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5440" windowHeight="15390"/>
  </bookViews>
  <sheets>
    <sheet name="для методики" sheetId="6" r:id="rId1"/>
  </sheets>
  <definedNames>
    <definedName name="_xlnm.Print_Titles" localSheetId="0">'для методики'!$B:$B</definedName>
    <definedName name="_xlnm.Print_Area" localSheetId="0">'для методики'!$A$1:$Z$39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14" i="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V14"/>
  <c r="T35"/>
  <c r="V35" s="1"/>
  <c r="U35" s="1"/>
  <c r="T34"/>
  <c r="V34" s="1"/>
  <c r="U34" s="1"/>
  <c r="T33"/>
  <c r="V33" s="1"/>
  <c r="U33" s="1"/>
  <c r="T32"/>
  <c r="V32" s="1"/>
  <c r="U32" s="1"/>
  <c r="T31"/>
  <c r="V31" s="1"/>
  <c r="U31" s="1"/>
  <c r="T30"/>
  <c r="V30" s="1"/>
  <c r="U30" s="1"/>
  <c r="T29"/>
  <c r="V29" s="1"/>
  <c r="U29" s="1"/>
  <c r="T28"/>
  <c r="V28" s="1"/>
  <c r="U28" s="1"/>
  <c r="T27"/>
  <c r="T26"/>
  <c r="T25"/>
  <c r="T24"/>
  <c r="T23"/>
  <c r="V23" s="1"/>
  <c r="U23" s="1"/>
  <c r="T22"/>
  <c r="V22" s="1"/>
  <c r="U22" s="1"/>
  <c r="T21"/>
  <c r="V21" s="1"/>
  <c r="U21" s="1"/>
  <c r="T20"/>
  <c r="V20" s="1"/>
  <c r="U20" s="1"/>
  <c r="T19"/>
  <c r="V19" s="1"/>
  <c r="U19" s="1"/>
  <c r="T18"/>
  <c r="T17"/>
  <c r="V17" s="1"/>
  <c r="U17" s="1"/>
  <c r="T16"/>
  <c r="V16" s="1"/>
  <c r="U16" s="1"/>
  <c r="T15"/>
  <c r="V15" s="1"/>
  <c r="U15" s="1"/>
  <c r="T14"/>
  <c r="T13"/>
  <c r="T12"/>
  <c r="T11"/>
  <c r="V11" s="1"/>
  <c r="U11" s="1"/>
  <c r="T10"/>
  <c r="V10" s="1"/>
  <c r="U10" s="1"/>
  <c r="T9"/>
  <c r="T8"/>
  <c r="V27"/>
  <c r="U27" s="1"/>
  <c r="V18"/>
  <c r="U18" s="1"/>
  <c r="V9"/>
  <c r="U9" s="1"/>
  <c r="V26"/>
  <c r="U26" s="1"/>
  <c r="V25"/>
  <c r="U25" s="1"/>
  <c r="V24"/>
  <c r="U24" s="1"/>
  <c r="V13"/>
  <c r="U13" s="1"/>
  <c r="V12"/>
  <c r="U12" s="1"/>
  <c r="Q14"/>
  <c r="G33"/>
  <c r="N33" s="1"/>
  <c r="N37" s="1"/>
  <c r="M37"/>
  <c r="N35"/>
  <c r="N34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U14" l="1"/>
  <c r="P9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8"/>
  <c r="C37" l="1"/>
  <c r="G35"/>
  <c r="Z35" s="1"/>
  <c r="G34"/>
  <c r="Z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Z13" l="1"/>
  <c r="Y13" s="1"/>
  <c r="Q28"/>
  <c r="Z11"/>
  <c r="Q23"/>
  <c r="R23" s="1"/>
  <c r="Q11"/>
  <c r="R11" s="1"/>
  <c r="Q16"/>
  <c r="Z23"/>
  <c r="Z19"/>
  <c r="Y19" s="1"/>
  <c r="Z18"/>
  <c r="Y18" s="1"/>
  <c r="Q34"/>
  <c r="Z30"/>
  <c r="Y30" s="1"/>
  <c r="Z25"/>
  <c r="Y25" s="1"/>
  <c r="Q22"/>
  <c r="Q29"/>
  <c r="R29" s="1"/>
  <c r="Z29"/>
  <c r="Z17"/>
  <c r="Y17" s="1"/>
  <c r="Z24"/>
  <c r="Y24" s="1"/>
  <c r="Z12"/>
  <c r="Y12" s="1"/>
  <c r="Z31"/>
  <c r="Y31" s="1"/>
  <c r="Z21"/>
  <c r="Y21" s="1"/>
  <c r="Z10"/>
  <c r="Y10" s="1"/>
  <c r="Z20"/>
  <c r="Y20" s="1"/>
  <c r="Z9"/>
  <c r="Y9" s="1"/>
  <c r="Q31"/>
  <c r="R31" s="1"/>
  <c r="V8"/>
  <c r="U8" s="1"/>
  <c r="Z28"/>
  <c r="Y28" s="1"/>
  <c r="Q24"/>
  <c r="R24" s="1"/>
  <c r="Z27"/>
  <c r="Y27" s="1"/>
  <c r="Q19"/>
  <c r="R19" s="1"/>
  <c r="Q30"/>
  <c r="R30" s="1"/>
  <c r="Q18"/>
  <c r="R18" s="1"/>
  <c r="Z34"/>
  <c r="Y34" s="1"/>
  <c r="Q12"/>
  <c r="R12" s="1"/>
  <c r="Z16"/>
  <c r="Y16" s="1"/>
  <c r="Z15"/>
  <c r="Y15" s="1"/>
  <c r="Q25"/>
  <c r="R25" s="1"/>
  <c r="Y33"/>
  <c r="Q13"/>
  <c r="R13" s="1"/>
  <c r="Z22"/>
  <c r="Y22" s="1"/>
  <c r="Y35"/>
  <c r="Q33"/>
  <c r="G37"/>
  <c r="R28" l="1"/>
  <c r="R22"/>
  <c r="R34"/>
  <c r="Y11"/>
  <c r="Q17"/>
  <c r="R17" s="1"/>
  <c r="Q35"/>
  <c r="R35" s="1"/>
  <c r="Y29"/>
  <c r="Y23"/>
  <c r="R16"/>
  <c r="Q10"/>
  <c r="R10" s="1"/>
  <c r="R33"/>
  <c r="Y14"/>
  <c r="Z32"/>
  <c r="Y32" s="1"/>
  <c r="Z26"/>
  <c r="Y26" s="1"/>
  <c r="P37"/>
  <c r="Q8"/>
  <c r="Q9"/>
  <c r="R9" s="1"/>
  <c r="R14"/>
  <c r="Q15"/>
  <c r="R15" s="1"/>
  <c r="Q20"/>
  <c r="R20" s="1"/>
  <c r="Z8"/>
  <c r="X37"/>
  <c r="Q21"/>
  <c r="R21" s="1"/>
  <c r="Q26"/>
  <c r="R26" s="1"/>
  <c r="Q27"/>
  <c r="R27" s="1"/>
  <c r="Q32"/>
  <c r="R32" s="1"/>
  <c r="T37"/>
  <c r="V37" l="1"/>
  <c r="Z37"/>
  <c r="Q37"/>
  <c r="U37"/>
  <c r="Y8"/>
  <c r="Y37" s="1"/>
  <c r="R8"/>
  <c r="R37" s="1"/>
</calcChain>
</file>

<file path=xl/sharedStrings.xml><?xml version="1.0" encoding="utf-8"?>
<sst xmlns="http://schemas.openxmlformats.org/spreadsheetml/2006/main" count="156" uniqueCount="90">
  <si>
    <t>Наименование муниципального образования</t>
  </si>
  <si>
    <t xml:space="preserve"> Коэффициент, учитывающий размер средств на оплату услуг кредитных организаций и организаций федеральной почтовой связи - 1,5% и налог на добавленную стоимость на услуги организаций федеральной почтовой связи 20%
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</si>
  <si>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</si>
  <si>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</si>
  <si>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</si>
  <si>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Дмитриевский муниципальный район</t>
  </si>
  <si>
    <t>Железногорский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</si>
  <si>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</si>
  <si>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</si>
  <si>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</si>
  <si>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</si>
  <si>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</si>
  <si>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</si>
  <si>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</si>
  <si>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</si>
  <si>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</si>
  <si>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</si>
  <si>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</si>
  <si>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</si>
  <si>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</si>
  <si>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</si>
  <si>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</si>
  <si>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</si>
  <si>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</si>
  <si>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</si>
  <si>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ИТОГО:</t>
  </si>
  <si>
    <t>2200</t>
  </si>
  <si>
    <t>93</t>
  </si>
  <si>
    <t>79</t>
  </si>
  <si>
    <t>55</t>
  </si>
  <si>
    <t>86</t>
  </si>
  <si>
    <t>84</t>
  </si>
  <si>
    <t>12</t>
  </si>
  <si>
    <t>69</t>
  </si>
  <si>
    <t xml:space="preserve">Горшеченский муниципальный район </t>
  </si>
  <si>
    <t xml:space="preserve">Золотухинский муниципальный район </t>
  </si>
  <si>
    <t xml:space="preserve">Касторенский муниципальный район </t>
  </si>
  <si>
    <t xml:space="preserve">Обоянский муниципальный район </t>
  </si>
  <si>
    <t xml:space="preserve">Фатежский муниципальный район </t>
  </si>
  <si>
    <t>Нераспределенный резерв</t>
  </si>
  <si>
    <t>90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</si>
  <si>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</si>
  <si>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Е – размер ежемесячной денежной компенсации специалистам и киномеханикам муниципальных учреждений культуры, установленный статьей 12 Закона Курской области от 5 марта 2004 года №9-ЗКО "О культуре", рублей</t>
  </si>
  <si>
    <t>Чi – численность специалистов и киномехаников муниципальгыхучреждений культуры, специалистов и киномехаников муниципальных учреждений культуры, вышедших на пенсию, которым предоставляется ежемесячная денежная компенсация, человек</t>
  </si>
  <si>
    <t>Объем субвенции, рублей</t>
  </si>
  <si>
    <t>n –
количество месяцев в году, за которые выплачивается ежемесячная денежная компенсация</t>
  </si>
  <si>
    <t>К – коэффициент показателей, влияющих на общий объем субвенции на осуществление отдельного государственного полномочия по предоставлению ежемесячной денежной компенсации, определенный исходя изобщего объема субвенции, определенного в соответствии с Законом, и показателей социально-экономического развития Курской области</t>
  </si>
  <si>
    <t>в том числе:</t>
  </si>
  <si>
    <t>объем субвенции муниципальным образованиям, рублей</t>
  </si>
  <si>
    <t>7=3*4*5*6</t>
  </si>
  <si>
    <t>нераспределенный между муниципальными образованиями резерв (5 %), рублей</t>
  </si>
  <si>
    <t>155</t>
  </si>
  <si>
    <t>С – объем субвенции на 2026 год, рублей</t>
  </si>
  <si>
    <t>40</t>
  </si>
  <si>
    <t>С – объем субвенции на 2027 год, рублей</t>
  </si>
  <si>
    <t>С – объем субвенции на 2028 год, рублей</t>
  </si>
  <si>
    <t>№№ П/П</t>
  </si>
  <si>
    <t>96</t>
  </si>
  <si>
    <t>62</t>
  </si>
  <si>
    <t>98</t>
  </si>
  <si>
    <t>89</t>
  </si>
  <si>
    <t>117</t>
  </si>
  <si>
    <t>60</t>
  </si>
  <si>
    <t>110</t>
  </si>
  <si>
    <t>82</t>
  </si>
  <si>
    <t>81</t>
  </si>
  <si>
    <t>57</t>
  </si>
  <si>
    <t>102</t>
  </si>
  <si>
    <t>72</t>
  </si>
  <si>
    <t>80</t>
  </si>
  <si>
    <t>1,302 - коэффициент, учитывающий размер взносов по обязательному социальному страхованию на выплаты по оплате труда работников</t>
  </si>
  <si>
    <t>МРОТ – минимальный размер оплаты труда на соответствующий год, устанавливаемый Федеральным законом от 19 июня 2000 года № 82-ФЗ "О минимальном размере оплаты труда",           рублей</t>
  </si>
  <si>
    <t>1,35 - повышающий коэффициент на организацию осуществления отдельного государственного полномочия</t>
  </si>
  <si>
    <t>12 -количество месяцев, принимаемых для расчета</t>
  </si>
  <si>
    <t>0,02 - корректирующий коэффициент, применяемый к нормативу затрат на организацию осуществления отдельногогосударственного полномочия</t>
  </si>
  <si>
    <t>Рi – затраты на организацию осуществления отдельного государственного полномочия, которые определяются по формуле (Рi = (МРОТ*1,302*1,35*12)*0,02)</t>
  </si>
  <si>
    <t>13=8**9*10*11*12</t>
  </si>
  <si>
    <t>14=7+13</t>
  </si>
  <si>
    <t>16=14*15</t>
  </si>
  <si>
    <t>18=16-17</t>
  </si>
  <si>
    <t>Объем субвенции,    рублей</t>
  </si>
  <si>
    <t>17=16*5/100</t>
  </si>
  <si>
    <t>20=14*19</t>
  </si>
  <si>
    <t>21=20-22</t>
  </si>
  <si>
    <t>24=14*23</t>
  </si>
  <si>
    <t>25=24-26</t>
  </si>
  <si>
    <t>22=20*5/100</t>
  </si>
  <si>
    <t>26=24*5/100</t>
  </si>
  <si>
    <t>Объем субвенции муниципальным образованиям, рублей</t>
  </si>
  <si>
    <t>Приложение № 1.6</t>
  </si>
</sst>
</file>

<file path=xl/styles.xml><?xml version="1.0" encoding="utf-8"?>
<styleSheet xmlns="http://schemas.openxmlformats.org/spreadsheetml/2006/main">
  <numFmts count="1">
    <numFmt numFmtId="164" formatCode="#,##0.000"/>
  </numFmts>
  <fonts count="12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2"/>
    </font>
    <font>
      <b/>
      <i/>
      <sz val="8"/>
      <color theme="1"/>
      <name val="Times New Roman"/>
      <family val="2"/>
    </font>
    <font>
      <b/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i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" fontId="10" fillId="0" borderId="7">
      <alignment horizontal="right" vertical="top" shrinkToFit="1"/>
    </xf>
  </cellStyleXfs>
  <cellXfs count="42">
    <xf numFmtId="0" fontId="0" fillId="0" borderId="0" xfId="0"/>
    <xf numFmtId="0" fontId="0" fillId="2" borderId="0" xfId="0" applyFill="1"/>
    <xf numFmtId="49" fontId="2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164" fontId="2" fillId="2" borderId="1" xfId="0" applyNumberFormat="1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left" vertical="top" wrapText="1"/>
    </xf>
    <xf numFmtId="4" fontId="5" fillId="2" borderId="1" xfId="0" applyNumberFormat="1" applyFont="1" applyFill="1" applyBorder="1"/>
    <xf numFmtId="4" fontId="2" fillId="2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left" vertical="top" wrapText="1"/>
    </xf>
    <xf numFmtId="4" fontId="7" fillId="2" borderId="1" xfId="0" applyNumberFormat="1" applyFont="1" applyFill="1" applyBorder="1"/>
    <xf numFmtId="4" fontId="0" fillId="2" borderId="0" xfId="0" applyNumberFormat="1" applyFill="1"/>
    <xf numFmtId="3" fontId="2" fillId="2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wrapText="1"/>
    </xf>
    <xf numFmtId="0" fontId="0" fillId="2" borderId="0" xfId="0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/>
    <xf numFmtId="164" fontId="2" fillId="2" borderId="1" xfId="0" applyNumberFormat="1" applyFont="1" applyFill="1" applyBorder="1" applyAlignment="1">
      <alignment horizontal="right" vertical="top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top" wrapText="1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</cellXfs>
  <cellStyles count="2">
    <cellStyle name="ex66" xfId="1"/>
    <cellStyle name="Обычный" xfId="0" builtinId="0"/>
  </cellStyles>
  <dxfs count="3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40"/>
  <sheetViews>
    <sheetView tabSelected="1" view="pageBreakPreview" zoomScale="60" zoomScaleNormal="100" workbookViewId="0">
      <selection activeCell="L2" sqref="L2"/>
    </sheetView>
  </sheetViews>
  <sheetFormatPr defaultRowHeight="15"/>
  <cols>
    <col min="1" max="1" width="4" style="1" customWidth="1"/>
    <col min="2" max="2" width="40.7109375" style="1" customWidth="1"/>
    <col min="3" max="3" width="14.42578125" style="1" customWidth="1"/>
    <col min="4" max="4" width="17.42578125" style="1" customWidth="1"/>
    <col min="5" max="5" width="12.28515625" style="1" customWidth="1"/>
    <col min="6" max="6" width="14.42578125" style="1" customWidth="1"/>
    <col min="7" max="7" width="15.7109375" style="1" customWidth="1"/>
    <col min="8" max="13" width="14.28515625" style="1" customWidth="1"/>
    <col min="14" max="14" width="15.7109375" style="1" customWidth="1"/>
    <col min="15" max="15" width="14.28515625" style="1" customWidth="1"/>
    <col min="16" max="17" width="15.42578125" style="1" customWidth="1"/>
    <col min="18" max="18" width="18.28515625" style="1" customWidth="1"/>
    <col min="19" max="19" width="15.28515625" style="1" customWidth="1"/>
    <col min="20" max="20" width="18.28515625" style="1" customWidth="1"/>
    <col min="21" max="21" width="15.140625" style="1" customWidth="1"/>
    <col min="22" max="22" width="14" style="1" customWidth="1"/>
    <col min="23" max="26" width="15.140625" style="1" customWidth="1"/>
    <col min="27" max="27" width="12.5703125" style="1" customWidth="1"/>
    <col min="28" max="28" width="12.85546875" style="1" customWidth="1"/>
    <col min="29" max="29" width="9.140625" style="1"/>
    <col min="30" max="30" width="1" style="1" customWidth="1"/>
    <col min="31" max="31" width="9.140625" style="1" hidden="1" customWidth="1"/>
    <col min="32" max="32" width="14.140625" style="1" customWidth="1"/>
    <col min="33" max="222" width="9.140625" style="1"/>
    <col min="223" max="223" width="40" style="1" customWidth="1"/>
    <col min="224" max="262" width="14.42578125" style="1" customWidth="1"/>
    <col min="263" max="263" width="19.7109375" style="1" customWidth="1"/>
    <col min="264" max="272" width="14.42578125" style="1" customWidth="1"/>
    <col min="273" max="478" width="9.140625" style="1"/>
    <col min="479" max="479" width="40" style="1" customWidth="1"/>
    <col min="480" max="518" width="14.42578125" style="1" customWidth="1"/>
    <col min="519" max="519" width="19.7109375" style="1" customWidth="1"/>
    <col min="520" max="528" width="14.42578125" style="1" customWidth="1"/>
    <col min="529" max="734" width="9.140625" style="1"/>
    <col min="735" max="735" width="40" style="1" customWidth="1"/>
    <col min="736" max="774" width="14.42578125" style="1" customWidth="1"/>
    <col min="775" max="775" width="19.7109375" style="1" customWidth="1"/>
    <col min="776" max="784" width="14.42578125" style="1" customWidth="1"/>
    <col min="785" max="990" width="9.140625" style="1"/>
    <col min="991" max="991" width="40" style="1" customWidth="1"/>
    <col min="992" max="1030" width="14.42578125" style="1" customWidth="1"/>
    <col min="1031" max="1031" width="19.7109375" style="1" customWidth="1"/>
    <col min="1032" max="1040" width="14.42578125" style="1" customWidth="1"/>
    <col min="1041" max="1246" width="9.140625" style="1"/>
    <col min="1247" max="1247" width="40" style="1" customWidth="1"/>
    <col min="1248" max="1286" width="14.42578125" style="1" customWidth="1"/>
    <col min="1287" max="1287" width="19.7109375" style="1" customWidth="1"/>
    <col min="1288" max="1296" width="14.42578125" style="1" customWidth="1"/>
    <col min="1297" max="1502" width="9.140625" style="1"/>
    <col min="1503" max="1503" width="40" style="1" customWidth="1"/>
    <col min="1504" max="1542" width="14.42578125" style="1" customWidth="1"/>
    <col min="1543" max="1543" width="19.7109375" style="1" customWidth="1"/>
    <col min="1544" max="1552" width="14.42578125" style="1" customWidth="1"/>
    <col min="1553" max="1758" width="9.140625" style="1"/>
    <col min="1759" max="1759" width="40" style="1" customWidth="1"/>
    <col min="1760" max="1798" width="14.42578125" style="1" customWidth="1"/>
    <col min="1799" max="1799" width="19.7109375" style="1" customWidth="1"/>
    <col min="1800" max="1808" width="14.42578125" style="1" customWidth="1"/>
    <col min="1809" max="2014" width="9.140625" style="1"/>
    <col min="2015" max="2015" width="40" style="1" customWidth="1"/>
    <col min="2016" max="2054" width="14.42578125" style="1" customWidth="1"/>
    <col min="2055" max="2055" width="19.7109375" style="1" customWidth="1"/>
    <col min="2056" max="2064" width="14.42578125" style="1" customWidth="1"/>
    <col min="2065" max="2270" width="9.140625" style="1"/>
    <col min="2271" max="2271" width="40" style="1" customWidth="1"/>
    <col min="2272" max="2310" width="14.42578125" style="1" customWidth="1"/>
    <col min="2311" max="2311" width="19.7109375" style="1" customWidth="1"/>
    <col min="2312" max="2320" width="14.42578125" style="1" customWidth="1"/>
    <col min="2321" max="2526" width="9.140625" style="1"/>
    <col min="2527" max="2527" width="40" style="1" customWidth="1"/>
    <col min="2528" max="2566" width="14.42578125" style="1" customWidth="1"/>
    <col min="2567" max="2567" width="19.7109375" style="1" customWidth="1"/>
    <col min="2568" max="2576" width="14.42578125" style="1" customWidth="1"/>
    <col min="2577" max="2782" width="9.140625" style="1"/>
    <col min="2783" max="2783" width="40" style="1" customWidth="1"/>
    <col min="2784" max="2822" width="14.42578125" style="1" customWidth="1"/>
    <col min="2823" max="2823" width="19.7109375" style="1" customWidth="1"/>
    <col min="2824" max="2832" width="14.42578125" style="1" customWidth="1"/>
    <col min="2833" max="3038" width="9.140625" style="1"/>
    <col min="3039" max="3039" width="40" style="1" customWidth="1"/>
    <col min="3040" max="3078" width="14.42578125" style="1" customWidth="1"/>
    <col min="3079" max="3079" width="19.7109375" style="1" customWidth="1"/>
    <col min="3080" max="3088" width="14.42578125" style="1" customWidth="1"/>
    <col min="3089" max="3294" width="9.140625" style="1"/>
    <col min="3295" max="3295" width="40" style="1" customWidth="1"/>
    <col min="3296" max="3334" width="14.42578125" style="1" customWidth="1"/>
    <col min="3335" max="3335" width="19.7109375" style="1" customWidth="1"/>
    <col min="3336" max="3344" width="14.42578125" style="1" customWidth="1"/>
    <col min="3345" max="3550" width="9.140625" style="1"/>
    <col min="3551" max="3551" width="40" style="1" customWidth="1"/>
    <col min="3552" max="3590" width="14.42578125" style="1" customWidth="1"/>
    <col min="3591" max="3591" width="19.7109375" style="1" customWidth="1"/>
    <col min="3592" max="3600" width="14.42578125" style="1" customWidth="1"/>
    <col min="3601" max="3806" width="9.140625" style="1"/>
    <col min="3807" max="3807" width="40" style="1" customWidth="1"/>
    <col min="3808" max="3846" width="14.42578125" style="1" customWidth="1"/>
    <col min="3847" max="3847" width="19.7109375" style="1" customWidth="1"/>
    <col min="3848" max="3856" width="14.42578125" style="1" customWidth="1"/>
    <col min="3857" max="4062" width="9.140625" style="1"/>
    <col min="4063" max="4063" width="40" style="1" customWidth="1"/>
    <col min="4064" max="4102" width="14.42578125" style="1" customWidth="1"/>
    <col min="4103" max="4103" width="19.7109375" style="1" customWidth="1"/>
    <col min="4104" max="4112" width="14.42578125" style="1" customWidth="1"/>
    <col min="4113" max="4318" width="9.140625" style="1"/>
    <col min="4319" max="4319" width="40" style="1" customWidth="1"/>
    <col min="4320" max="4358" width="14.42578125" style="1" customWidth="1"/>
    <col min="4359" max="4359" width="19.7109375" style="1" customWidth="1"/>
    <col min="4360" max="4368" width="14.42578125" style="1" customWidth="1"/>
    <col min="4369" max="4574" width="9.140625" style="1"/>
    <col min="4575" max="4575" width="40" style="1" customWidth="1"/>
    <col min="4576" max="4614" width="14.42578125" style="1" customWidth="1"/>
    <col min="4615" max="4615" width="19.7109375" style="1" customWidth="1"/>
    <col min="4616" max="4624" width="14.42578125" style="1" customWidth="1"/>
    <col min="4625" max="4830" width="9.140625" style="1"/>
    <col min="4831" max="4831" width="40" style="1" customWidth="1"/>
    <col min="4832" max="4870" width="14.42578125" style="1" customWidth="1"/>
    <col min="4871" max="4871" width="19.7109375" style="1" customWidth="1"/>
    <col min="4872" max="4880" width="14.42578125" style="1" customWidth="1"/>
    <col min="4881" max="5086" width="9.140625" style="1"/>
    <col min="5087" max="5087" width="40" style="1" customWidth="1"/>
    <col min="5088" max="5126" width="14.42578125" style="1" customWidth="1"/>
    <col min="5127" max="5127" width="19.7109375" style="1" customWidth="1"/>
    <col min="5128" max="5136" width="14.42578125" style="1" customWidth="1"/>
    <col min="5137" max="5342" width="9.140625" style="1"/>
    <col min="5343" max="5343" width="40" style="1" customWidth="1"/>
    <col min="5344" max="5382" width="14.42578125" style="1" customWidth="1"/>
    <col min="5383" max="5383" width="19.7109375" style="1" customWidth="1"/>
    <col min="5384" max="5392" width="14.42578125" style="1" customWidth="1"/>
    <col min="5393" max="5598" width="9.140625" style="1"/>
    <col min="5599" max="5599" width="40" style="1" customWidth="1"/>
    <col min="5600" max="5638" width="14.42578125" style="1" customWidth="1"/>
    <col min="5639" max="5639" width="19.7109375" style="1" customWidth="1"/>
    <col min="5640" max="5648" width="14.42578125" style="1" customWidth="1"/>
    <col min="5649" max="5854" width="9.140625" style="1"/>
    <col min="5855" max="5855" width="40" style="1" customWidth="1"/>
    <col min="5856" max="5894" width="14.42578125" style="1" customWidth="1"/>
    <col min="5895" max="5895" width="19.7109375" style="1" customWidth="1"/>
    <col min="5896" max="5904" width="14.42578125" style="1" customWidth="1"/>
    <col min="5905" max="6110" width="9.140625" style="1"/>
    <col min="6111" max="6111" width="40" style="1" customWidth="1"/>
    <col min="6112" max="6150" width="14.42578125" style="1" customWidth="1"/>
    <col min="6151" max="6151" width="19.7109375" style="1" customWidth="1"/>
    <col min="6152" max="6160" width="14.42578125" style="1" customWidth="1"/>
    <col min="6161" max="6366" width="9.140625" style="1"/>
    <col min="6367" max="6367" width="40" style="1" customWidth="1"/>
    <col min="6368" max="6406" width="14.42578125" style="1" customWidth="1"/>
    <col min="6407" max="6407" width="19.7109375" style="1" customWidth="1"/>
    <col min="6408" max="6416" width="14.42578125" style="1" customWidth="1"/>
    <col min="6417" max="6622" width="9.140625" style="1"/>
    <col min="6623" max="6623" width="40" style="1" customWidth="1"/>
    <col min="6624" max="6662" width="14.42578125" style="1" customWidth="1"/>
    <col min="6663" max="6663" width="19.7109375" style="1" customWidth="1"/>
    <col min="6664" max="6672" width="14.42578125" style="1" customWidth="1"/>
    <col min="6673" max="6878" width="9.140625" style="1"/>
    <col min="6879" max="6879" width="40" style="1" customWidth="1"/>
    <col min="6880" max="6918" width="14.42578125" style="1" customWidth="1"/>
    <col min="6919" max="6919" width="19.7109375" style="1" customWidth="1"/>
    <col min="6920" max="6928" width="14.42578125" style="1" customWidth="1"/>
    <col min="6929" max="7134" width="9.140625" style="1"/>
    <col min="7135" max="7135" width="40" style="1" customWidth="1"/>
    <col min="7136" max="7174" width="14.42578125" style="1" customWidth="1"/>
    <col min="7175" max="7175" width="19.7109375" style="1" customWidth="1"/>
    <col min="7176" max="7184" width="14.42578125" style="1" customWidth="1"/>
    <col min="7185" max="7390" width="9.140625" style="1"/>
    <col min="7391" max="7391" width="40" style="1" customWidth="1"/>
    <col min="7392" max="7430" width="14.42578125" style="1" customWidth="1"/>
    <col min="7431" max="7431" width="19.7109375" style="1" customWidth="1"/>
    <col min="7432" max="7440" width="14.42578125" style="1" customWidth="1"/>
    <col min="7441" max="7646" width="9.140625" style="1"/>
    <col min="7647" max="7647" width="40" style="1" customWidth="1"/>
    <col min="7648" max="7686" width="14.42578125" style="1" customWidth="1"/>
    <col min="7687" max="7687" width="19.7109375" style="1" customWidth="1"/>
    <col min="7688" max="7696" width="14.42578125" style="1" customWidth="1"/>
    <col min="7697" max="7902" width="9.140625" style="1"/>
    <col min="7903" max="7903" width="40" style="1" customWidth="1"/>
    <col min="7904" max="7942" width="14.42578125" style="1" customWidth="1"/>
    <col min="7943" max="7943" width="19.7109375" style="1" customWidth="1"/>
    <col min="7944" max="7952" width="14.42578125" style="1" customWidth="1"/>
    <col min="7953" max="8158" width="9.140625" style="1"/>
    <col min="8159" max="8159" width="40" style="1" customWidth="1"/>
    <col min="8160" max="8198" width="14.42578125" style="1" customWidth="1"/>
    <col min="8199" max="8199" width="19.7109375" style="1" customWidth="1"/>
    <col min="8200" max="8208" width="14.42578125" style="1" customWidth="1"/>
    <col min="8209" max="8414" width="9.140625" style="1"/>
    <col min="8415" max="8415" width="40" style="1" customWidth="1"/>
    <col min="8416" max="8454" width="14.42578125" style="1" customWidth="1"/>
    <col min="8455" max="8455" width="19.7109375" style="1" customWidth="1"/>
    <col min="8456" max="8464" width="14.42578125" style="1" customWidth="1"/>
    <col min="8465" max="8670" width="9.140625" style="1"/>
    <col min="8671" max="8671" width="40" style="1" customWidth="1"/>
    <col min="8672" max="8710" width="14.42578125" style="1" customWidth="1"/>
    <col min="8711" max="8711" width="19.7109375" style="1" customWidth="1"/>
    <col min="8712" max="8720" width="14.42578125" style="1" customWidth="1"/>
    <col min="8721" max="8926" width="9.140625" style="1"/>
    <col min="8927" max="8927" width="40" style="1" customWidth="1"/>
    <col min="8928" max="8966" width="14.42578125" style="1" customWidth="1"/>
    <col min="8967" max="8967" width="19.7109375" style="1" customWidth="1"/>
    <col min="8968" max="8976" width="14.42578125" style="1" customWidth="1"/>
    <col min="8977" max="9182" width="9.140625" style="1"/>
    <col min="9183" max="9183" width="40" style="1" customWidth="1"/>
    <col min="9184" max="9222" width="14.42578125" style="1" customWidth="1"/>
    <col min="9223" max="9223" width="19.7109375" style="1" customWidth="1"/>
    <col min="9224" max="9232" width="14.42578125" style="1" customWidth="1"/>
    <col min="9233" max="9438" width="9.140625" style="1"/>
    <col min="9439" max="9439" width="40" style="1" customWidth="1"/>
    <col min="9440" max="9478" width="14.42578125" style="1" customWidth="1"/>
    <col min="9479" max="9479" width="19.7109375" style="1" customWidth="1"/>
    <col min="9480" max="9488" width="14.42578125" style="1" customWidth="1"/>
    <col min="9489" max="9694" width="9.140625" style="1"/>
    <col min="9695" max="9695" width="40" style="1" customWidth="1"/>
    <col min="9696" max="9734" width="14.42578125" style="1" customWidth="1"/>
    <col min="9735" max="9735" width="19.7109375" style="1" customWidth="1"/>
    <col min="9736" max="9744" width="14.42578125" style="1" customWidth="1"/>
    <col min="9745" max="9950" width="9.140625" style="1"/>
    <col min="9951" max="9951" width="40" style="1" customWidth="1"/>
    <col min="9952" max="9990" width="14.42578125" style="1" customWidth="1"/>
    <col min="9991" max="9991" width="19.7109375" style="1" customWidth="1"/>
    <col min="9992" max="10000" width="14.42578125" style="1" customWidth="1"/>
    <col min="10001" max="10206" width="9.140625" style="1"/>
    <col min="10207" max="10207" width="40" style="1" customWidth="1"/>
    <col min="10208" max="10246" width="14.42578125" style="1" customWidth="1"/>
    <col min="10247" max="10247" width="19.7109375" style="1" customWidth="1"/>
    <col min="10248" max="10256" width="14.42578125" style="1" customWidth="1"/>
    <col min="10257" max="10462" width="9.140625" style="1"/>
    <col min="10463" max="10463" width="40" style="1" customWidth="1"/>
    <col min="10464" max="10502" width="14.42578125" style="1" customWidth="1"/>
    <col min="10503" max="10503" width="19.7109375" style="1" customWidth="1"/>
    <col min="10504" max="10512" width="14.42578125" style="1" customWidth="1"/>
    <col min="10513" max="10718" width="9.140625" style="1"/>
    <col min="10719" max="10719" width="40" style="1" customWidth="1"/>
    <col min="10720" max="10758" width="14.42578125" style="1" customWidth="1"/>
    <col min="10759" max="10759" width="19.7109375" style="1" customWidth="1"/>
    <col min="10760" max="10768" width="14.42578125" style="1" customWidth="1"/>
    <col min="10769" max="10974" width="9.140625" style="1"/>
    <col min="10975" max="10975" width="40" style="1" customWidth="1"/>
    <col min="10976" max="11014" width="14.42578125" style="1" customWidth="1"/>
    <col min="11015" max="11015" width="19.7109375" style="1" customWidth="1"/>
    <col min="11016" max="11024" width="14.42578125" style="1" customWidth="1"/>
    <col min="11025" max="11230" width="9.140625" style="1"/>
    <col min="11231" max="11231" width="40" style="1" customWidth="1"/>
    <col min="11232" max="11270" width="14.42578125" style="1" customWidth="1"/>
    <col min="11271" max="11271" width="19.7109375" style="1" customWidth="1"/>
    <col min="11272" max="11280" width="14.42578125" style="1" customWidth="1"/>
    <col min="11281" max="11486" width="9.140625" style="1"/>
    <col min="11487" max="11487" width="40" style="1" customWidth="1"/>
    <col min="11488" max="11526" width="14.42578125" style="1" customWidth="1"/>
    <col min="11527" max="11527" width="19.7109375" style="1" customWidth="1"/>
    <col min="11528" max="11536" width="14.42578125" style="1" customWidth="1"/>
    <col min="11537" max="11742" width="9.140625" style="1"/>
    <col min="11743" max="11743" width="40" style="1" customWidth="1"/>
    <col min="11744" max="11782" width="14.42578125" style="1" customWidth="1"/>
    <col min="11783" max="11783" width="19.7109375" style="1" customWidth="1"/>
    <col min="11784" max="11792" width="14.42578125" style="1" customWidth="1"/>
    <col min="11793" max="11998" width="9.140625" style="1"/>
    <col min="11999" max="11999" width="40" style="1" customWidth="1"/>
    <col min="12000" max="12038" width="14.42578125" style="1" customWidth="1"/>
    <col min="12039" max="12039" width="19.7109375" style="1" customWidth="1"/>
    <col min="12040" max="12048" width="14.42578125" style="1" customWidth="1"/>
    <col min="12049" max="12254" width="9.140625" style="1"/>
    <col min="12255" max="12255" width="40" style="1" customWidth="1"/>
    <col min="12256" max="12294" width="14.42578125" style="1" customWidth="1"/>
    <col min="12295" max="12295" width="19.7109375" style="1" customWidth="1"/>
    <col min="12296" max="12304" width="14.42578125" style="1" customWidth="1"/>
    <col min="12305" max="12510" width="9.140625" style="1"/>
    <col min="12511" max="12511" width="40" style="1" customWidth="1"/>
    <col min="12512" max="12550" width="14.42578125" style="1" customWidth="1"/>
    <col min="12551" max="12551" width="19.7109375" style="1" customWidth="1"/>
    <col min="12552" max="12560" width="14.42578125" style="1" customWidth="1"/>
    <col min="12561" max="12766" width="9.140625" style="1"/>
    <col min="12767" max="12767" width="40" style="1" customWidth="1"/>
    <col min="12768" max="12806" width="14.42578125" style="1" customWidth="1"/>
    <col min="12807" max="12807" width="19.7109375" style="1" customWidth="1"/>
    <col min="12808" max="12816" width="14.42578125" style="1" customWidth="1"/>
    <col min="12817" max="13022" width="9.140625" style="1"/>
    <col min="13023" max="13023" width="40" style="1" customWidth="1"/>
    <col min="13024" max="13062" width="14.42578125" style="1" customWidth="1"/>
    <col min="13063" max="13063" width="19.7109375" style="1" customWidth="1"/>
    <col min="13064" max="13072" width="14.42578125" style="1" customWidth="1"/>
    <col min="13073" max="13278" width="9.140625" style="1"/>
    <col min="13279" max="13279" width="40" style="1" customWidth="1"/>
    <col min="13280" max="13318" width="14.42578125" style="1" customWidth="1"/>
    <col min="13319" max="13319" width="19.7109375" style="1" customWidth="1"/>
    <col min="13320" max="13328" width="14.42578125" style="1" customWidth="1"/>
    <col min="13329" max="13534" width="9.140625" style="1"/>
    <col min="13535" max="13535" width="40" style="1" customWidth="1"/>
    <col min="13536" max="13574" width="14.42578125" style="1" customWidth="1"/>
    <col min="13575" max="13575" width="19.7109375" style="1" customWidth="1"/>
    <col min="13576" max="13584" width="14.42578125" style="1" customWidth="1"/>
    <col min="13585" max="13790" width="9.140625" style="1"/>
    <col min="13791" max="13791" width="40" style="1" customWidth="1"/>
    <col min="13792" max="13830" width="14.42578125" style="1" customWidth="1"/>
    <col min="13831" max="13831" width="19.7109375" style="1" customWidth="1"/>
    <col min="13832" max="13840" width="14.42578125" style="1" customWidth="1"/>
    <col min="13841" max="14046" width="9.140625" style="1"/>
    <col min="14047" max="14047" width="40" style="1" customWidth="1"/>
    <col min="14048" max="14086" width="14.42578125" style="1" customWidth="1"/>
    <col min="14087" max="14087" width="19.7109375" style="1" customWidth="1"/>
    <col min="14088" max="14096" width="14.42578125" style="1" customWidth="1"/>
    <col min="14097" max="14302" width="9.140625" style="1"/>
    <col min="14303" max="14303" width="40" style="1" customWidth="1"/>
    <col min="14304" max="14342" width="14.42578125" style="1" customWidth="1"/>
    <col min="14343" max="14343" width="19.7109375" style="1" customWidth="1"/>
    <col min="14344" max="14352" width="14.42578125" style="1" customWidth="1"/>
    <col min="14353" max="14558" width="9.140625" style="1"/>
    <col min="14559" max="14559" width="40" style="1" customWidth="1"/>
    <col min="14560" max="14598" width="14.42578125" style="1" customWidth="1"/>
    <col min="14599" max="14599" width="19.7109375" style="1" customWidth="1"/>
    <col min="14600" max="14608" width="14.42578125" style="1" customWidth="1"/>
    <col min="14609" max="14814" width="9.140625" style="1"/>
    <col min="14815" max="14815" width="40" style="1" customWidth="1"/>
    <col min="14816" max="14854" width="14.42578125" style="1" customWidth="1"/>
    <col min="14855" max="14855" width="19.7109375" style="1" customWidth="1"/>
    <col min="14856" max="14864" width="14.42578125" style="1" customWidth="1"/>
    <col min="14865" max="15070" width="9.140625" style="1"/>
    <col min="15071" max="15071" width="40" style="1" customWidth="1"/>
    <col min="15072" max="15110" width="14.42578125" style="1" customWidth="1"/>
    <col min="15111" max="15111" width="19.7109375" style="1" customWidth="1"/>
    <col min="15112" max="15120" width="14.42578125" style="1" customWidth="1"/>
    <col min="15121" max="15326" width="9.140625" style="1"/>
    <col min="15327" max="15327" width="40" style="1" customWidth="1"/>
    <col min="15328" max="15366" width="14.42578125" style="1" customWidth="1"/>
    <col min="15367" max="15367" width="19.7109375" style="1" customWidth="1"/>
    <col min="15368" max="15376" width="14.42578125" style="1" customWidth="1"/>
    <col min="15377" max="15582" width="9.140625" style="1"/>
    <col min="15583" max="15583" width="40" style="1" customWidth="1"/>
    <col min="15584" max="15622" width="14.42578125" style="1" customWidth="1"/>
    <col min="15623" max="15623" width="19.7109375" style="1" customWidth="1"/>
    <col min="15624" max="15632" width="14.42578125" style="1" customWidth="1"/>
    <col min="15633" max="15838" width="9.140625" style="1"/>
    <col min="15839" max="15839" width="40" style="1" customWidth="1"/>
    <col min="15840" max="15878" width="14.42578125" style="1" customWidth="1"/>
    <col min="15879" max="15879" width="19.7109375" style="1" customWidth="1"/>
    <col min="15880" max="15888" width="14.42578125" style="1" customWidth="1"/>
    <col min="15889" max="16094" width="9.140625" style="1"/>
    <col min="16095" max="16095" width="40" style="1" customWidth="1"/>
    <col min="16096" max="16134" width="14.42578125" style="1" customWidth="1"/>
    <col min="16135" max="16135" width="19.7109375" style="1" customWidth="1"/>
    <col min="16136" max="16144" width="14.42578125" style="1" customWidth="1"/>
    <col min="16145" max="16384" width="9.140625" style="1"/>
  </cols>
  <sheetData>
    <row r="1" spans="1:34" ht="25.5" customHeight="1">
      <c r="L1" s="27" t="s">
        <v>89</v>
      </c>
      <c r="M1" s="27"/>
      <c r="N1" s="27"/>
      <c r="O1" s="27"/>
      <c r="P1" s="27"/>
      <c r="Q1" s="27"/>
      <c r="R1" s="27"/>
    </row>
    <row r="3" spans="1:34" s="16" customFormat="1" ht="82.5" customHeight="1">
      <c r="C3" s="26" t="s">
        <v>41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5"/>
      <c r="P3" s="25"/>
      <c r="Q3" s="25"/>
      <c r="R3" s="25"/>
      <c r="S3" s="17"/>
      <c r="T3" s="17"/>
    </row>
    <row r="4" spans="1:34" s="18" customFormat="1" ht="15" customHeight="1">
      <c r="A4" s="28" t="s">
        <v>56</v>
      </c>
      <c r="B4" s="31" t="s">
        <v>0</v>
      </c>
      <c r="C4" s="31" t="s">
        <v>43</v>
      </c>
      <c r="D4" s="34" t="s">
        <v>42</v>
      </c>
      <c r="E4" s="31" t="s">
        <v>45</v>
      </c>
      <c r="F4" s="31" t="s">
        <v>1</v>
      </c>
      <c r="G4" s="31" t="s">
        <v>44</v>
      </c>
      <c r="H4" s="31" t="s">
        <v>71</v>
      </c>
      <c r="I4" s="31" t="s">
        <v>70</v>
      </c>
      <c r="J4" s="31" t="s">
        <v>72</v>
      </c>
      <c r="K4" s="31" t="s">
        <v>73</v>
      </c>
      <c r="L4" s="31" t="s">
        <v>74</v>
      </c>
      <c r="M4" s="31" t="s">
        <v>75</v>
      </c>
      <c r="N4" s="31" t="s">
        <v>80</v>
      </c>
      <c r="O4" s="31" t="s">
        <v>46</v>
      </c>
      <c r="P4" s="31" t="s">
        <v>52</v>
      </c>
      <c r="Q4" s="38" t="s">
        <v>47</v>
      </c>
      <c r="R4" s="39"/>
      <c r="S4" s="31" t="s">
        <v>46</v>
      </c>
      <c r="T4" s="31" t="s">
        <v>54</v>
      </c>
      <c r="U4" s="38" t="s">
        <v>47</v>
      </c>
      <c r="V4" s="39"/>
      <c r="W4" s="31" t="s">
        <v>46</v>
      </c>
      <c r="X4" s="31" t="s">
        <v>55</v>
      </c>
      <c r="Y4" s="38" t="s">
        <v>47</v>
      </c>
      <c r="Z4" s="39"/>
    </row>
    <row r="5" spans="1:34" s="18" customFormat="1">
      <c r="A5" s="29"/>
      <c r="B5" s="32"/>
      <c r="C5" s="32"/>
      <c r="D5" s="35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3" t="s">
        <v>50</v>
      </c>
      <c r="R5" s="33" t="s">
        <v>88</v>
      </c>
      <c r="S5" s="32"/>
      <c r="T5" s="32"/>
      <c r="U5" s="33" t="s">
        <v>48</v>
      </c>
      <c r="V5" s="33" t="s">
        <v>50</v>
      </c>
      <c r="W5" s="32"/>
      <c r="X5" s="32"/>
      <c r="Y5" s="33" t="s">
        <v>48</v>
      </c>
      <c r="Z5" s="33" t="s">
        <v>50</v>
      </c>
    </row>
    <row r="6" spans="1:34" ht="254.25" customHeight="1">
      <c r="A6" s="30"/>
      <c r="B6" s="33"/>
      <c r="C6" s="33"/>
      <c r="D6" s="36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40"/>
      <c r="R6" s="40"/>
      <c r="S6" s="33"/>
      <c r="T6" s="33"/>
      <c r="U6" s="40"/>
      <c r="V6" s="40"/>
      <c r="W6" s="33"/>
      <c r="X6" s="33"/>
      <c r="Y6" s="40"/>
      <c r="Z6" s="40"/>
      <c r="AF6" s="19"/>
    </row>
    <row r="7" spans="1:34" ht="22.5">
      <c r="A7" s="20">
        <v>1</v>
      </c>
      <c r="B7" s="15">
        <v>2</v>
      </c>
      <c r="C7" s="15">
        <v>3</v>
      </c>
      <c r="D7" s="14">
        <v>4</v>
      </c>
      <c r="E7" s="15">
        <v>5</v>
      </c>
      <c r="F7" s="15">
        <v>6</v>
      </c>
      <c r="G7" s="15" t="s">
        <v>49</v>
      </c>
      <c r="H7" s="15">
        <v>8</v>
      </c>
      <c r="I7" s="21">
        <v>9</v>
      </c>
      <c r="J7" s="21">
        <v>10</v>
      </c>
      <c r="K7" s="21">
        <v>11</v>
      </c>
      <c r="L7" s="21">
        <v>12</v>
      </c>
      <c r="M7" s="21" t="s">
        <v>76</v>
      </c>
      <c r="N7" s="21" t="s">
        <v>77</v>
      </c>
      <c r="O7" s="21">
        <v>15</v>
      </c>
      <c r="P7" s="21" t="s">
        <v>78</v>
      </c>
      <c r="Q7" s="22" t="s">
        <v>81</v>
      </c>
      <c r="R7" s="22" t="s">
        <v>79</v>
      </c>
      <c r="S7" s="15">
        <v>19</v>
      </c>
      <c r="T7" s="22" t="s">
        <v>82</v>
      </c>
      <c r="U7" s="22" t="s">
        <v>83</v>
      </c>
      <c r="V7" s="22" t="s">
        <v>86</v>
      </c>
      <c r="W7" s="15">
        <v>23</v>
      </c>
      <c r="X7" s="22" t="s">
        <v>84</v>
      </c>
      <c r="Y7" s="22" t="s">
        <v>85</v>
      </c>
      <c r="Z7" s="22" t="s">
        <v>87</v>
      </c>
      <c r="AF7" s="19"/>
    </row>
    <row r="8" spans="1:34">
      <c r="A8" s="41">
        <v>1</v>
      </c>
      <c r="B8" s="2" t="s">
        <v>2</v>
      </c>
      <c r="C8" s="3" t="s">
        <v>30</v>
      </c>
      <c r="D8" s="3" t="s">
        <v>26</v>
      </c>
      <c r="E8" s="3" t="s">
        <v>32</v>
      </c>
      <c r="F8" s="4">
        <v>1.018</v>
      </c>
      <c r="G8" s="7">
        <f>ROUND(C8*D8*E8*F8,0)</f>
        <v>2311267</v>
      </c>
      <c r="H8" s="12">
        <v>27093</v>
      </c>
      <c r="I8" s="24">
        <v>1.302</v>
      </c>
      <c r="J8" s="7">
        <v>1.35</v>
      </c>
      <c r="K8" s="12">
        <v>12</v>
      </c>
      <c r="L8" s="7">
        <v>0.02</v>
      </c>
      <c r="M8" s="12">
        <f>ROUND(H8*I8*J8*K8*L8,0)</f>
        <v>11429</v>
      </c>
      <c r="N8" s="12">
        <f>G8+M8</f>
        <v>2322696</v>
      </c>
      <c r="O8" s="12">
        <v>1</v>
      </c>
      <c r="P8" s="7">
        <f t="shared" ref="P8:P35" si="0">ROUND((G8+M8)*O8,0)</f>
        <v>2322696</v>
      </c>
      <c r="Q8" s="8">
        <f>ROUND(P8*5/100,0)</f>
        <v>116135</v>
      </c>
      <c r="R8" s="8">
        <f>P8-Q8</f>
        <v>2206561</v>
      </c>
      <c r="S8" s="12">
        <v>1</v>
      </c>
      <c r="T8" s="8">
        <f>ROUND(N8*S8,0)</f>
        <v>2322696</v>
      </c>
      <c r="U8" s="10">
        <f>N8-V8</f>
        <v>2206561</v>
      </c>
      <c r="V8" s="10">
        <f>ROUND(T8*5/100,)</f>
        <v>116135</v>
      </c>
      <c r="W8" s="12">
        <v>1</v>
      </c>
      <c r="X8" s="10">
        <f>ROUND(N8*W8,0)</f>
        <v>2322696</v>
      </c>
      <c r="Y8" s="10">
        <f>X8-Z8</f>
        <v>2206561</v>
      </c>
      <c r="Z8" s="10">
        <f>ROUND(X8*5/100,0)</f>
        <v>116135</v>
      </c>
      <c r="AA8" s="11"/>
      <c r="AB8" s="11"/>
      <c r="AC8" s="11"/>
      <c r="AF8" s="11"/>
      <c r="AG8" s="11"/>
      <c r="AH8" s="11"/>
    </row>
    <row r="9" spans="1:34">
      <c r="A9" s="41">
        <v>2</v>
      </c>
      <c r="B9" s="2" t="s">
        <v>3</v>
      </c>
      <c r="C9" s="3" t="s">
        <v>68</v>
      </c>
      <c r="D9" s="3" t="s">
        <v>26</v>
      </c>
      <c r="E9" s="3" t="s">
        <v>32</v>
      </c>
      <c r="F9" s="4">
        <v>1.018</v>
      </c>
      <c r="G9" s="7">
        <f t="shared" ref="G9:G35" si="1">ROUND(C9*D9*E9*F9,0)</f>
        <v>1935014</v>
      </c>
      <c r="H9" s="12">
        <v>27093</v>
      </c>
      <c r="I9" s="24">
        <v>1.302</v>
      </c>
      <c r="J9" s="7">
        <v>1.35</v>
      </c>
      <c r="K9" s="12">
        <v>12</v>
      </c>
      <c r="L9" s="7">
        <v>0.02</v>
      </c>
      <c r="M9" s="12">
        <f t="shared" ref="M9:M35" si="2">ROUND(H9*I9*J9*K9*L9,0)</f>
        <v>11429</v>
      </c>
      <c r="N9" s="12">
        <f t="shared" ref="N9:N35" si="3">G9+M9</f>
        <v>1946443</v>
      </c>
      <c r="O9" s="12">
        <v>1</v>
      </c>
      <c r="P9" s="7">
        <f t="shared" si="0"/>
        <v>1946443</v>
      </c>
      <c r="Q9" s="8">
        <f>ROUND(P9*5/100,0)</f>
        <v>97322</v>
      </c>
      <c r="R9" s="8">
        <f>P9-Q9</f>
        <v>1849121</v>
      </c>
      <c r="S9" s="12">
        <v>1</v>
      </c>
      <c r="T9" s="8">
        <f t="shared" ref="T9:T35" si="4">ROUND(N9*S9,0)</f>
        <v>1946443</v>
      </c>
      <c r="U9" s="10">
        <f t="shared" ref="U9:U35" si="5">N9-V9</f>
        <v>1849121</v>
      </c>
      <c r="V9" s="10">
        <f t="shared" ref="V9:V35" si="6">ROUND(T9*5/100,)</f>
        <v>97322</v>
      </c>
      <c r="W9" s="12">
        <v>1</v>
      </c>
      <c r="X9" s="10">
        <f t="shared" ref="X9:X35" si="7">ROUND(N9*W9,0)</f>
        <v>1946443</v>
      </c>
      <c r="Y9" s="10">
        <f t="shared" ref="Y9:Y35" si="8">X9-Z9</f>
        <v>1849121</v>
      </c>
      <c r="Z9" s="10">
        <f t="shared" ref="Z9:Z35" si="9">ROUND(X9*5/100,0)</f>
        <v>97322</v>
      </c>
      <c r="AA9" s="11"/>
      <c r="AB9" s="11"/>
      <c r="AC9" s="11"/>
      <c r="AF9" s="11"/>
      <c r="AG9" s="11"/>
      <c r="AH9" s="11"/>
    </row>
    <row r="10" spans="1:34">
      <c r="A10" s="41">
        <v>3</v>
      </c>
      <c r="B10" s="2" t="s">
        <v>4</v>
      </c>
      <c r="C10" s="3" t="s">
        <v>65</v>
      </c>
      <c r="D10" s="3" t="s">
        <v>26</v>
      </c>
      <c r="E10" s="3" t="s">
        <v>32</v>
      </c>
      <c r="F10" s="4">
        <v>1.018</v>
      </c>
      <c r="G10" s="7">
        <f t="shared" si="1"/>
        <v>2176891</v>
      </c>
      <c r="H10" s="12">
        <v>27093</v>
      </c>
      <c r="I10" s="24">
        <v>1.302</v>
      </c>
      <c r="J10" s="7">
        <v>1.35</v>
      </c>
      <c r="K10" s="12">
        <v>12</v>
      </c>
      <c r="L10" s="7">
        <v>0.02</v>
      </c>
      <c r="M10" s="12">
        <f t="shared" si="2"/>
        <v>11429</v>
      </c>
      <c r="N10" s="12">
        <f t="shared" si="3"/>
        <v>2188320</v>
      </c>
      <c r="O10" s="12">
        <v>1</v>
      </c>
      <c r="P10" s="7">
        <f t="shared" si="0"/>
        <v>2188320</v>
      </c>
      <c r="Q10" s="8">
        <f t="shared" ref="Q10:Q35" si="10">ROUND(P10*5/100,0)</f>
        <v>109416</v>
      </c>
      <c r="R10" s="8">
        <f t="shared" ref="R10:R35" si="11">P10-Q10</f>
        <v>2078904</v>
      </c>
      <c r="S10" s="12">
        <v>1</v>
      </c>
      <c r="T10" s="8">
        <f t="shared" si="4"/>
        <v>2188320</v>
      </c>
      <c r="U10" s="10">
        <f t="shared" si="5"/>
        <v>2078904</v>
      </c>
      <c r="V10" s="10">
        <f t="shared" si="6"/>
        <v>109416</v>
      </c>
      <c r="W10" s="12">
        <v>1</v>
      </c>
      <c r="X10" s="10">
        <f t="shared" si="7"/>
        <v>2188320</v>
      </c>
      <c r="Y10" s="10">
        <f t="shared" si="8"/>
        <v>2078904</v>
      </c>
      <c r="Z10" s="10">
        <f t="shared" si="9"/>
        <v>109416</v>
      </c>
      <c r="AA10" s="11"/>
      <c r="AB10" s="11"/>
      <c r="AC10" s="11"/>
      <c r="AF10" s="11"/>
      <c r="AG10" s="11"/>
      <c r="AH10" s="11"/>
    </row>
    <row r="11" spans="1:34">
      <c r="A11" s="41">
        <v>4</v>
      </c>
      <c r="B11" s="2" t="s">
        <v>34</v>
      </c>
      <c r="C11" s="3" t="s">
        <v>60</v>
      </c>
      <c r="D11" s="3" t="s">
        <v>26</v>
      </c>
      <c r="E11" s="3" t="s">
        <v>32</v>
      </c>
      <c r="F11" s="4">
        <v>1.018</v>
      </c>
      <c r="G11" s="7">
        <f t="shared" si="1"/>
        <v>2391893</v>
      </c>
      <c r="H11" s="12">
        <v>27093</v>
      </c>
      <c r="I11" s="24">
        <v>1.302</v>
      </c>
      <c r="J11" s="7">
        <v>1.35</v>
      </c>
      <c r="K11" s="12">
        <v>12</v>
      </c>
      <c r="L11" s="7">
        <v>0.02</v>
      </c>
      <c r="M11" s="12">
        <f t="shared" si="2"/>
        <v>11429</v>
      </c>
      <c r="N11" s="12">
        <f t="shared" si="3"/>
        <v>2403322</v>
      </c>
      <c r="O11" s="12">
        <v>1</v>
      </c>
      <c r="P11" s="7">
        <f t="shared" si="0"/>
        <v>2403322</v>
      </c>
      <c r="Q11" s="8">
        <f t="shared" si="10"/>
        <v>120166</v>
      </c>
      <c r="R11" s="8">
        <f t="shared" si="11"/>
        <v>2283156</v>
      </c>
      <c r="S11" s="12">
        <v>1</v>
      </c>
      <c r="T11" s="8">
        <f t="shared" si="4"/>
        <v>2403322</v>
      </c>
      <c r="U11" s="10">
        <f t="shared" si="5"/>
        <v>2283156</v>
      </c>
      <c r="V11" s="10">
        <f t="shared" si="6"/>
        <v>120166</v>
      </c>
      <c r="W11" s="12">
        <v>1</v>
      </c>
      <c r="X11" s="10">
        <f t="shared" si="7"/>
        <v>2403322</v>
      </c>
      <c r="Y11" s="10">
        <f t="shared" si="8"/>
        <v>2283156</v>
      </c>
      <c r="Z11" s="10">
        <f t="shared" si="9"/>
        <v>120166</v>
      </c>
      <c r="AA11" s="11"/>
      <c r="AB11" s="11"/>
      <c r="AC11" s="11"/>
      <c r="AF11" s="11"/>
      <c r="AG11" s="11"/>
      <c r="AH11" s="11"/>
    </row>
    <row r="12" spans="1:34">
      <c r="A12" s="41">
        <v>5</v>
      </c>
      <c r="B12" s="2" t="s">
        <v>5</v>
      </c>
      <c r="C12" s="3" t="s">
        <v>53</v>
      </c>
      <c r="D12" s="3" t="s">
        <v>26</v>
      </c>
      <c r="E12" s="3" t="s">
        <v>32</v>
      </c>
      <c r="F12" s="4">
        <v>1.018</v>
      </c>
      <c r="G12" s="7">
        <f t="shared" si="1"/>
        <v>1075008</v>
      </c>
      <c r="H12" s="12">
        <v>27093</v>
      </c>
      <c r="I12" s="24">
        <v>1.302</v>
      </c>
      <c r="J12" s="7">
        <v>1.35</v>
      </c>
      <c r="K12" s="12">
        <v>12</v>
      </c>
      <c r="L12" s="7">
        <v>0.02</v>
      </c>
      <c r="M12" s="12">
        <f t="shared" si="2"/>
        <v>11429</v>
      </c>
      <c r="N12" s="12">
        <f t="shared" si="3"/>
        <v>1086437</v>
      </c>
      <c r="O12" s="12">
        <v>1</v>
      </c>
      <c r="P12" s="7">
        <f t="shared" si="0"/>
        <v>1086437</v>
      </c>
      <c r="Q12" s="8">
        <f t="shared" si="10"/>
        <v>54322</v>
      </c>
      <c r="R12" s="8">
        <f t="shared" si="11"/>
        <v>1032115</v>
      </c>
      <c r="S12" s="12">
        <v>1</v>
      </c>
      <c r="T12" s="8">
        <f t="shared" si="4"/>
        <v>1086437</v>
      </c>
      <c r="U12" s="10">
        <f t="shared" si="5"/>
        <v>1032115</v>
      </c>
      <c r="V12" s="10">
        <f t="shared" si="6"/>
        <v>54322</v>
      </c>
      <c r="W12" s="12">
        <v>1</v>
      </c>
      <c r="X12" s="10">
        <f t="shared" si="7"/>
        <v>1086437</v>
      </c>
      <c r="Y12" s="10">
        <f t="shared" si="8"/>
        <v>1032115</v>
      </c>
      <c r="Z12" s="10">
        <f t="shared" si="9"/>
        <v>54322</v>
      </c>
      <c r="AA12" s="11"/>
      <c r="AB12" s="11"/>
      <c r="AC12" s="11"/>
      <c r="AF12" s="11"/>
      <c r="AG12" s="11"/>
      <c r="AH12" s="11"/>
    </row>
    <row r="13" spans="1:34">
      <c r="A13" s="41">
        <v>6</v>
      </c>
      <c r="B13" s="2" t="s">
        <v>6</v>
      </c>
      <c r="C13" s="3" t="s">
        <v>58</v>
      </c>
      <c r="D13" s="3" t="s">
        <v>26</v>
      </c>
      <c r="E13" s="3" t="s">
        <v>32</v>
      </c>
      <c r="F13" s="4">
        <v>1.018</v>
      </c>
      <c r="G13" s="7">
        <f t="shared" si="1"/>
        <v>1666262</v>
      </c>
      <c r="H13" s="12">
        <v>27093</v>
      </c>
      <c r="I13" s="24">
        <v>1.302</v>
      </c>
      <c r="J13" s="7">
        <v>1.35</v>
      </c>
      <c r="K13" s="12">
        <v>12</v>
      </c>
      <c r="L13" s="7">
        <v>0.02</v>
      </c>
      <c r="M13" s="12">
        <f t="shared" si="2"/>
        <v>11429</v>
      </c>
      <c r="N13" s="12">
        <f t="shared" si="3"/>
        <v>1677691</v>
      </c>
      <c r="O13" s="12">
        <v>1</v>
      </c>
      <c r="P13" s="7">
        <f t="shared" si="0"/>
        <v>1677691</v>
      </c>
      <c r="Q13" s="8">
        <f t="shared" si="10"/>
        <v>83885</v>
      </c>
      <c r="R13" s="8">
        <f t="shared" si="11"/>
        <v>1593806</v>
      </c>
      <c r="S13" s="12">
        <v>1</v>
      </c>
      <c r="T13" s="8">
        <f t="shared" si="4"/>
        <v>1677691</v>
      </c>
      <c r="U13" s="10">
        <f t="shared" si="5"/>
        <v>1593806</v>
      </c>
      <c r="V13" s="10">
        <f t="shared" si="6"/>
        <v>83885</v>
      </c>
      <c r="W13" s="12">
        <v>1</v>
      </c>
      <c r="X13" s="10">
        <f t="shared" si="7"/>
        <v>1677691</v>
      </c>
      <c r="Y13" s="10">
        <f t="shared" si="8"/>
        <v>1593806</v>
      </c>
      <c r="Z13" s="10">
        <f t="shared" si="9"/>
        <v>83885</v>
      </c>
      <c r="AA13" s="11"/>
      <c r="AB13" s="11"/>
      <c r="AC13" s="11"/>
      <c r="AF13" s="11"/>
      <c r="AG13" s="11"/>
      <c r="AH13" s="11"/>
    </row>
    <row r="14" spans="1:34">
      <c r="A14" s="41">
        <v>7</v>
      </c>
      <c r="B14" s="2" t="s">
        <v>35</v>
      </c>
      <c r="C14" s="3" t="s">
        <v>67</v>
      </c>
      <c r="D14" s="3" t="s">
        <v>26</v>
      </c>
      <c r="E14" s="3" t="s">
        <v>32</v>
      </c>
      <c r="F14" s="4">
        <v>1.018</v>
      </c>
      <c r="G14" s="7">
        <f t="shared" si="1"/>
        <v>2741270</v>
      </c>
      <c r="H14" s="12">
        <v>27093</v>
      </c>
      <c r="I14" s="24">
        <v>1.302</v>
      </c>
      <c r="J14" s="7">
        <v>1.35</v>
      </c>
      <c r="K14" s="12">
        <v>12</v>
      </c>
      <c r="L14" s="7">
        <v>0.02</v>
      </c>
      <c r="M14" s="12">
        <f t="shared" si="2"/>
        <v>11429</v>
      </c>
      <c r="N14" s="12">
        <f t="shared" si="3"/>
        <v>2752699</v>
      </c>
      <c r="O14" s="12">
        <v>1</v>
      </c>
      <c r="P14" s="7">
        <f t="shared" si="0"/>
        <v>2752699</v>
      </c>
      <c r="Q14" s="8">
        <f>ROUND(P14*5/100+1,0)</f>
        <v>137636</v>
      </c>
      <c r="R14" s="8">
        <f t="shared" si="11"/>
        <v>2615063</v>
      </c>
      <c r="S14" s="12">
        <v>1</v>
      </c>
      <c r="T14" s="8">
        <f t="shared" si="4"/>
        <v>2752699</v>
      </c>
      <c r="U14" s="10">
        <f t="shared" si="5"/>
        <v>2615063</v>
      </c>
      <c r="V14" s="10">
        <f>ROUND(T14*5/100+1,0)</f>
        <v>137636</v>
      </c>
      <c r="W14" s="12">
        <v>1</v>
      </c>
      <c r="X14" s="10">
        <f t="shared" si="7"/>
        <v>2752699</v>
      </c>
      <c r="Y14" s="10">
        <f t="shared" si="8"/>
        <v>2615063</v>
      </c>
      <c r="Z14" s="10">
        <f>ROUND(X14*5/100+1,0)</f>
        <v>137636</v>
      </c>
      <c r="AA14" s="11"/>
      <c r="AB14" s="11"/>
      <c r="AC14" s="11"/>
      <c r="AF14" s="11"/>
      <c r="AG14" s="11"/>
      <c r="AH14" s="11"/>
    </row>
    <row r="15" spans="1:34">
      <c r="A15" s="41">
        <v>8</v>
      </c>
      <c r="B15" s="2" t="s">
        <v>36</v>
      </c>
      <c r="C15" s="3" t="s">
        <v>57</v>
      </c>
      <c r="D15" s="3" t="s">
        <v>26</v>
      </c>
      <c r="E15" s="3" t="s">
        <v>32</v>
      </c>
      <c r="F15" s="4">
        <v>1.018</v>
      </c>
      <c r="G15" s="7">
        <f t="shared" si="1"/>
        <v>2580019</v>
      </c>
      <c r="H15" s="12">
        <v>27093</v>
      </c>
      <c r="I15" s="24">
        <v>1.302</v>
      </c>
      <c r="J15" s="7">
        <v>1.35</v>
      </c>
      <c r="K15" s="12">
        <v>12</v>
      </c>
      <c r="L15" s="7">
        <v>0.02</v>
      </c>
      <c r="M15" s="12">
        <f t="shared" si="2"/>
        <v>11429</v>
      </c>
      <c r="N15" s="12">
        <f t="shared" si="3"/>
        <v>2591448</v>
      </c>
      <c r="O15" s="12">
        <v>1</v>
      </c>
      <c r="P15" s="7">
        <f t="shared" si="0"/>
        <v>2591448</v>
      </c>
      <c r="Q15" s="8">
        <f t="shared" si="10"/>
        <v>129572</v>
      </c>
      <c r="R15" s="8">
        <f t="shared" si="11"/>
        <v>2461876</v>
      </c>
      <c r="S15" s="12">
        <v>1</v>
      </c>
      <c r="T15" s="8">
        <f t="shared" si="4"/>
        <v>2591448</v>
      </c>
      <c r="U15" s="10">
        <f t="shared" si="5"/>
        <v>2461876</v>
      </c>
      <c r="V15" s="10">
        <f t="shared" si="6"/>
        <v>129572</v>
      </c>
      <c r="W15" s="12">
        <v>1</v>
      </c>
      <c r="X15" s="10">
        <f t="shared" si="7"/>
        <v>2591448</v>
      </c>
      <c r="Y15" s="10">
        <f t="shared" si="8"/>
        <v>2461876</v>
      </c>
      <c r="Z15" s="10">
        <f t="shared" si="9"/>
        <v>129572</v>
      </c>
      <c r="AA15" s="11"/>
      <c r="AB15" s="11"/>
      <c r="AC15" s="11"/>
      <c r="AF15" s="11"/>
      <c r="AG15" s="11"/>
      <c r="AH15" s="11"/>
    </row>
    <row r="16" spans="1:34">
      <c r="A16" s="41">
        <v>9</v>
      </c>
      <c r="B16" s="2" t="s">
        <v>7</v>
      </c>
      <c r="C16" s="3" t="s">
        <v>33</v>
      </c>
      <c r="D16" s="3" t="s">
        <v>26</v>
      </c>
      <c r="E16" s="3" t="s">
        <v>32</v>
      </c>
      <c r="F16" s="4">
        <v>1.018</v>
      </c>
      <c r="G16" s="7">
        <f t="shared" si="1"/>
        <v>1854389</v>
      </c>
      <c r="H16" s="12">
        <v>27093</v>
      </c>
      <c r="I16" s="24">
        <v>1.302</v>
      </c>
      <c r="J16" s="7">
        <v>1.35</v>
      </c>
      <c r="K16" s="12">
        <v>12</v>
      </c>
      <c r="L16" s="7">
        <v>0.02</v>
      </c>
      <c r="M16" s="12">
        <f t="shared" si="2"/>
        <v>11429</v>
      </c>
      <c r="N16" s="12">
        <f t="shared" si="3"/>
        <v>1865818</v>
      </c>
      <c r="O16" s="12">
        <v>1</v>
      </c>
      <c r="P16" s="7">
        <f t="shared" si="0"/>
        <v>1865818</v>
      </c>
      <c r="Q16" s="8">
        <f t="shared" si="10"/>
        <v>93291</v>
      </c>
      <c r="R16" s="8">
        <f t="shared" si="11"/>
        <v>1772527</v>
      </c>
      <c r="S16" s="12">
        <v>1</v>
      </c>
      <c r="T16" s="8">
        <f t="shared" si="4"/>
        <v>1865818</v>
      </c>
      <c r="U16" s="10">
        <f t="shared" si="5"/>
        <v>1772527</v>
      </c>
      <c r="V16" s="10">
        <f t="shared" si="6"/>
        <v>93291</v>
      </c>
      <c r="W16" s="12">
        <v>1</v>
      </c>
      <c r="X16" s="10">
        <f t="shared" si="7"/>
        <v>1865818</v>
      </c>
      <c r="Y16" s="10">
        <f t="shared" si="8"/>
        <v>1772527</v>
      </c>
      <c r="Z16" s="10">
        <f t="shared" si="9"/>
        <v>93291</v>
      </c>
      <c r="AA16" s="11"/>
      <c r="AB16" s="11"/>
      <c r="AC16" s="11"/>
      <c r="AF16" s="11"/>
      <c r="AG16" s="11"/>
      <c r="AH16" s="11"/>
    </row>
    <row r="17" spans="1:34">
      <c r="A17" s="41">
        <v>10</v>
      </c>
      <c r="B17" s="2" t="s">
        <v>8</v>
      </c>
      <c r="C17" s="3" t="s">
        <v>60</v>
      </c>
      <c r="D17" s="3" t="s">
        <v>26</v>
      </c>
      <c r="E17" s="3" t="s">
        <v>32</v>
      </c>
      <c r="F17" s="4">
        <v>1.018</v>
      </c>
      <c r="G17" s="7">
        <f t="shared" si="1"/>
        <v>2391893</v>
      </c>
      <c r="H17" s="12">
        <v>27093</v>
      </c>
      <c r="I17" s="24">
        <v>1.302</v>
      </c>
      <c r="J17" s="7">
        <v>1.35</v>
      </c>
      <c r="K17" s="12">
        <v>12</v>
      </c>
      <c r="L17" s="7">
        <v>0.02</v>
      </c>
      <c r="M17" s="12">
        <f t="shared" si="2"/>
        <v>11429</v>
      </c>
      <c r="N17" s="12">
        <f t="shared" si="3"/>
        <v>2403322</v>
      </c>
      <c r="O17" s="12">
        <v>1</v>
      </c>
      <c r="P17" s="7">
        <f t="shared" si="0"/>
        <v>2403322</v>
      </c>
      <c r="Q17" s="8">
        <f t="shared" si="10"/>
        <v>120166</v>
      </c>
      <c r="R17" s="8">
        <f t="shared" si="11"/>
        <v>2283156</v>
      </c>
      <c r="S17" s="12">
        <v>1</v>
      </c>
      <c r="T17" s="8">
        <f t="shared" si="4"/>
        <v>2403322</v>
      </c>
      <c r="U17" s="10">
        <f t="shared" si="5"/>
        <v>2283156</v>
      </c>
      <c r="V17" s="10">
        <f t="shared" si="6"/>
        <v>120166</v>
      </c>
      <c r="W17" s="12">
        <v>1</v>
      </c>
      <c r="X17" s="10">
        <f t="shared" si="7"/>
        <v>2403322</v>
      </c>
      <c r="Y17" s="10">
        <f t="shared" si="8"/>
        <v>2283156</v>
      </c>
      <c r="Z17" s="10">
        <f t="shared" si="9"/>
        <v>120166</v>
      </c>
      <c r="AA17" s="11"/>
      <c r="AB17" s="11"/>
      <c r="AC17" s="11"/>
      <c r="AF17" s="11"/>
      <c r="AG17" s="11"/>
      <c r="AH17" s="11"/>
    </row>
    <row r="18" spans="1:34">
      <c r="A18" s="41">
        <v>11</v>
      </c>
      <c r="B18" s="2" t="s">
        <v>9</v>
      </c>
      <c r="C18" s="3" t="s">
        <v>27</v>
      </c>
      <c r="D18" s="3" t="s">
        <v>26</v>
      </c>
      <c r="E18" s="3" t="s">
        <v>32</v>
      </c>
      <c r="F18" s="4">
        <v>1.018</v>
      </c>
      <c r="G18" s="7">
        <f t="shared" si="1"/>
        <v>2499394</v>
      </c>
      <c r="H18" s="12">
        <v>27093</v>
      </c>
      <c r="I18" s="24">
        <v>1.302</v>
      </c>
      <c r="J18" s="7">
        <v>1.35</v>
      </c>
      <c r="K18" s="12">
        <v>12</v>
      </c>
      <c r="L18" s="7">
        <v>0.02</v>
      </c>
      <c r="M18" s="12">
        <f t="shared" si="2"/>
        <v>11429</v>
      </c>
      <c r="N18" s="12">
        <f t="shared" si="3"/>
        <v>2510823</v>
      </c>
      <c r="O18" s="12">
        <v>1</v>
      </c>
      <c r="P18" s="7">
        <f t="shared" si="0"/>
        <v>2510823</v>
      </c>
      <c r="Q18" s="8">
        <f t="shared" si="10"/>
        <v>125541</v>
      </c>
      <c r="R18" s="8">
        <f t="shared" si="11"/>
        <v>2385282</v>
      </c>
      <c r="S18" s="12">
        <v>1</v>
      </c>
      <c r="T18" s="8">
        <f t="shared" si="4"/>
        <v>2510823</v>
      </c>
      <c r="U18" s="10">
        <f t="shared" si="5"/>
        <v>2385282</v>
      </c>
      <c r="V18" s="10">
        <f t="shared" si="6"/>
        <v>125541</v>
      </c>
      <c r="W18" s="12">
        <v>1</v>
      </c>
      <c r="X18" s="10">
        <f t="shared" si="7"/>
        <v>2510823</v>
      </c>
      <c r="Y18" s="10">
        <f t="shared" si="8"/>
        <v>2385282</v>
      </c>
      <c r="Z18" s="10">
        <f t="shared" si="9"/>
        <v>125541</v>
      </c>
      <c r="AA18" s="11"/>
      <c r="AB18" s="11"/>
      <c r="AC18" s="11"/>
      <c r="AF18" s="11"/>
      <c r="AG18" s="11"/>
      <c r="AH18" s="11"/>
    </row>
    <row r="19" spans="1:34">
      <c r="A19" s="41">
        <v>12</v>
      </c>
      <c r="B19" s="2" t="s">
        <v>10</v>
      </c>
      <c r="C19" s="3" t="s">
        <v>53</v>
      </c>
      <c r="D19" s="3" t="s">
        <v>26</v>
      </c>
      <c r="E19" s="3" t="s">
        <v>32</v>
      </c>
      <c r="F19" s="4">
        <v>1.018</v>
      </c>
      <c r="G19" s="7">
        <f t="shared" si="1"/>
        <v>1075008</v>
      </c>
      <c r="H19" s="12">
        <v>27093</v>
      </c>
      <c r="I19" s="24">
        <v>1.302</v>
      </c>
      <c r="J19" s="7">
        <v>1.35</v>
      </c>
      <c r="K19" s="12">
        <v>12</v>
      </c>
      <c r="L19" s="7">
        <v>0.02</v>
      </c>
      <c r="M19" s="12">
        <f t="shared" si="2"/>
        <v>11429</v>
      </c>
      <c r="N19" s="12">
        <f t="shared" si="3"/>
        <v>1086437</v>
      </c>
      <c r="O19" s="12">
        <v>1</v>
      </c>
      <c r="P19" s="7">
        <f t="shared" si="0"/>
        <v>1086437</v>
      </c>
      <c r="Q19" s="8">
        <f t="shared" si="10"/>
        <v>54322</v>
      </c>
      <c r="R19" s="8">
        <f t="shared" si="11"/>
        <v>1032115</v>
      </c>
      <c r="S19" s="12">
        <v>1</v>
      </c>
      <c r="T19" s="8">
        <f t="shared" si="4"/>
        <v>1086437</v>
      </c>
      <c r="U19" s="10">
        <f t="shared" si="5"/>
        <v>1032115</v>
      </c>
      <c r="V19" s="10">
        <f t="shared" si="6"/>
        <v>54322</v>
      </c>
      <c r="W19" s="12">
        <v>1</v>
      </c>
      <c r="X19" s="10">
        <f t="shared" si="7"/>
        <v>1086437</v>
      </c>
      <c r="Y19" s="10">
        <f t="shared" si="8"/>
        <v>1032115</v>
      </c>
      <c r="Z19" s="10">
        <f t="shared" si="9"/>
        <v>54322</v>
      </c>
      <c r="AA19" s="11"/>
      <c r="AB19" s="11"/>
      <c r="AC19" s="11"/>
      <c r="AF19" s="11"/>
      <c r="AG19" s="11"/>
      <c r="AH19" s="11"/>
    </row>
    <row r="20" spans="1:34">
      <c r="A20" s="41">
        <v>13</v>
      </c>
      <c r="B20" s="2" t="s">
        <v>11</v>
      </c>
      <c r="C20" s="3" t="s">
        <v>33</v>
      </c>
      <c r="D20" s="3" t="s">
        <v>26</v>
      </c>
      <c r="E20" s="3" t="s">
        <v>32</v>
      </c>
      <c r="F20" s="4">
        <v>1.018</v>
      </c>
      <c r="G20" s="7">
        <f t="shared" si="1"/>
        <v>1854389</v>
      </c>
      <c r="H20" s="12">
        <v>27093</v>
      </c>
      <c r="I20" s="24">
        <v>1.302</v>
      </c>
      <c r="J20" s="7">
        <v>1.35</v>
      </c>
      <c r="K20" s="12">
        <v>12</v>
      </c>
      <c r="L20" s="7">
        <v>0.02</v>
      </c>
      <c r="M20" s="12">
        <f t="shared" si="2"/>
        <v>11429</v>
      </c>
      <c r="N20" s="12">
        <f t="shared" si="3"/>
        <v>1865818</v>
      </c>
      <c r="O20" s="12">
        <v>1</v>
      </c>
      <c r="P20" s="7">
        <f t="shared" si="0"/>
        <v>1865818</v>
      </c>
      <c r="Q20" s="8">
        <f t="shared" si="10"/>
        <v>93291</v>
      </c>
      <c r="R20" s="8">
        <f t="shared" si="11"/>
        <v>1772527</v>
      </c>
      <c r="S20" s="12">
        <v>1</v>
      </c>
      <c r="T20" s="8">
        <f t="shared" si="4"/>
        <v>1865818</v>
      </c>
      <c r="U20" s="10">
        <f t="shared" si="5"/>
        <v>1772527</v>
      </c>
      <c r="V20" s="10">
        <f t="shared" si="6"/>
        <v>93291</v>
      </c>
      <c r="W20" s="12">
        <v>1</v>
      </c>
      <c r="X20" s="10">
        <f t="shared" si="7"/>
        <v>1865818</v>
      </c>
      <c r="Y20" s="10">
        <f t="shared" si="8"/>
        <v>1772527</v>
      </c>
      <c r="Z20" s="10">
        <f t="shared" si="9"/>
        <v>93291</v>
      </c>
      <c r="AA20" s="11"/>
      <c r="AB20" s="11"/>
      <c r="AC20" s="11"/>
      <c r="AF20" s="11"/>
      <c r="AG20" s="11"/>
      <c r="AH20" s="11"/>
    </row>
    <row r="21" spans="1:34">
      <c r="A21" s="41">
        <v>14</v>
      </c>
      <c r="B21" s="2" t="s">
        <v>12</v>
      </c>
      <c r="C21" s="3" t="s">
        <v>31</v>
      </c>
      <c r="D21" s="3" t="s">
        <v>26</v>
      </c>
      <c r="E21" s="3" t="s">
        <v>32</v>
      </c>
      <c r="F21" s="4">
        <v>1.018</v>
      </c>
      <c r="G21" s="7">
        <f t="shared" si="1"/>
        <v>2257517</v>
      </c>
      <c r="H21" s="12">
        <v>27093</v>
      </c>
      <c r="I21" s="24">
        <v>1.302</v>
      </c>
      <c r="J21" s="7">
        <v>1.35</v>
      </c>
      <c r="K21" s="12">
        <v>12</v>
      </c>
      <c r="L21" s="7">
        <v>0.02</v>
      </c>
      <c r="M21" s="12">
        <f t="shared" si="2"/>
        <v>11429</v>
      </c>
      <c r="N21" s="12">
        <f t="shared" si="3"/>
        <v>2268946</v>
      </c>
      <c r="O21" s="12">
        <v>1</v>
      </c>
      <c r="P21" s="7">
        <f t="shared" si="0"/>
        <v>2268946</v>
      </c>
      <c r="Q21" s="8">
        <f t="shared" si="10"/>
        <v>113447</v>
      </c>
      <c r="R21" s="8">
        <f t="shared" si="11"/>
        <v>2155499</v>
      </c>
      <c r="S21" s="12">
        <v>1</v>
      </c>
      <c r="T21" s="8">
        <f t="shared" si="4"/>
        <v>2268946</v>
      </c>
      <c r="U21" s="10">
        <f t="shared" si="5"/>
        <v>2155499</v>
      </c>
      <c r="V21" s="10">
        <f t="shared" si="6"/>
        <v>113447</v>
      </c>
      <c r="W21" s="12">
        <v>1</v>
      </c>
      <c r="X21" s="10">
        <f t="shared" si="7"/>
        <v>2268946</v>
      </c>
      <c r="Y21" s="10">
        <f t="shared" si="8"/>
        <v>2155499</v>
      </c>
      <c r="Z21" s="10">
        <f t="shared" si="9"/>
        <v>113447</v>
      </c>
      <c r="AA21" s="11"/>
      <c r="AB21" s="11"/>
      <c r="AC21" s="11"/>
      <c r="AF21" s="11"/>
      <c r="AG21" s="11"/>
      <c r="AH21" s="11"/>
    </row>
    <row r="22" spans="1:34">
      <c r="A22" s="41">
        <v>15</v>
      </c>
      <c r="B22" s="2" t="s">
        <v>13</v>
      </c>
      <c r="C22" s="3" t="s">
        <v>40</v>
      </c>
      <c r="D22" s="3" t="s">
        <v>26</v>
      </c>
      <c r="E22" s="3" t="s">
        <v>32</v>
      </c>
      <c r="F22" s="4">
        <v>1.018</v>
      </c>
      <c r="G22" s="7">
        <f t="shared" si="1"/>
        <v>2418768</v>
      </c>
      <c r="H22" s="12">
        <v>27093</v>
      </c>
      <c r="I22" s="24">
        <v>1.302</v>
      </c>
      <c r="J22" s="7">
        <v>1.35</v>
      </c>
      <c r="K22" s="12">
        <v>12</v>
      </c>
      <c r="L22" s="7">
        <v>0.02</v>
      </c>
      <c r="M22" s="12">
        <f t="shared" si="2"/>
        <v>11429</v>
      </c>
      <c r="N22" s="12">
        <f t="shared" si="3"/>
        <v>2430197</v>
      </c>
      <c r="O22" s="12">
        <v>1</v>
      </c>
      <c r="P22" s="7">
        <f t="shared" si="0"/>
        <v>2430197</v>
      </c>
      <c r="Q22" s="8">
        <f t="shared" si="10"/>
        <v>121510</v>
      </c>
      <c r="R22" s="8">
        <f t="shared" si="11"/>
        <v>2308687</v>
      </c>
      <c r="S22" s="12">
        <v>1</v>
      </c>
      <c r="T22" s="8">
        <f t="shared" si="4"/>
        <v>2430197</v>
      </c>
      <c r="U22" s="10">
        <f t="shared" si="5"/>
        <v>2308687</v>
      </c>
      <c r="V22" s="10">
        <f t="shared" si="6"/>
        <v>121510</v>
      </c>
      <c r="W22" s="12">
        <v>1</v>
      </c>
      <c r="X22" s="10">
        <f t="shared" si="7"/>
        <v>2430197</v>
      </c>
      <c r="Y22" s="10">
        <f t="shared" si="8"/>
        <v>2308687</v>
      </c>
      <c r="Z22" s="10">
        <f t="shared" si="9"/>
        <v>121510</v>
      </c>
      <c r="AA22" s="11"/>
      <c r="AB22" s="11"/>
      <c r="AC22" s="11"/>
      <c r="AF22" s="11"/>
      <c r="AG22" s="11"/>
      <c r="AH22" s="11"/>
    </row>
    <row r="23" spans="1:34">
      <c r="A23" s="41">
        <v>16</v>
      </c>
      <c r="B23" s="2" t="s">
        <v>37</v>
      </c>
      <c r="C23" s="3" t="s">
        <v>61</v>
      </c>
      <c r="D23" s="3" t="s">
        <v>26</v>
      </c>
      <c r="E23" s="3" t="s">
        <v>32</v>
      </c>
      <c r="F23" s="4">
        <v>1.018</v>
      </c>
      <c r="G23" s="7">
        <f t="shared" si="1"/>
        <v>3144398</v>
      </c>
      <c r="H23" s="12">
        <v>27093</v>
      </c>
      <c r="I23" s="24">
        <v>1.302</v>
      </c>
      <c r="J23" s="7">
        <v>1.35</v>
      </c>
      <c r="K23" s="12">
        <v>12</v>
      </c>
      <c r="L23" s="7">
        <v>0.02</v>
      </c>
      <c r="M23" s="12">
        <f t="shared" si="2"/>
        <v>11429</v>
      </c>
      <c r="N23" s="12">
        <f t="shared" si="3"/>
        <v>3155827</v>
      </c>
      <c r="O23" s="12">
        <v>1</v>
      </c>
      <c r="P23" s="7">
        <f t="shared" si="0"/>
        <v>3155827</v>
      </c>
      <c r="Q23" s="8">
        <f t="shared" si="10"/>
        <v>157791</v>
      </c>
      <c r="R23" s="8">
        <f t="shared" si="11"/>
        <v>2998036</v>
      </c>
      <c r="S23" s="12">
        <v>1</v>
      </c>
      <c r="T23" s="8">
        <f t="shared" si="4"/>
        <v>3155827</v>
      </c>
      <c r="U23" s="10">
        <f t="shared" si="5"/>
        <v>2998036</v>
      </c>
      <c r="V23" s="10">
        <f t="shared" si="6"/>
        <v>157791</v>
      </c>
      <c r="W23" s="12">
        <v>1</v>
      </c>
      <c r="X23" s="10">
        <f t="shared" si="7"/>
        <v>3155827</v>
      </c>
      <c r="Y23" s="10">
        <f t="shared" si="8"/>
        <v>2998036</v>
      </c>
      <c r="Z23" s="10">
        <f t="shared" si="9"/>
        <v>157791</v>
      </c>
      <c r="AA23" s="11"/>
      <c r="AB23" s="11"/>
      <c r="AC23" s="11"/>
      <c r="AF23" s="11"/>
      <c r="AG23" s="11"/>
      <c r="AH23" s="11"/>
    </row>
    <row r="24" spans="1:34">
      <c r="A24" s="41">
        <v>17</v>
      </c>
      <c r="B24" s="2" t="s">
        <v>14</v>
      </c>
      <c r="C24" s="3" t="s">
        <v>62</v>
      </c>
      <c r="D24" s="3" t="s">
        <v>26</v>
      </c>
      <c r="E24" s="3" t="s">
        <v>32</v>
      </c>
      <c r="F24" s="4">
        <v>1.018</v>
      </c>
      <c r="G24" s="7">
        <f t="shared" si="1"/>
        <v>1612512</v>
      </c>
      <c r="H24" s="12">
        <v>27093</v>
      </c>
      <c r="I24" s="24">
        <v>1.302</v>
      </c>
      <c r="J24" s="7">
        <v>1.35</v>
      </c>
      <c r="K24" s="12">
        <v>12</v>
      </c>
      <c r="L24" s="7">
        <v>0.02</v>
      </c>
      <c r="M24" s="12">
        <f t="shared" si="2"/>
        <v>11429</v>
      </c>
      <c r="N24" s="12">
        <f t="shared" si="3"/>
        <v>1623941</v>
      </c>
      <c r="O24" s="12">
        <v>1</v>
      </c>
      <c r="P24" s="7">
        <f t="shared" si="0"/>
        <v>1623941</v>
      </c>
      <c r="Q24" s="8">
        <f t="shared" si="10"/>
        <v>81197</v>
      </c>
      <c r="R24" s="8">
        <f t="shared" si="11"/>
        <v>1542744</v>
      </c>
      <c r="S24" s="12">
        <v>1</v>
      </c>
      <c r="T24" s="8">
        <f t="shared" si="4"/>
        <v>1623941</v>
      </c>
      <c r="U24" s="10">
        <f t="shared" si="5"/>
        <v>1542744</v>
      </c>
      <c r="V24" s="10">
        <f t="shared" si="6"/>
        <v>81197</v>
      </c>
      <c r="W24" s="12">
        <v>1</v>
      </c>
      <c r="X24" s="10">
        <f t="shared" si="7"/>
        <v>1623941</v>
      </c>
      <c r="Y24" s="10">
        <f t="shared" si="8"/>
        <v>1542744</v>
      </c>
      <c r="Z24" s="10">
        <f t="shared" si="9"/>
        <v>81197</v>
      </c>
      <c r="AA24" s="11"/>
      <c r="AB24" s="11"/>
      <c r="AC24" s="11"/>
      <c r="AF24" s="11"/>
      <c r="AG24" s="11"/>
      <c r="AH24" s="11"/>
    </row>
    <row r="25" spans="1:34">
      <c r="A25" s="41">
        <v>18</v>
      </c>
      <c r="B25" s="2" t="s">
        <v>15</v>
      </c>
      <c r="C25" s="3" t="s">
        <v>28</v>
      </c>
      <c r="D25" s="3" t="s">
        <v>26</v>
      </c>
      <c r="E25" s="3" t="s">
        <v>32</v>
      </c>
      <c r="F25" s="4">
        <v>1.018</v>
      </c>
      <c r="G25" s="7">
        <f t="shared" si="1"/>
        <v>2123141</v>
      </c>
      <c r="H25" s="12">
        <v>27093</v>
      </c>
      <c r="I25" s="24">
        <v>1.302</v>
      </c>
      <c r="J25" s="7">
        <v>1.35</v>
      </c>
      <c r="K25" s="12">
        <v>12</v>
      </c>
      <c r="L25" s="7">
        <v>0.02</v>
      </c>
      <c r="M25" s="12">
        <f t="shared" si="2"/>
        <v>11429</v>
      </c>
      <c r="N25" s="12">
        <f t="shared" si="3"/>
        <v>2134570</v>
      </c>
      <c r="O25" s="12">
        <v>1</v>
      </c>
      <c r="P25" s="7">
        <f t="shared" si="0"/>
        <v>2134570</v>
      </c>
      <c r="Q25" s="8">
        <f t="shared" si="10"/>
        <v>106729</v>
      </c>
      <c r="R25" s="8">
        <f t="shared" si="11"/>
        <v>2027841</v>
      </c>
      <c r="S25" s="12">
        <v>1</v>
      </c>
      <c r="T25" s="8">
        <f t="shared" si="4"/>
        <v>2134570</v>
      </c>
      <c r="U25" s="10">
        <f t="shared" si="5"/>
        <v>2027841</v>
      </c>
      <c r="V25" s="10">
        <f t="shared" si="6"/>
        <v>106729</v>
      </c>
      <c r="W25" s="12">
        <v>1</v>
      </c>
      <c r="X25" s="10">
        <f t="shared" si="7"/>
        <v>2134570</v>
      </c>
      <c r="Y25" s="10">
        <f t="shared" si="8"/>
        <v>2027841</v>
      </c>
      <c r="Z25" s="10">
        <f t="shared" si="9"/>
        <v>106729</v>
      </c>
      <c r="AA25" s="11"/>
      <c r="AB25" s="11"/>
      <c r="AC25" s="11"/>
      <c r="AF25" s="11"/>
      <c r="AG25" s="11"/>
      <c r="AH25" s="11"/>
    </row>
    <row r="26" spans="1:34">
      <c r="A26" s="41">
        <v>19</v>
      </c>
      <c r="B26" s="2" t="s">
        <v>16</v>
      </c>
      <c r="C26" s="3" t="s">
        <v>63</v>
      </c>
      <c r="D26" s="3" t="s">
        <v>26</v>
      </c>
      <c r="E26" s="3" t="s">
        <v>32</v>
      </c>
      <c r="F26" s="4">
        <v>1.018</v>
      </c>
      <c r="G26" s="7">
        <f t="shared" si="1"/>
        <v>2956272</v>
      </c>
      <c r="H26" s="12">
        <v>27093</v>
      </c>
      <c r="I26" s="24">
        <v>1.302</v>
      </c>
      <c r="J26" s="7">
        <v>1.35</v>
      </c>
      <c r="K26" s="12">
        <v>12</v>
      </c>
      <c r="L26" s="7">
        <v>0.02</v>
      </c>
      <c r="M26" s="12">
        <f t="shared" si="2"/>
        <v>11429</v>
      </c>
      <c r="N26" s="12">
        <f t="shared" si="3"/>
        <v>2967701</v>
      </c>
      <c r="O26" s="12">
        <v>1</v>
      </c>
      <c r="P26" s="7">
        <f t="shared" si="0"/>
        <v>2967701</v>
      </c>
      <c r="Q26" s="8">
        <f t="shared" si="10"/>
        <v>148385</v>
      </c>
      <c r="R26" s="8">
        <f t="shared" si="11"/>
        <v>2819316</v>
      </c>
      <c r="S26" s="12">
        <v>1</v>
      </c>
      <c r="T26" s="8">
        <f t="shared" si="4"/>
        <v>2967701</v>
      </c>
      <c r="U26" s="10">
        <f t="shared" si="5"/>
        <v>2819316</v>
      </c>
      <c r="V26" s="10">
        <f t="shared" si="6"/>
        <v>148385</v>
      </c>
      <c r="W26" s="12">
        <v>1</v>
      </c>
      <c r="X26" s="10">
        <f t="shared" si="7"/>
        <v>2967701</v>
      </c>
      <c r="Y26" s="10">
        <f t="shared" si="8"/>
        <v>2819316</v>
      </c>
      <c r="Z26" s="10">
        <f t="shared" si="9"/>
        <v>148385</v>
      </c>
      <c r="AA26" s="11"/>
      <c r="AB26" s="11"/>
      <c r="AC26" s="11"/>
      <c r="AF26" s="11"/>
      <c r="AG26" s="11"/>
      <c r="AH26" s="11"/>
    </row>
    <row r="27" spans="1:34">
      <c r="A27" s="41">
        <v>20</v>
      </c>
      <c r="B27" s="2" t="s">
        <v>17</v>
      </c>
      <c r="C27" s="3" t="s">
        <v>62</v>
      </c>
      <c r="D27" s="3" t="s">
        <v>26</v>
      </c>
      <c r="E27" s="3" t="s">
        <v>32</v>
      </c>
      <c r="F27" s="4">
        <v>1.018</v>
      </c>
      <c r="G27" s="7">
        <f t="shared" si="1"/>
        <v>1612512</v>
      </c>
      <c r="H27" s="12">
        <v>27093</v>
      </c>
      <c r="I27" s="24">
        <v>1.302</v>
      </c>
      <c r="J27" s="7">
        <v>1.35</v>
      </c>
      <c r="K27" s="12">
        <v>12</v>
      </c>
      <c r="L27" s="7">
        <v>0.02</v>
      </c>
      <c r="M27" s="12">
        <f t="shared" si="2"/>
        <v>11429</v>
      </c>
      <c r="N27" s="12">
        <f t="shared" si="3"/>
        <v>1623941</v>
      </c>
      <c r="O27" s="12">
        <v>1</v>
      </c>
      <c r="P27" s="7">
        <f t="shared" si="0"/>
        <v>1623941</v>
      </c>
      <c r="Q27" s="8">
        <f t="shared" si="10"/>
        <v>81197</v>
      </c>
      <c r="R27" s="8">
        <f t="shared" si="11"/>
        <v>1542744</v>
      </c>
      <c r="S27" s="12">
        <v>1</v>
      </c>
      <c r="T27" s="8">
        <f t="shared" si="4"/>
        <v>1623941</v>
      </c>
      <c r="U27" s="10">
        <f t="shared" si="5"/>
        <v>1542744</v>
      </c>
      <c r="V27" s="10">
        <f t="shared" si="6"/>
        <v>81197</v>
      </c>
      <c r="W27" s="12">
        <v>1</v>
      </c>
      <c r="X27" s="10">
        <f t="shared" si="7"/>
        <v>1623941</v>
      </c>
      <c r="Y27" s="10">
        <f t="shared" si="8"/>
        <v>1542744</v>
      </c>
      <c r="Z27" s="10">
        <f t="shared" si="9"/>
        <v>81197</v>
      </c>
      <c r="AA27" s="11"/>
      <c r="AB27" s="11"/>
      <c r="AC27" s="11"/>
      <c r="AF27" s="11"/>
      <c r="AG27" s="11"/>
      <c r="AH27" s="11"/>
    </row>
    <row r="28" spans="1:34">
      <c r="A28" s="41">
        <v>21</v>
      </c>
      <c r="B28" s="2" t="s">
        <v>18</v>
      </c>
      <c r="C28" s="3" t="s">
        <v>51</v>
      </c>
      <c r="D28" s="3" t="s">
        <v>26</v>
      </c>
      <c r="E28" s="3" t="s">
        <v>32</v>
      </c>
      <c r="F28" s="4">
        <v>1.018</v>
      </c>
      <c r="G28" s="7">
        <f t="shared" si="1"/>
        <v>4165656</v>
      </c>
      <c r="H28" s="12">
        <v>27093</v>
      </c>
      <c r="I28" s="24">
        <v>1.302</v>
      </c>
      <c r="J28" s="7">
        <v>1.35</v>
      </c>
      <c r="K28" s="12">
        <v>12</v>
      </c>
      <c r="L28" s="7">
        <v>0.02</v>
      </c>
      <c r="M28" s="12">
        <f t="shared" si="2"/>
        <v>11429</v>
      </c>
      <c r="N28" s="12">
        <f t="shared" si="3"/>
        <v>4177085</v>
      </c>
      <c r="O28" s="12">
        <v>1</v>
      </c>
      <c r="P28" s="7">
        <f t="shared" si="0"/>
        <v>4177085</v>
      </c>
      <c r="Q28" s="8">
        <f t="shared" si="10"/>
        <v>208854</v>
      </c>
      <c r="R28" s="8">
        <f t="shared" si="11"/>
        <v>3968231</v>
      </c>
      <c r="S28" s="12">
        <v>1</v>
      </c>
      <c r="T28" s="8">
        <f t="shared" si="4"/>
        <v>4177085</v>
      </c>
      <c r="U28" s="10">
        <f t="shared" si="5"/>
        <v>3968231</v>
      </c>
      <c r="V28" s="10">
        <f t="shared" si="6"/>
        <v>208854</v>
      </c>
      <c r="W28" s="12">
        <v>1</v>
      </c>
      <c r="X28" s="10">
        <f t="shared" si="7"/>
        <v>4177085</v>
      </c>
      <c r="Y28" s="10">
        <f t="shared" si="8"/>
        <v>3968231</v>
      </c>
      <c r="Z28" s="10">
        <f t="shared" si="9"/>
        <v>208854</v>
      </c>
      <c r="AA28" s="11"/>
      <c r="AB28" s="11"/>
      <c r="AC28" s="11"/>
      <c r="AF28" s="11"/>
      <c r="AG28" s="11"/>
      <c r="AH28" s="11"/>
    </row>
    <row r="29" spans="1:34">
      <c r="A29" s="41">
        <v>22</v>
      </c>
      <c r="B29" s="2" t="s">
        <v>19</v>
      </c>
      <c r="C29" s="3" t="s">
        <v>64</v>
      </c>
      <c r="D29" s="3" t="s">
        <v>26</v>
      </c>
      <c r="E29" s="3" t="s">
        <v>32</v>
      </c>
      <c r="F29" s="4">
        <v>1.018</v>
      </c>
      <c r="G29" s="7">
        <f t="shared" si="1"/>
        <v>2203766</v>
      </c>
      <c r="H29" s="12">
        <v>27093</v>
      </c>
      <c r="I29" s="24">
        <v>1.302</v>
      </c>
      <c r="J29" s="7">
        <v>1.35</v>
      </c>
      <c r="K29" s="12">
        <v>12</v>
      </c>
      <c r="L29" s="7">
        <v>0.02</v>
      </c>
      <c r="M29" s="12">
        <f t="shared" si="2"/>
        <v>11429</v>
      </c>
      <c r="N29" s="12">
        <f t="shared" si="3"/>
        <v>2215195</v>
      </c>
      <c r="O29" s="12">
        <v>1</v>
      </c>
      <c r="P29" s="7">
        <f t="shared" si="0"/>
        <v>2215195</v>
      </c>
      <c r="Q29" s="8">
        <f t="shared" si="10"/>
        <v>110760</v>
      </c>
      <c r="R29" s="8">
        <f t="shared" si="11"/>
        <v>2104435</v>
      </c>
      <c r="S29" s="12">
        <v>1</v>
      </c>
      <c r="T29" s="8">
        <f t="shared" si="4"/>
        <v>2215195</v>
      </c>
      <c r="U29" s="10">
        <f t="shared" si="5"/>
        <v>2104435</v>
      </c>
      <c r="V29" s="10">
        <f t="shared" si="6"/>
        <v>110760</v>
      </c>
      <c r="W29" s="12">
        <v>1</v>
      </c>
      <c r="X29" s="10">
        <f t="shared" si="7"/>
        <v>2215195</v>
      </c>
      <c r="Y29" s="10">
        <f t="shared" si="8"/>
        <v>2104435</v>
      </c>
      <c r="Z29" s="10">
        <f t="shared" si="9"/>
        <v>110760</v>
      </c>
      <c r="AA29" s="11"/>
      <c r="AB29" s="11"/>
      <c r="AC29" s="11"/>
      <c r="AF29" s="11"/>
      <c r="AG29" s="11"/>
      <c r="AH29" s="11"/>
    </row>
    <row r="30" spans="1:34">
      <c r="A30" s="41">
        <v>23</v>
      </c>
      <c r="B30" s="2" t="s">
        <v>20</v>
      </c>
      <c r="C30" s="3" t="s">
        <v>69</v>
      </c>
      <c r="D30" s="3" t="s">
        <v>26</v>
      </c>
      <c r="E30" s="3" t="s">
        <v>32</v>
      </c>
      <c r="F30" s="4">
        <v>1.018</v>
      </c>
      <c r="G30" s="7">
        <f t="shared" si="1"/>
        <v>2150016</v>
      </c>
      <c r="H30" s="12">
        <v>27093</v>
      </c>
      <c r="I30" s="24">
        <v>1.302</v>
      </c>
      <c r="J30" s="7">
        <v>1.35</v>
      </c>
      <c r="K30" s="12">
        <v>12</v>
      </c>
      <c r="L30" s="7">
        <v>0.02</v>
      </c>
      <c r="M30" s="12">
        <f t="shared" si="2"/>
        <v>11429</v>
      </c>
      <c r="N30" s="12">
        <f t="shared" si="3"/>
        <v>2161445</v>
      </c>
      <c r="O30" s="12">
        <v>1</v>
      </c>
      <c r="P30" s="7">
        <f t="shared" si="0"/>
        <v>2161445</v>
      </c>
      <c r="Q30" s="8">
        <f t="shared" si="10"/>
        <v>108072</v>
      </c>
      <c r="R30" s="8">
        <f t="shared" si="11"/>
        <v>2053373</v>
      </c>
      <c r="S30" s="12">
        <v>1</v>
      </c>
      <c r="T30" s="8">
        <f t="shared" si="4"/>
        <v>2161445</v>
      </c>
      <c r="U30" s="10">
        <f t="shared" si="5"/>
        <v>2053373</v>
      </c>
      <c r="V30" s="10">
        <f t="shared" si="6"/>
        <v>108072</v>
      </c>
      <c r="W30" s="12">
        <v>1</v>
      </c>
      <c r="X30" s="10">
        <f t="shared" si="7"/>
        <v>2161445</v>
      </c>
      <c r="Y30" s="10">
        <f t="shared" si="8"/>
        <v>2053373</v>
      </c>
      <c r="Z30" s="10">
        <f t="shared" si="9"/>
        <v>108072</v>
      </c>
      <c r="AA30" s="11"/>
      <c r="AB30" s="11"/>
      <c r="AC30" s="11"/>
      <c r="AF30" s="11"/>
      <c r="AG30" s="11"/>
      <c r="AH30" s="11"/>
    </row>
    <row r="31" spans="1:34">
      <c r="A31" s="41">
        <v>24</v>
      </c>
      <c r="B31" s="2" t="s">
        <v>21</v>
      </c>
      <c r="C31" s="3" t="s">
        <v>59</v>
      </c>
      <c r="D31" s="3" t="s">
        <v>26</v>
      </c>
      <c r="E31" s="3" t="s">
        <v>32</v>
      </c>
      <c r="F31" s="4">
        <v>1.018</v>
      </c>
      <c r="G31" s="7">
        <f t="shared" si="1"/>
        <v>2633770</v>
      </c>
      <c r="H31" s="12">
        <v>27093</v>
      </c>
      <c r="I31" s="24">
        <v>1.302</v>
      </c>
      <c r="J31" s="7">
        <v>1.35</v>
      </c>
      <c r="K31" s="12">
        <v>12</v>
      </c>
      <c r="L31" s="7">
        <v>0.02</v>
      </c>
      <c r="M31" s="12">
        <f t="shared" si="2"/>
        <v>11429</v>
      </c>
      <c r="N31" s="12">
        <f t="shared" si="3"/>
        <v>2645199</v>
      </c>
      <c r="O31" s="12">
        <v>1</v>
      </c>
      <c r="P31" s="7">
        <f t="shared" si="0"/>
        <v>2645199</v>
      </c>
      <c r="Q31" s="8">
        <f t="shared" si="10"/>
        <v>132260</v>
      </c>
      <c r="R31" s="8">
        <f t="shared" si="11"/>
        <v>2512939</v>
      </c>
      <c r="S31" s="12">
        <v>1</v>
      </c>
      <c r="T31" s="8">
        <f t="shared" si="4"/>
        <v>2645199</v>
      </c>
      <c r="U31" s="10">
        <f t="shared" si="5"/>
        <v>2512939</v>
      </c>
      <c r="V31" s="10">
        <f t="shared" si="6"/>
        <v>132260</v>
      </c>
      <c r="W31" s="12">
        <v>1</v>
      </c>
      <c r="X31" s="10">
        <f t="shared" si="7"/>
        <v>2645199</v>
      </c>
      <c r="Y31" s="10">
        <f t="shared" si="8"/>
        <v>2512939</v>
      </c>
      <c r="Z31" s="10">
        <f t="shared" si="9"/>
        <v>132260</v>
      </c>
      <c r="AA31" s="11"/>
      <c r="AB31" s="11"/>
      <c r="AC31" s="11"/>
      <c r="AF31" s="11"/>
      <c r="AG31" s="11"/>
      <c r="AH31" s="11"/>
    </row>
    <row r="32" spans="1:34">
      <c r="A32" s="41">
        <v>25</v>
      </c>
      <c r="B32" s="2" t="s">
        <v>38</v>
      </c>
      <c r="C32" s="3" t="s">
        <v>66</v>
      </c>
      <c r="D32" s="3" t="s">
        <v>26</v>
      </c>
      <c r="E32" s="3" t="s">
        <v>32</v>
      </c>
      <c r="F32" s="4">
        <v>1.018</v>
      </c>
      <c r="G32" s="7">
        <f t="shared" si="1"/>
        <v>1531886</v>
      </c>
      <c r="H32" s="12">
        <v>27093</v>
      </c>
      <c r="I32" s="24">
        <v>1.302</v>
      </c>
      <c r="J32" s="7">
        <v>1.35</v>
      </c>
      <c r="K32" s="12">
        <v>12</v>
      </c>
      <c r="L32" s="7">
        <v>0.02</v>
      </c>
      <c r="M32" s="12">
        <f t="shared" si="2"/>
        <v>11429</v>
      </c>
      <c r="N32" s="12">
        <f t="shared" si="3"/>
        <v>1543315</v>
      </c>
      <c r="O32" s="12">
        <v>1</v>
      </c>
      <c r="P32" s="7">
        <f t="shared" si="0"/>
        <v>1543315</v>
      </c>
      <c r="Q32" s="8">
        <f t="shared" si="10"/>
        <v>77166</v>
      </c>
      <c r="R32" s="8">
        <f t="shared" si="11"/>
        <v>1466149</v>
      </c>
      <c r="S32" s="12">
        <v>1</v>
      </c>
      <c r="T32" s="8">
        <f t="shared" si="4"/>
        <v>1543315</v>
      </c>
      <c r="U32" s="10">
        <f t="shared" si="5"/>
        <v>1466149</v>
      </c>
      <c r="V32" s="10">
        <f t="shared" si="6"/>
        <v>77166</v>
      </c>
      <c r="W32" s="12">
        <v>1</v>
      </c>
      <c r="X32" s="10">
        <f t="shared" si="7"/>
        <v>1543315</v>
      </c>
      <c r="Y32" s="10">
        <f t="shared" si="8"/>
        <v>1466149</v>
      </c>
      <c r="Z32" s="10">
        <f t="shared" si="9"/>
        <v>77166</v>
      </c>
      <c r="AA32" s="11"/>
      <c r="AB32" s="11"/>
      <c r="AC32" s="11"/>
      <c r="AF32" s="11"/>
      <c r="AG32" s="11"/>
      <c r="AH32" s="11"/>
    </row>
    <row r="33" spans="1:34">
      <c r="A33" s="41">
        <v>26</v>
      </c>
      <c r="B33" s="2" t="s">
        <v>22</v>
      </c>
      <c r="C33" s="12">
        <v>109.09275</v>
      </c>
      <c r="D33" s="3" t="s">
        <v>26</v>
      </c>
      <c r="E33" s="3" t="s">
        <v>32</v>
      </c>
      <c r="F33" s="4">
        <v>1.018</v>
      </c>
      <c r="G33" s="7">
        <f>ROUND(C33*D33*E33*F33,0)</f>
        <v>2931889</v>
      </c>
      <c r="H33" s="12">
        <v>27093</v>
      </c>
      <c r="I33" s="24">
        <v>1.302</v>
      </c>
      <c r="J33" s="7">
        <v>1.35</v>
      </c>
      <c r="K33" s="12">
        <v>12</v>
      </c>
      <c r="L33" s="7">
        <v>0.02</v>
      </c>
      <c r="M33" s="12">
        <f t="shared" si="2"/>
        <v>11429</v>
      </c>
      <c r="N33" s="12">
        <f t="shared" si="3"/>
        <v>2943318</v>
      </c>
      <c r="O33" s="12">
        <v>1</v>
      </c>
      <c r="P33" s="7">
        <f t="shared" si="0"/>
        <v>2943318</v>
      </c>
      <c r="Q33" s="8">
        <f>ROUND(P33*5/100,0)</f>
        <v>147166</v>
      </c>
      <c r="R33" s="8">
        <f t="shared" si="11"/>
        <v>2796152</v>
      </c>
      <c r="S33" s="12">
        <v>1</v>
      </c>
      <c r="T33" s="8">
        <f t="shared" si="4"/>
        <v>2943318</v>
      </c>
      <c r="U33" s="10">
        <f t="shared" si="5"/>
        <v>2796152</v>
      </c>
      <c r="V33" s="10">
        <f t="shared" si="6"/>
        <v>147166</v>
      </c>
      <c r="W33" s="12">
        <v>1</v>
      </c>
      <c r="X33" s="10">
        <f t="shared" si="7"/>
        <v>2943318</v>
      </c>
      <c r="Y33" s="10">
        <f t="shared" si="8"/>
        <v>2796152</v>
      </c>
      <c r="Z33" s="10">
        <f>ROUND(X33*5/100,0)</f>
        <v>147166</v>
      </c>
      <c r="AA33" s="11"/>
      <c r="AB33" s="11"/>
      <c r="AC33" s="11"/>
      <c r="AF33" s="11"/>
      <c r="AG33" s="11"/>
      <c r="AH33" s="11"/>
    </row>
    <row r="34" spans="1:34">
      <c r="A34" s="41">
        <v>27</v>
      </c>
      <c r="B34" s="2" t="s">
        <v>23</v>
      </c>
      <c r="C34" s="3" t="s">
        <v>30</v>
      </c>
      <c r="D34" s="3" t="s">
        <v>26</v>
      </c>
      <c r="E34" s="3" t="s">
        <v>32</v>
      </c>
      <c r="F34" s="4">
        <v>1.018</v>
      </c>
      <c r="G34" s="7">
        <f t="shared" si="1"/>
        <v>2311267</v>
      </c>
      <c r="H34" s="12">
        <v>27093</v>
      </c>
      <c r="I34" s="24">
        <v>1.302</v>
      </c>
      <c r="J34" s="7">
        <v>1.35</v>
      </c>
      <c r="K34" s="12">
        <v>12</v>
      </c>
      <c r="L34" s="7">
        <v>0.02</v>
      </c>
      <c r="M34" s="12">
        <f t="shared" si="2"/>
        <v>11429</v>
      </c>
      <c r="N34" s="12">
        <f t="shared" si="3"/>
        <v>2322696</v>
      </c>
      <c r="O34" s="12">
        <v>1</v>
      </c>
      <c r="P34" s="7">
        <f t="shared" si="0"/>
        <v>2322696</v>
      </c>
      <c r="Q34" s="8">
        <f t="shared" si="10"/>
        <v>116135</v>
      </c>
      <c r="R34" s="8">
        <f t="shared" si="11"/>
        <v>2206561</v>
      </c>
      <c r="S34" s="12">
        <v>1</v>
      </c>
      <c r="T34" s="8">
        <f t="shared" si="4"/>
        <v>2322696</v>
      </c>
      <c r="U34" s="10">
        <f t="shared" si="5"/>
        <v>2206561</v>
      </c>
      <c r="V34" s="10">
        <f t="shared" si="6"/>
        <v>116135</v>
      </c>
      <c r="W34" s="12">
        <v>1</v>
      </c>
      <c r="X34" s="10">
        <f t="shared" si="7"/>
        <v>2322696</v>
      </c>
      <c r="Y34" s="10">
        <f t="shared" si="8"/>
        <v>2206561</v>
      </c>
      <c r="Z34" s="10">
        <f t="shared" si="9"/>
        <v>116135</v>
      </c>
      <c r="AA34" s="11"/>
      <c r="AB34" s="11"/>
      <c r="AC34" s="11"/>
      <c r="AF34" s="11"/>
      <c r="AG34" s="11"/>
      <c r="AH34" s="11"/>
    </row>
    <row r="35" spans="1:34">
      <c r="A35" s="41">
        <v>28</v>
      </c>
      <c r="B35" s="2" t="s">
        <v>24</v>
      </c>
      <c r="C35" s="3" t="s">
        <v>29</v>
      </c>
      <c r="D35" s="3" t="s">
        <v>26</v>
      </c>
      <c r="E35" s="3" t="s">
        <v>32</v>
      </c>
      <c r="F35" s="4">
        <v>1.018</v>
      </c>
      <c r="G35" s="7">
        <f t="shared" si="1"/>
        <v>1478136</v>
      </c>
      <c r="H35" s="12">
        <v>27093</v>
      </c>
      <c r="I35" s="24">
        <v>1.302</v>
      </c>
      <c r="J35" s="7">
        <v>1.35</v>
      </c>
      <c r="K35" s="12">
        <v>12</v>
      </c>
      <c r="L35" s="7">
        <v>0.02</v>
      </c>
      <c r="M35" s="12">
        <f t="shared" si="2"/>
        <v>11429</v>
      </c>
      <c r="N35" s="12">
        <f t="shared" si="3"/>
        <v>1489565</v>
      </c>
      <c r="O35" s="12">
        <v>1</v>
      </c>
      <c r="P35" s="7">
        <f t="shared" si="0"/>
        <v>1489565</v>
      </c>
      <c r="Q35" s="8">
        <f t="shared" si="10"/>
        <v>74478</v>
      </c>
      <c r="R35" s="8">
        <f t="shared" si="11"/>
        <v>1415087</v>
      </c>
      <c r="S35" s="12">
        <v>1</v>
      </c>
      <c r="T35" s="8">
        <f t="shared" si="4"/>
        <v>1489565</v>
      </c>
      <c r="U35" s="10">
        <f t="shared" si="5"/>
        <v>1415087</v>
      </c>
      <c r="V35" s="10">
        <f t="shared" si="6"/>
        <v>74478</v>
      </c>
      <c r="W35" s="12">
        <v>1</v>
      </c>
      <c r="X35" s="10">
        <f t="shared" si="7"/>
        <v>1489565</v>
      </c>
      <c r="Y35" s="10">
        <f t="shared" si="8"/>
        <v>1415087</v>
      </c>
      <c r="Z35" s="10">
        <f t="shared" si="9"/>
        <v>74478</v>
      </c>
      <c r="AA35" s="11"/>
      <c r="AB35" s="11"/>
      <c r="AC35" s="11"/>
      <c r="AF35" s="11"/>
      <c r="AG35" s="11"/>
      <c r="AH35" s="11"/>
    </row>
    <row r="36" spans="1:34">
      <c r="A36" s="13"/>
      <c r="B36" s="9" t="s">
        <v>39</v>
      </c>
      <c r="C36" s="3"/>
      <c r="D36" s="3"/>
      <c r="E36" s="3"/>
      <c r="F36" s="4"/>
      <c r="G36" s="7"/>
      <c r="H36" s="7"/>
      <c r="I36" s="7"/>
      <c r="J36" s="7"/>
      <c r="K36" s="7"/>
      <c r="L36" s="7"/>
      <c r="M36" s="7"/>
      <c r="N36" s="7"/>
      <c r="O36" s="7"/>
      <c r="P36" s="7"/>
      <c r="Q36" s="8"/>
      <c r="R36" s="8"/>
      <c r="S36" s="8"/>
      <c r="T36" s="8"/>
      <c r="U36" s="10"/>
      <c r="V36" s="10"/>
      <c r="W36" s="10"/>
      <c r="X36" s="10"/>
      <c r="Y36" s="10"/>
      <c r="Z36" s="10"/>
      <c r="AA36" s="11"/>
      <c r="AB36" s="11"/>
      <c r="AC36" s="11"/>
      <c r="AF36" s="11"/>
      <c r="AG36" s="11"/>
      <c r="AH36" s="11"/>
    </row>
    <row r="37" spans="1:34">
      <c r="A37" s="13"/>
      <c r="B37" s="5" t="s">
        <v>25</v>
      </c>
      <c r="C37" s="23">
        <f>C8+C9+C10+C11+C12+C13+C14+C15+C16+C17+C18+C19+C20+C21+C22+C23+C24+C25+C26+C27+C28+C29+C30+C31+C32+C33+C34+C35</f>
        <v>2310.0927499999998</v>
      </c>
      <c r="D37" s="6"/>
      <c r="E37" s="6"/>
      <c r="F37" s="6"/>
      <c r="G37" s="6">
        <f>SUM(G8:G36)</f>
        <v>62084203</v>
      </c>
      <c r="H37" s="6"/>
      <c r="I37" s="6"/>
      <c r="J37" s="6"/>
      <c r="K37" s="6"/>
      <c r="L37" s="6"/>
      <c r="M37" s="6">
        <f t="shared" ref="M37:N37" si="12">SUM(M8:M36)</f>
        <v>320012</v>
      </c>
      <c r="N37" s="6">
        <f t="shared" si="12"/>
        <v>62404215</v>
      </c>
      <c r="O37" s="6"/>
      <c r="P37" s="6">
        <f>SUM(P8:P36)</f>
        <v>62404215</v>
      </c>
      <c r="Q37" s="6">
        <f t="shared" ref="Q37:Z37" si="13">SUM(Q8:Q36)</f>
        <v>3120212</v>
      </c>
      <c r="R37" s="6">
        <f t="shared" si="13"/>
        <v>59284003</v>
      </c>
      <c r="S37" s="6"/>
      <c r="T37" s="6">
        <f>SUM(T8:T36)</f>
        <v>62404215</v>
      </c>
      <c r="U37" s="6">
        <f t="shared" si="13"/>
        <v>59284003</v>
      </c>
      <c r="V37" s="6">
        <f>SUM(V8:V36)</f>
        <v>3120212</v>
      </c>
      <c r="W37" s="6"/>
      <c r="X37" s="6">
        <f>SUM(X8:X36)</f>
        <v>62404215</v>
      </c>
      <c r="Y37" s="6">
        <f>SUM(Y8:Y36)</f>
        <v>59284003</v>
      </c>
      <c r="Z37" s="6">
        <f t="shared" si="13"/>
        <v>3120212</v>
      </c>
      <c r="AA37" s="11"/>
      <c r="AB37" s="11"/>
      <c r="AC37" s="11"/>
      <c r="AF37" s="11"/>
      <c r="AG37" s="11"/>
      <c r="AH37" s="11"/>
    </row>
    <row r="40" spans="1:34"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</row>
  </sheetData>
  <mergeCells count="32">
    <mergeCell ref="L1:R1"/>
    <mergeCell ref="N4:N6"/>
    <mergeCell ref="C40:Q40"/>
    <mergeCell ref="X4:X6"/>
    <mergeCell ref="Y4:Z4"/>
    <mergeCell ref="Q5:Q6"/>
    <mergeCell ref="R5:R6"/>
    <mergeCell ref="U5:U6"/>
    <mergeCell ref="V5:V6"/>
    <mergeCell ref="Y5:Y6"/>
    <mergeCell ref="Z5:Z6"/>
    <mergeCell ref="P4:P6"/>
    <mergeCell ref="Q4:R4"/>
    <mergeCell ref="S4:S6"/>
    <mergeCell ref="T4:T6"/>
    <mergeCell ref="U4:V4"/>
    <mergeCell ref="W4:W6"/>
    <mergeCell ref="C3:N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O4:O6"/>
  </mergeCells>
  <conditionalFormatting sqref="W8:W35 Y5:Z5 U5:V5 Q5:R5 F7 B37 B7 C3 B8:T36">
    <cfRule type="expression" dxfId="2" priority="1" stopIfTrue="1">
      <formula>HasError()</formula>
    </cfRule>
    <cfRule type="expression" dxfId="1" priority="2" stopIfTrue="1">
      <formula>LockedByCondition()</formula>
    </cfRule>
    <cfRule type="expression" dxfId="0" priority="3" stopIfTrue="1">
      <formula>Locked()</formula>
    </cfRule>
  </conditionalFormatting>
  <pageMargins left="0.19685039370078741" right="0.19685039370078741" top="0.74803149606299213" bottom="0.19685039370078741" header="0.31496062992125984" footer="0.31496062992125984"/>
  <pageSetup paperSize="9" scale="50" orientation="landscape" verticalDpi="0" r:id="rId1"/>
  <colBreaks count="1" manualBreakCount="1">
    <brk id="18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для методики</vt:lpstr>
      <vt:lpstr>'для методики'!Заголовки_для_печати</vt:lpstr>
      <vt:lpstr>'для методики'!Область_печати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Гуляева</dc:creator>
  <cp:lastModifiedBy>Zvyagina_I</cp:lastModifiedBy>
  <cp:lastPrinted>2025-10-14T14:44:35Z</cp:lastPrinted>
  <dcterms:created xsi:type="dcterms:W3CDTF">2021-11-26T09:30:48Z</dcterms:created>
  <dcterms:modified xsi:type="dcterms:W3CDTF">2025-10-14T14:44:36Z</dcterms:modified>
</cp:coreProperties>
</file>