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20" windowWidth="19440" windowHeight="11760" activeTab="8"/>
  </bookViews>
  <sheets>
    <sheet name="2022 год" sheetId="4" r:id="rId1"/>
    <sheet name="2022 (07.02.2022) год" sheetId="3" r:id="rId2"/>
    <sheet name="2022 (01.04.2022) год " sheetId="5" r:id="rId3"/>
    <sheet name="Диаграмма1" sheetId="7" r:id="rId4"/>
    <sheet name="01.12.2022" sheetId="8" r:id="rId5"/>
    <sheet name="01.02.2023" sheetId="6" r:id="rId6"/>
    <sheet name="01.03.2023" sheetId="9" r:id="rId7"/>
    <sheet name="01.01.2024" sheetId="10" r:id="rId8"/>
    <sheet name="01.05.2024 " sheetId="11" r:id="rId9"/>
  </sheets>
  <definedNames>
    <definedName name="_xlnm._FilterDatabase" localSheetId="7" hidden="1">'01.01.2024'!$C$3:$C$219</definedName>
    <definedName name="_xlnm._FilterDatabase" localSheetId="5" hidden="1">'01.02.2023'!$C$1:$C$237</definedName>
    <definedName name="_xlnm._FilterDatabase" localSheetId="6" hidden="1">'01.03.2023'!$C$1:$C$237</definedName>
    <definedName name="_xlnm._FilterDatabase" localSheetId="8" hidden="1">'01.05.2024 '!$C$3:$C$221</definedName>
    <definedName name="_xlnm._FilterDatabase" localSheetId="2" hidden="1">'2022 (01.04.2022) год '!$C$1:$C$224</definedName>
    <definedName name="_xlnm._FilterDatabase" localSheetId="1" hidden="1">'2022 (07.02.2022) год'!$C$1:$C$224</definedName>
    <definedName name="_xlnm._FilterDatabase" localSheetId="0" hidden="1">'2022 год'!$C$1:$C$223</definedName>
  </definedNames>
  <calcPr calcId="162913"/>
</workbook>
</file>

<file path=xl/calcChain.xml><?xml version="1.0" encoding="utf-8"?>
<calcChain xmlns="http://schemas.openxmlformats.org/spreadsheetml/2006/main">
  <c r="I221" i="11" l="1"/>
  <c r="G221" i="11"/>
  <c r="F221" i="11"/>
  <c r="I220" i="11"/>
  <c r="G220" i="11"/>
  <c r="F220" i="11"/>
  <c r="G219" i="11"/>
  <c r="F219" i="11"/>
  <c r="I218" i="11"/>
  <c r="G218" i="11"/>
  <c r="D218" i="11"/>
  <c r="F218" i="11" s="1"/>
  <c r="I217" i="11"/>
  <c r="G217" i="11"/>
  <c r="F217" i="11"/>
  <c r="I216" i="11"/>
  <c r="G216" i="11"/>
  <c r="F216" i="11"/>
  <c r="I215" i="11"/>
  <c r="G215" i="11"/>
  <c r="F215" i="11"/>
  <c r="I214" i="11"/>
  <c r="G214" i="11"/>
  <c r="F214" i="11"/>
  <c r="G213" i="11"/>
  <c r="F213" i="11"/>
  <c r="I212" i="11"/>
  <c r="G212" i="11"/>
  <c r="F212" i="11"/>
  <c r="I211" i="11"/>
  <c r="G211" i="11"/>
  <c r="F211" i="11"/>
  <c r="I210" i="11"/>
  <c r="G210" i="11"/>
  <c r="F210" i="11"/>
  <c r="G209" i="11"/>
  <c r="D209" i="11"/>
  <c r="F209" i="11" s="1"/>
  <c r="I208" i="11"/>
  <c r="G208" i="11"/>
  <c r="F208" i="11"/>
  <c r="G207" i="11"/>
  <c r="F207" i="11"/>
  <c r="G206" i="11"/>
  <c r="F206" i="11"/>
  <c r="G205" i="11"/>
  <c r="F205" i="11"/>
  <c r="G204" i="11"/>
  <c r="F204" i="11"/>
  <c r="G203" i="11"/>
  <c r="F203" i="11"/>
  <c r="G202" i="11"/>
  <c r="F202" i="11"/>
  <c r="G201" i="11"/>
  <c r="F201" i="11"/>
  <c r="G200" i="11"/>
  <c r="F200" i="11"/>
  <c r="G199" i="11"/>
  <c r="F199" i="11"/>
  <c r="G198" i="11"/>
  <c r="F198" i="11"/>
  <c r="G197" i="11"/>
  <c r="F197" i="11"/>
  <c r="G196" i="11"/>
  <c r="F196" i="11"/>
  <c r="G195" i="11"/>
  <c r="F195" i="11"/>
  <c r="G194" i="11"/>
  <c r="F194" i="11"/>
  <c r="G193" i="11"/>
  <c r="F193" i="11"/>
  <c r="G192" i="11"/>
  <c r="F192" i="11"/>
  <c r="O191" i="11"/>
  <c r="N191" i="11"/>
  <c r="M191" i="11"/>
  <c r="L191" i="11"/>
  <c r="K191" i="11"/>
  <c r="J191" i="11"/>
  <c r="I191" i="11"/>
  <c r="H191" i="11"/>
  <c r="G191" i="11"/>
  <c r="D191" i="11"/>
  <c r="F191" i="11" s="1"/>
  <c r="G190" i="11"/>
  <c r="F190" i="11"/>
  <c r="G189" i="11"/>
  <c r="F189" i="11"/>
  <c r="G188" i="11"/>
  <c r="F188" i="11"/>
  <c r="G187" i="11"/>
  <c r="F187" i="11"/>
  <c r="G186" i="11"/>
  <c r="F186" i="11"/>
  <c r="G184" i="11"/>
  <c r="F184" i="11"/>
  <c r="G183" i="11"/>
  <c r="F183" i="11"/>
  <c r="G182" i="11"/>
  <c r="F182" i="11"/>
  <c r="G181" i="11"/>
  <c r="F181" i="11"/>
  <c r="G180" i="11"/>
  <c r="F180" i="11"/>
  <c r="G179" i="11"/>
  <c r="F179" i="11"/>
  <c r="G178" i="11"/>
  <c r="F178" i="11"/>
  <c r="G177" i="11"/>
  <c r="F177" i="11"/>
  <c r="O176" i="11"/>
  <c r="N176" i="11"/>
  <c r="M176" i="11"/>
  <c r="L176" i="11"/>
  <c r="K176" i="11"/>
  <c r="J176" i="11"/>
  <c r="I176" i="11"/>
  <c r="H176" i="11"/>
  <c r="G176" i="11"/>
  <c r="D176" i="11"/>
  <c r="F176" i="11" s="1"/>
  <c r="G175" i="11"/>
  <c r="F175" i="11"/>
  <c r="G174" i="11"/>
  <c r="F174" i="11"/>
  <c r="G173" i="11"/>
  <c r="F173" i="11"/>
  <c r="G172" i="11"/>
  <c r="F172" i="11"/>
  <c r="G171" i="11"/>
  <c r="F171" i="11"/>
  <c r="G170" i="11"/>
  <c r="F170" i="11"/>
  <c r="G169" i="11"/>
  <c r="F169" i="11"/>
  <c r="G168" i="11"/>
  <c r="F168" i="11"/>
  <c r="G167" i="11"/>
  <c r="F167" i="11"/>
  <c r="H166" i="11"/>
  <c r="G166" i="11"/>
  <c r="F166" i="11"/>
  <c r="G165" i="11"/>
  <c r="F165" i="11"/>
  <c r="H164" i="11"/>
  <c r="G164" i="11"/>
  <c r="F164" i="11"/>
  <c r="H163" i="11"/>
  <c r="G163" i="11"/>
  <c r="F163" i="11"/>
  <c r="H162" i="11"/>
  <c r="G162" i="11"/>
  <c r="F162" i="11"/>
  <c r="M161" i="11"/>
  <c r="H161" i="11"/>
  <c r="G161" i="11"/>
  <c r="F161" i="11"/>
  <c r="G159" i="11"/>
  <c r="F159" i="11"/>
  <c r="G158" i="11"/>
  <c r="F158" i="11"/>
  <c r="G157" i="11"/>
  <c r="F157" i="11"/>
  <c r="G156" i="11"/>
  <c r="F156" i="11"/>
  <c r="G155" i="11"/>
  <c r="F155" i="11"/>
  <c r="G154" i="11"/>
  <c r="F154" i="11"/>
  <c r="I153" i="11"/>
  <c r="G153" i="11"/>
  <c r="F153" i="11"/>
  <c r="I152" i="11"/>
  <c r="G152" i="11"/>
  <c r="F152" i="11"/>
  <c r="G151" i="11"/>
  <c r="D151" i="11"/>
  <c r="F151" i="11" s="1"/>
  <c r="G150" i="11"/>
  <c r="F150" i="11"/>
  <c r="I149" i="11"/>
  <c r="G149" i="11"/>
  <c r="F149" i="11"/>
  <c r="G148" i="11"/>
  <c r="F148" i="11"/>
  <c r="G147" i="11"/>
  <c r="F147" i="11"/>
  <c r="G146" i="11"/>
  <c r="F146" i="11"/>
  <c r="G145" i="11"/>
  <c r="F145" i="11"/>
  <c r="G144" i="11"/>
  <c r="F144" i="11"/>
  <c r="G143" i="11"/>
  <c r="F143" i="11"/>
  <c r="G142" i="11"/>
  <c r="F142" i="11"/>
  <c r="G140" i="11"/>
  <c r="F140" i="11"/>
  <c r="G139" i="11"/>
  <c r="F139" i="11"/>
  <c r="G138" i="11"/>
  <c r="F138" i="11"/>
  <c r="G137" i="11"/>
  <c r="F137" i="11"/>
  <c r="G136" i="11"/>
  <c r="F136" i="11"/>
  <c r="H135" i="11"/>
  <c r="G135" i="11"/>
  <c r="F135" i="11"/>
  <c r="G134" i="11"/>
  <c r="F134" i="11"/>
  <c r="G133" i="11"/>
  <c r="F133" i="11"/>
  <c r="G132" i="11"/>
  <c r="F132" i="11"/>
  <c r="G131" i="11"/>
  <c r="F131" i="11"/>
  <c r="G130" i="11"/>
  <c r="F130" i="11"/>
  <c r="I129" i="11"/>
  <c r="G129" i="11"/>
  <c r="F129" i="11"/>
  <c r="G128" i="11"/>
  <c r="F128" i="11"/>
  <c r="I127" i="11"/>
  <c r="G127" i="11"/>
  <c r="F127" i="11"/>
  <c r="G126" i="11"/>
  <c r="F126" i="11"/>
  <c r="I125" i="11"/>
  <c r="G125" i="11"/>
  <c r="F125" i="11"/>
  <c r="I124" i="11"/>
  <c r="G124" i="11"/>
  <c r="F124" i="11"/>
  <c r="G123" i="11"/>
  <c r="F123" i="11"/>
  <c r="G122" i="11"/>
  <c r="F122" i="11"/>
  <c r="G121" i="11"/>
  <c r="D121" i="11"/>
  <c r="F121" i="11" s="1"/>
  <c r="I120" i="11"/>
  <c r="G120" i="11"/>
  <c r="F120" i="11"/>
  <c r="G119" i="11"/>
  <c r="F119" i="11"/>
  <c r="G118" i="11"/>
  <c r="F118" i="11"/>
  <c r="H117" i="11"/>
  <c r="I117" i="11" s="1"/>
  <c r="G117" i="11"/>
  <c r="F117" i="11"/>
  <c r="H116" i="11"/>
  <c r="I116" i="11" s="1"/>
  <c r="G116" i="11"/>
  <c r="F116" i="11"/>
  <c r="H115" i="11"/>
  <c r="I115" i="11" s="1"/>
  <c r="G115" i="11"/>
  <c r="F115" i="11"/>
  <c r="H114" i="11"/>
  <c r="I114" i="11" s="1"/>
  <c r="G114" i="11"/>
  <c r="F114" i="11"/>
  <c r="H113" i="11"/>
  <c r="I113" i="11" s="1"/>
  <c r="G113" i="11"/>
  <c r="F113" i="11"/>
  <c r="H112" i="11"/>
  <c r="G112" i="11"/>
  <c r="F112" i="11"/>
  <c r="H111" i="11"/>
  <c r="I111" i="11" s="1"/>
  <c r="G111" i="11"/>
  <c r="F111" i="11"/>
  <c r="H110" i="11"/>
  <c r="I110" i="11" s="1"/>
  <c r="G110" i="11"/>
  <c r="F110" i="11"/>
  <c r="G109" i="11"/>
  <c r="F109" i="11"/>
  <c r="I108" i="11"/>
  <c r="G108" i="11"/>
  <c r="F108" i="11"/>
  <c r="G107" i="11"/>
  <c r="F107" i="11"/>
  <c r="I106" i="11"/>
  <c r="G106" i="11"/>
  <c r="F106" i="11"/>
  <c r="G105" i="11"/>
  <c r="F105" i="11"/>
  <c r="I104" i="11"/>
  <c r="G104" i="11"/>
  <c r="F104" i="11"/>
  <c r="I103" i="11"/>
  <c r="G103" i="11"/>
  <c r="F103" i="11"/>
  <c r="G102" i="11"/>
  <c r="F102" i="11"/>
  <c r="G101" i="11"/>
  <c r="F101" i="11"/>
  <c r="G100" i="11"/>
  <c r="F100" i="11"/>
  <c r="G99" i="11"/>
  <c r="F99" i="11"/>
  <c r="I98" i="11"/>
  <c r="G98" i="11"/>
  <c r="F98" i="11"/>
  <c r="I97" i="11"/>
  <c r="G97" i="11"/>
  <c r="F97" i="11"/>
  <c r="G96" i="11"/>
  <c r="F96" i="11"/>
  <c r="G95" i="11"/>
  <c r="F95" i="11"/>
  <c r="G94" i="11"/>
  <c r="F94" i="11"/>
  <c r="H93" i="11"/>
  <c r="G93" i="11"/>
  <c r="F93" i="11"/>
  <c r="K92" i="11"/>
  <c r="K93" i="11" s="1"/>
  <c r="H92" i="11"/>
  <c r="G92" i="11"/>
  <c r="D92" i="11"/>
  <c r="F92" i="11" s="1"/>
  <c r="G91" i="11"/>
  <c r="F91" i="11"/>
  <c r="H90" i="11"/>
  <c r="G90" i="11"/>
  <c r="F90" i="11"/>
  <c r="G89" i="11"/>
  <c r="F89" i="11"/>
  <c r="K88" i="11"/>
  <c r="I88" i="11"/>
  <c r="E88" i="11"/>
  <c r="F88" i="11" s="1"/>
  <c r="G87" i="11"/>
  <c r="F87" i="11"/>
  <c r="M86" i="11"/>
  <c r="G86" i="11"/>
  <c r="F86" i="11"/>
  <c r="G85" i="11"/>
  <c r="F85" i="11"/>
  <c r="G83" i="11"/>
  <c r="F83" i="11"/>
  <c r="G82" i="11"/>
  <c r="F82" i="11"/>
  <c r="G81" i="11"/>
  <c r="F81" i="11"/>
  <c r="G80" i="11"/>
  <c r="F80" i="11"/>
  <c r="G79" i="11"/>
  <c r="F79" i="11"/>
  <c r="G78" i="11"/>
  <c r="F78" i="11"/>
  <c r="G77" i="11"/>
  <c r="F77" i="11"/>
  <c r="G76" i="11"/>
  <c r="F76" i="11"/>
  <c r="G75" i="11"/>
  <c r="F75" i="11"/>
  <c r="G74" i="11"/>
  <c r="F74" i="11"/>
  <c r="G73" i="11"/>
  <c r="F73" i="11"/>
  <c r="G72" i="11"/>
  <c r="F72" i="11"/>
  <c r="G71" i="11"/>
  <c r="F71" i="11"/>
  <c r="G70" i="11"/>
  <c r="F70" i="11"/>
  <c r="G69" i="11"/>
  <c r="F69" i="11"/>
  <c r="G68" i="11"/>
  <c r="F68" i="11"/>
  <c r="G67" i="11"/>
  <c r="F67" i="11"/>
  <c r="G66" i="11"/>
  <c r="F66" i="11"/>
  <c r="G65" i="11"/>
  <c r="F65" i="11"/>
  <c r="G64" i="11"/>
  <c r="F64" i="11"/>
  <c r="G63" i="11"/>
  <c r="F63" i="11"/>
  <c r="G62" i="11"/>
  <c r="F62" i="11"/>
  <c r="G61" i="11"/>
  <c r="F61" i="11"/>
  <c r="G59" i="11"/>
  <c r="F59" i="11"/>
  <c r="G58" i="11"/>
  <c r="F58" i="11"/>
  <c r="G57" i="11"/>
  <c r="F57" i="11"/>
  <c r="G56" i="11"/>
  <c r="F56" i="11"/>
  <c r="I55" i="11"/>
  <c r="G55" i="11"/>
  <c r="D55" i="11"/>
  <c r="F55" i="11" s="1"/>
  <c r="I54" i="11"/>
  <c r="G54" i="11"/>
  <c r="F54" i="11"/>
  <c r="G53" i="11"/>
  <c r="D53" i="11"/>
  <c r="F53" i="11" s="1"/>
  <c r="G52" i="11"/>
  <c r="F52" i="11"/>
  <c r="G51" i="11"/>
  <c r="F51" i="11"/>
  <c r="M50" i="11"/>
  <c r="G50" i="11"/>
  <c r="F50" i="11"/>
  <c r="G49" i="11"/>
  <c r="F49" i="11"/>
  <c r="I48" i="11"/>
  <c r="G48" i="11"/>
  <c r="F48" i="11"/>
  <c r="I47" i="11"/>
  <c r="G47" i="11"/>
  <c r="F47" i="11"/>
  <c r="G46" i="11"/>
  <c r="D46" i="11"/>
  <c r="F46" i="11" s="1"/>
  <c r="G45" i="11"/>
  <c r="F45" i="11"/>
  <c r="G44" i="11"/>
  <c r="F44" i="11"/>
  <c r="G43" i="11"/>
  <c r="F43" i="11"/>
  <c r="G42" i="11"/>
  <c r="F42" i="11"/>
  <c r="G41" i="11"/>
  <c r="F41" i="11"/>
  <c r="G40" i="11"/>
  <c r="F40" i="11"/>
  <c r="G39" i="11"/>
  <c r="F39" i="11"/>
  <c r="G38" i="11"/>
  <c r="F38" i="11"/>
  <c r="K37" i="11"/>
  <c r="J37" i="11"/>
  <c r="G37" i="11"/>
  <c r="F37" i="11"/>
  <c r="G36" i="11"/>
  <c r="F36" i="11"/>
  <c r="I35" i="11"/>
  <c r="G35" i="11"/>
  <c r="F35" i="11"/>
  <c r="G34" i="11"/>
  <c r="F34" i="11"/>
  <c r="G33" i="11"/>
  <c r="F33" i="11"/>
  <c r="I32" i="11"/>
  <c r="G32" i="11"/>
  <c r="F32" i="11"/>
  <c r="G31" i="11"/>
  <c r="D31" i="11"/>
  <c r="F31" i="11" s="1"/>
  <c r="G30" i="11"/>
  <c r="F30" i="11"/>
  <c r="G29" i="11"/>
  <c r="F29" i="11"/>
  <c r="G28" i="11"/>
  <c r="F28" i="11"/>
  <c r="G27" i="11"/>
  <c r="F27" i="11"/>
  <c r="I26" i="11"/>
  <c r="G26" i="11"/>
  <c r="F26" i="11"/>
  <c r="I25" i="11"/>
  <c r="G25" i="11"/>
  <c r="F25" i="11"/>
  <c r="I24" i="11"/>
  <c r="G24" i="11"/>
  <c r="F24" i="11"/>
  <c r="I23" i="11"/>
  <c r="G23" i="11"/>
  <c r="F23" i="11"/>
  <c r="I22" i="11"/>
  <c r="G22" i="11"/>
  <c r="F22" i="11"/>
  <c r="I21" i="11"/>
  <c r="G21" i="11"/>
  <c r="F21" i="11"/>
  <c r="G20" i="11"/>
  <c r="F20" i="11"/>
  <c r="G19" i="11"/>
  <c r="F19" i="11"/>
  <c r="G18" i="11"/>
  <c r="F18" i="11"/>
  <c r="G17" i="11"/>
  <c r="F17" i="11"/>
  <c r="G16" i="11"/>
  <c r="F16" i="11"/>
  <c r="G15" i="11"/>
  <c r="F15" i="11"/>
  <c r="G14" i="11"/>
  <c r="F14" i="11"/>
  <c r="G13" i="11"/>
  <c r="F13" i="11"/>
  <c r="G12" i="11"/>
  <c r="F12" i="11"/>
  <c r="G11" i="11"/>
  <c r="F11" i="11"/>
  <c r="G10" i="11"/>
  <c r="F10" i="11"/>
  <c r="I9" i="11"/>
  <c r="G9" i="11"/>
  <c r="F9" i="11"/>
  <c r="G8" i="11"/>
  <c r="F8" i="11"/>
  <c r="G7" i="11"/>
  <c r="F7" i="11"/>
  <c r="G6" i="11"/>
  <c r="F6" i="11"/>
  <c r="H88" i="11" l="1"/>
  <c r="O172" i="10"/>
  <c r="N172" i="10"/>
  <c r="K172" i="10"/>
  <c r="J172" i="10"/>
  <c r="M172" i="10"/>
  <c r="L172" i="10"/>
  <c r="I172" i="10"/>
  <c r="H172" i="10"/>
  <c r="O188" i="10"/>
  <c r="N188" i="10"/>
  <c r="L188" i="10"/>
  <c r="I188" i="10"/>
  <c r="H188" i="10"/>
  <c r="K188" i="10"/>
  <c r="J188" i="10"/>
  <c r="F89" i="10" l="1"/>
  <c r="G89" i="10"/>
  <c r="K90" i="10"/>
  <c r="K91" i="10" s="1"/>
  <c r="K86" i="10"/>
  <c r="K37" i="10"/>
  <c r="J37" i="10"/>
  <c r="D188" i="10" l="1"/>
  <c r="D172" i="10"/>
  <c r="F219" i="10" l="1"/>
  <c r="F218" i="10"/>
  <c r="F217" i="10"/>
  <c r="F215" i="10"/>
  <c r="F214" i="10"/>
  <c r="F213" i="10"/>
  <c r="F212" i="10"/>
  <c r="F211" i="10"/>
  <c r="F210" i="10"/>
  <c r="F209" i="10"/>
  <c r="F208"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88" i="10"/>
  <c r="F87"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4" i="10"/>
  <c r="F52" i="10"/>
  <c r="F51" i="10"/>
  <c r="F50" i="10"/>
  <c r="F49" i="10"/>
  <c r="F48" i="10"/>
  <c r="F47" i="10"/>
  <c r="F45" i="10"/>
  <c r="F44" i="10"/>
  <c r="F43" i="10"/>
  <c r="F42" i="10"/>
  <c r="F41" i="10"/>
  <c r="F40" i="10"/>
  <c r="F39" i="10"/>
  <c r="F38" i="10"/>
  <c r="F37" i="10"/>
  <c r="F36" i="10"/>
  <c r="F35" i="10"/>
  <c r="F34" i="10"/>
  <c r="F33" i="10"/>
  <c r="F32" i="10"/>
  <c r="F30" i="10"/>
  <c r="F29" i="10"/>
  <c r="F28" i="10"/>
  <c r="F27" i="10"/>
  <c r="F26" i="10"/>
  <c r="F25" i="10"/>
  <c r="F24" i="10"/>
  <c r="F23" i="10"/>
  <c r="F22" i="10"/>
  <c r="F21" i="10"/>
  <c r="F20" i="10"/>
  <c r="F19" i="10"/>
  <c r="F18" i="10"/>
  <c r="F17" i="10"/>
  <c r="F16" i="10"/>
  <c r="F15" i="10"/>
  <c r="F14" i="10"/>
  <c r="F13" i="10"/>
  <c r="F12" i="10"/>
  <c r="F11" i="10"/>
  <c r="F10" i="10"/>
  <c r="F9" i="10"/>
  <c r="F8" i="10"/>
  <c r="F7" i="10"/>
  <c r="D216" i="10" l="1"/>
  <c r="D207" i="10"/>
  <c r="D148" i="10"/>
  <c r="D119" i="10"/>
  <c r="D55" i="10"/>
  <c r="D53" i="10"/>
  <c r="D46" i="10"/>
  <c r="D31" i="10"/>
  <c r="F207" i="10" l="1"/>
  <c r="F31" i="10"/>
  <c r="F46" i="10"/>
  <c r="F216" i="10"/>
  <c r="F119" i="10"/>
  <c r="F53" i="10"/>
  <c r="F55" i="10"/>
  <c r="F148" i="10"/>
  <c r="D90" i="10"/>
  <c r="I86" i="10"/>
  <c r="E86" i="10"/>
  <c r="F86" i="10" s="1"/>
  <c r="F90" i="10" l="1"/>
  <c r="H86" i="10"/>
  <c r="G92" i="10"/>
  <c r="G93" i="10"/>
  <c r="G94" i="10"/>
  <c r="G95" i="10"/>
  <c r="G96" i="10"/>
  <c r="G97" i="10"/>
  <c r="G98" i="10"/>
  <c r="G99" i="10"/>
  <c r="G100" i="10"/>
  <c r="G101" i="10"/>
  <c r="G102" i="10"/>
  <c r="G103" i="10"/>
  <c r="G104" i="10"/>
  <c r="G105" i="10"/>
  <c r="G106" i="10"/>
  <c r="G107" i="10"/>
  <c r="G108" i="10"/>
  <c r="G109" i="10"/>
  <c r="G110" i="10"/>
  <c r="G111" i="10"/>
  <c r="G112" i="10"/>
  <c r="G113" i="10"/>
  <c r="G114" i="10"/>
  <c r="G115" i="10"/>
  <c r="G116" i="10"/>
  <c r="G117" i="10"/>
  <c r="G118" i="10"/>
  <c r="G119" i="10"/>
  <c r="G120" i="10"/>
  <c r="G121" i="10"/>
  <c r="G122" i="10"/>
  <c r="G123" i="10"/>
  <c r="G124" i="10"/>
  <c r="G125" i="10"/>
  <c r="G126" i="10"/>
  <c r="G127" i="10"/>
  <c r="G128" i="10"/>
  <c r="G129" i="10"/>
  <c r="G130" i="10"/>
  <c r="G131" i="10"/>
  <c r="G132" i="10"/>
  <c r="G133" i="10"/>
  <c r="G134" i="10"/>
  <c r="G135" i="10"/>
  <c r="G136" i="10"/>
  <c r="G137" i="10"/>
  <c r="G138" i="10"/>
  <c r="G139" i="10"/>
  <c r="G140" i="10"/>
  <c r="G141" i="10"/>
  <c r="G142" i="10"/>
  <c r="G143" i="10"/>
  <c r="G144" i="10"/>
  <c r="G145" i="10"/>
  <c r="G146" i="10"/>
  <c r="G147" i="10"/>
  <c r="G148" i="10"/>
  <c r="G149" i="10"/>
  <c r="G150" i="10"/>
  <c r="G151" i="10"/>
  <c r="G152" i="10"/>
  <c r="G153" i="10"/>
  <c r="G154" i="10"/>
  <c r="G155" i="10"/>
  <c r="G156" i="10"/>
  <c r="G157" i="10"/>
  <c r="G158" i="10"/>
  <c r="G159" i="10"/>
  <c r="G160" i="10"/>
  <c r="G161" i="10"/>
  <c r="G162" i="10"/>
  <c r="G163" i="10"/>
  <c r="G164" i="10"/>
  <c r="G165" i="10"/>
  <c r="G166" i="10"/>
  <c r="G167" i="10"/>
  <c r="G168" i="10"/>
  <c r="G169" i="10"/>
  <c r="G170" i="10"/>
  <c r="G171" i="10"/>
  <c r="G172" i="10"/>
  <c r="G173" i="10"/>
  <c r="G174" i="10"/>
  <c r="G175" i="10"/>
  <c r="G176" i="10"/>
  <c r="G177" i="10"/>
  <c r="G178" i="10"/>
  <c r="G179" i="10"/>
  <c r="G180" i="10"/>
  <c r="G182" i="10"/>
  <c r="G183" i="10"/>
  <c r="G184" i="10"/>
  <c r="G185" i="10"/>
  <c r="G186" i="10"/>
  <c r="G187" i="10"/>
  <c r="G188" i="10"/>
  <c r="G189" i="10"/>
  <c r="G190" i="10"/>
  <c r="G191" i="10"/>
  <c r="G192" i="10"/>
  <c r="G193" i="10"/>
  <c r="G194" i="10"/>
  <c r="G195" i="10"/>
  <c r="G196" i="10"/>
  <c r="G197" i="10"/>
  <c r="G198" i="10"/>
  <c r="G199" i="10"/>
  <c r="G200" i="10"/>
  <c r="G201" i="10"/>
  <c r="G202" i="10"/>
  <c r="G203" i="10"/>
  <c r="G204" i="10"/>
  <c r="G205" i="10"/>
  <c r="G206" i="10"/>
  <c r="G207" i="10"/>
  <c r="G208" i="10"/>
  <c r="G209" i="10"/>
  <c r="G210" i="10"/>
  <c r="G211" i="10"/>
  <c r="G212" i="10"/>
  <c r="G213" i="10"/>
  <c r="G214" i="10"/>
  <c r="G215" i="10"/>
  <c r="G216" i="10"/>
  <c r="G217" i="10"/>
  <c r="G218" i="10"/>
  <c r="G219" i="10"/>
  <c r="G6" i="10"/>
  <c r="H160" i="10" l="1"/>
  <c r="M157" i="10" l="1"/>
  <c r="M50" i="10"/>
  <c r="M84" i="10"/>
  <c r="I219" i="10" l="1"/>
  <c r="I218" i="10"/>
  <c r="I216" i="10"/>
  <c r="I209" i="10"/>
  <c r="I208" i="10"/>
  <c r="I210" i="10"/>
  <c r="I212" i="10"/>
  <c r="I213" i="10"/>
  <c r="I214" i="10"/>
  <c r="I215" i="10"/>
  <c r="I206" i="10"/>
  <c r="H157" i="10"/>
  <c r="I146" i="10"/>
  <c r="I149" i="10"/>
  <c r="I150" i="10"/>
  <c r="I123" i="10" l="1"/>
  <c r="I122" i="10"/>
  <c r="I125" i="10"/>
  <c r="I127" i="10"/>
  <c r="I118" i="10"/>
  <c r="H159" i="10" l="1"/>
  <c r="H162" i="10"/>
  <c r="H158" i="10" l="1"/>
  <c r="H133" i="10" l="1"/>
  <c r="H109" i="10"/>
  <c r="H110" i="10"/>
  <c r="H111" i="10"/>
  <c r="H112" i="10"/>
  <c r="H113" i="10"/>
  <c r="H114" i="10"/>
  <c r="H115" i="10"/>
  <c r="H108" i="10"/>
  <c r="I109" i="10" l="1"/>
  <c r="I115" i="10"/>
  <c r="I114" i="10"/>
  <c r="I111" i="10"/>
  <c r="I113" i="10"/>
  <c r="I112" i="10"/>
  <c r="I108" i="10"/>
  <c r="H91" i="10"/>
  <c r="H90" i="10"/>
  <c r="H88" i="10"/>
  <c r="G11" i="10" l="1"/>
  <c r="G10" i="10" l="1"/>
  <c r="I106" i="10" l="1"/>
  <c r="I95" i="10"/>
  <c r="I96" i="10"/>
  <c r="I101" i="10"/>
  <c r="I102" i="10"/>
  <c r="I104" i="10"/>
  <c r="G53" i="10" l="1"/>
  <c r="G54" i="10"/>
  <c r="G55" i="10"/>
  <c r="I54" i="10"/>
  <c r="I55" i="10"/>
  <c r="I47" i="10"/>
  <c r="I48" i="10"/>
  <c r="G41" i="10" l="1"/>
  <c r="G42" i="10"/>
  <c r="G43" i="10"/>
  <c r="G44" i="10"/>
  <c r="G45" i="10"/>
  <c r="G46" i="10"/>
  <c r="G47" i="10"/>
  <c r="G48" i="10"/>
  <c r="G49" i="10"/>
  <c r="G50" i="10"/>
  <c r="G51" i="10"/>
  <c r="I32" i="10" l="1"/>
  <c r="I35" i="10"/>
  <c r="G32" i="10"/>
  <c r="G33" i="10"/>
  <c r="G34" i="10"/>
  <c r="G35" i="10"/>
  <c r="G14" i="10"/>
  <c r="I9" i="10"/>
  <c r="G9" i="10"/>
  <c r="G8" i="10"/>
  <c r="I21" i="10" l="1"/>
  <c r="I22" i="10"/>
  <c r="I23" i="10"/>
  <c r="I24" i="10"/>
  <c r="I25" i="10"/>
  <c r="I26" i="10"/>
  <c r="M188" i="10" l="1"/>
  <c r="G91" i="10" l="1"/>
  <c r="G90" i="10"/>
  <c r="G88" i="10"/>
  <c r="G87" i="10"/>
  <c r="G85" i="10"/>
  <c r="G84" i="10"/>
  <c r="G83" i="10"/>
  <c r="G82" i="10"/>
  <c r="G81" i="10"/>
  <c r="G80" i="10"/>
  <c r="G79" i="10"/>
  <c r="G78" i="10"/>
  <c r="G77" i="10"/>
  <c r="G76" i="10"/>
  <c r="G75" i="10"/>
  <c r="G74" i="10"/>
  <c r="G73" i="10"/>
  <c r="G72" i="10"/>
  <c r="G71" i="10"/>
  <c r="G70" i="10"/>
  <c r="G69" i="10"/>
  <c r="G68" i="10"/>
  <c r="G67" i="10"/>
  <c r="G66" i="10"/>
  <c r="G65" i="10"/>
  <c r="G64" i="10"/>
  <c r="G63" i="10"/>
  <c r="G62" i="10"/>
  <c r="G61" i="10"/>
  <c r="G60" i="10"/>
  <c r="G59" i="10"/>
  <c r="G58" i="10"/>
  <c r="G57" i="10"/>
  <c r="G56" i="10"/>
  <c r="G52" i="10"/>
  <c r="G40" i="10"/>
  <c r="G39" i="10"/>
  <c r="G38" i="10"/>
  <c r="G37" i="10"/>
  <c r="G36" i="10"/>
  <c r="G31" i="10"/>
  <c r="G30" i="10"/>
  <c r="G29" i="10"/>
  <c r="G28" i="10"/>
  <c r="G27" i="10"/>
  <c r="G26" i="10"/>
  <c r="G25" i="10"/>
  <c r="G24" i="10"/>
  <c r="G23" i="10"/>
  <c r="G22" i="10"/>
  <c r="G21" i="10"/>
  <c r="G20" i="10"/>
  <c r="G19" i="10"/>
  <c r="G18" i="10"/>
  <c r="G17" i="10"/>
  <c r="G16" i="10"/>
  <c r="G15" i="10"/>
  <c r="G13" i="10"/>
  <c r="G12" i="10"/>
  <c r="G7" i="10"/>
  <c r="F6" i="10"/>
  <c r="K85" i="9" l="1"/>
  <c r="L85" i="9"/>
  <c r="G85" i="9"/>
  <c r="H85" i="9"/>
  <c r="I85" i="9"/>
  <c r="P85" i="9"/>
  <c r="Q85" i="9"/>
  <c r="R85" i="9" s="1"/>
  <c r="T85" i="9"/>
  <c r="U85" i="9"/>
  <c r="D242" i="9" l="1"/>
  <c r="L241" i="9"/>
  <c r="K241" i="9"/>
  <c r="I241" i="9"/>
  <c r="H241" i="9"/>
  <c r="G241" i="9"/>
  <c r="J240" i="9"/>
  <c r="L240" i="9" s="1"/>
  <c r="I240" i="9"/>
  <c r="H240" i="9"/>
  <c r="G240" i="9"/>
  <c r="Q237" i="9"/>
  <c r="M234" i="9"/>
  <c r="D234" i="9"/>
  <c r="U233" i="9"/>
  <c r="T233" i="9"/>
  <c r="Q233" i="9"/>
  <c r="P233" i="9"/>
  <c r="L233" i="9"/>
  <c r="K233" i="9"/>
  <c r="I233" i="9"/>
  <c r="H233" i="9"/>
  <c r="G233" i="9"/>
  <c r="U232" i="9"/>
  <c r="T232" i="9"/>
  <c r="Q232" i="9"/>
  <c r="P232" i="9"/>
  <c r="L232" i="9"/>
  <c r="K232" i="9"/>
  <c r="I232" i="9"/>
  <c r="H232" i="9"/>
  <c r="G232" i="9"/>
  <c r="U231" i="9"/>
  <c r="T231" i="9"/>
  <c r="Q231" i="9"/>
  <c r="P231" i="9"/>
  <c r="L231" i="9"/>
  <c r="K231" i="9"/>
  <c r="I231" i="9"/>
  <c r="H231" i="9"/>
  <c r="G231" i="9"/>
  <c r="U230" i="9"/>
  <c r="T230" i="9"/>
  <c r="Q230" i="9"/>
  <c r="P230" i="9"/>
  <c r="L230" i="9"/>
  <c r="K230" i="9"/>
  <c r="I230" i="9"/>
  <c r="H230" i="9"/>
  <c r="G230" i="9"/>
  <c r="U229" i="9"/>
  <c r="T229" i="9"/>
  <c r="Q229" i="9"/>
  <c r="P229" i="9"/>
  <c r="L229" i="9"/>
  <c r="K229" i="9"/>
  <c r="I229" i="9"/>
  <c r="H229" i="9"/>
  <c r="G229" i="9"/>
  <c r="U228" i="9"/>
  <c r="T228" i="9"/>
  <c r="Q228" i="9"/>
  <c r="P228" i="9"/>
  <c r="L228" i="9"/>
  <c r="K228" i="9"/>
  <c r="I228" i="9"/>
  <c r="H228" i="9"/>
  <c r="G228" i="9"/>
  <c r="U227" i="9"/>
  <c r="T227" i="9"/>
  <c r="Q227" i="9"/>
  <c r="P227" i="9"/>
  <c r="L227" i="9"/>
  <c r="K227" i="9"/>
  <c r="I227" i="9"/>
  <c r="H227" i="9"/>
  <c r="G227" i="9"/>
  <c r="U226" i="9"/>
  <c r="T226" i="9"/>
  <c r="Q226" i="9"/>
  <c r="P226" i="9"/>
  <c r="L226" i="9"/>
  <c r="K226" i="9"/>
  <c r="I226" i="9"/>
  <c r="H226" i="9"/>
  <c r="G226" i="9"/>
  <c r="U225" i="9"/>
  <c r="T225" i="9"/>
  <c r="Q225" i="9"/>
  <c r="P225" i="9"/>
  <c r="L225" i="9"/>
  <c r="K225" i="9"/>
  <c r="I225" i="9"/>
  <c r="H225" i="9"/>
  <c r="G225" i="9"/>
  <c r="U224" i="9"/>
  <c r="T224" i="9"/>
  <c r="Q224" i="9"/>
  <c r="P224" i="9"/>
  <c r="L224" i="9"/>
  <c r="K224" i="9"/>
  <c r="I224" i="9"/>
  <c r="H224" i="9"/>
  <c r="G224" i="9"/>
  <c r="U223" i="9"/>
  <c r="T223" i="9"/>
  <c r="Q223" i="9"/>
  <c r="P223" i="9"/>
  <c r="R223" i="9" s="1"/>
  <c r="L223" i="9"/>
  <c r="K223" i="9"/>
  <c r="I223" i="9"/>
  <c r="H223" i="9"/>
  <c r="G223" i="9"/>
  <c r="U222" i="9"/>
  <c r="T222" i="9"/>
  <c r="Q222" i="9"/>
  <c r="P222" i="9"/>
  <c r="L222" i="9"/>
  <c r="K222" i="9"/>
  <c r="I222" i="9"/>
  <c r="H222" i="9"/>
  <c r="G222" i="9"/>
  <c r="U221" i="9"/>
  <c r="T221" i="9"/>
  <c r="Q221" i="9"/>
  <c r="P221" i="9"/>
  <c r="L221" i="9"/>
  <c r="K221" i="9"/>
  <c r="I221" i="9"/>
  <c r="H221" i="9"/>
  <c r="G221" i="9"/>
  <c r="U220" i="9"/>
  <c r="T220" i="9"/>
  <c r="Q220" i="9"/>
  <c r="P220" i="9"/>
  <c r="L220" i="9"/>
  <c r="K220" i="9"/>
  <c r="I220" i="9"/>
  <c r="H220" i="9"/>
  <c r="G220" i="9"/>
  <c r="U219" i="9"/>
  <c r="T219" i="9"/>
  <c r="Q219" i="9"/>
  <c r="P219" i="9"/>
  <c r="L219" i="9"/>
  <c r="K219" i="9"/>
  <c r="I219" i="9"/>
  <c r="H219" i="9"/>
  <c r="G219" i="9"/>
  <c r="U218" i="9"/>
  <c r="T218" i="9"/>
  <c r="Q218" i="9"/>
  <c r="P218" i="9"/>
  <c r="L218" i="9"/>
  <c r="K218" i="9"/>
  <c r="I218" i="9"/>
  <c r="H218" i="9"/>
  <c r="G218" i="9"/>
  <c r="U217" i="9"/>
  <c r="T217" i="9"/>
  <c r="Q217" i="9"/>
  <c r="P217" i="9"/>
  <c r="L217" i="9"/>
  <c r="K217" i="9"/>
  <c r="I217" i="9"/>
  <c r="H217" i="9"/>
  <c r="G217" i="9"/>
  <c r="U216" i="9"/>
  <c r="T216" i="9"/>
  <c r="Q216" i="9"/>
  <c r="P216" i="9"/>
  <c r="L216" i="9"/>
  <c r="K216" i="9"/>
  <c r="I216" i="9"/>
  <c r="H216" i="9"/>
  <c r="G216" i="9"/>
  <c r="U215" i="9"/>
  <c r="T215" i="9"/>
  <c r="Q215" i="9"/>
  <c r="P215" i="9"/>
  <c r="R215" i="9" s="1"/>
  <c r="L215" i="9"/>
  <c r="K215" i="9"/>
  <c r="I215" i="9"/>
  <c r="H215" i="9"/>
  <c r="G215" i="9"/>
  <c r="U214" i="9"/>
  <c r="T214" i="9"/>
  <c r="Q214" i="9"/>
  <c r="P214" i="9"/>
  <c r="R214" i="9" s="1"/>
  <c r="L214" i="9"/>
  <c r="K214" i="9"/>
  <c r="I214" i="9"/>
  <c r="H214" i="9"/>
  <c r="G214" i="9"/>
  <c r="U213" i="9"/>
  <c r="T213" i="9"/>
  <c r="Q213" i="9"/>
  <c r="P213" i="9"/>
  <c r="L213" i="9"/>
  <c r="K213" i="9"/>
  <c r="I213" i="9"/>
  <c r="H213" i="9"/>
  <c r="G213" i="9"/>
  <c r="U212" i="9"/>
  <c r="T212" i="9"/>
  <c r="Q212" i="9"/>
  <c r="P212" i="9"/>
  <c r="L212" i="9"/>
  <c r="K212" i="9"/>
  <c r="I212" i="9"/>
  <c r="H212" i="9"/>
  <c r="G212" i="9"/>
  <c r="U211" i="9"/>
  <c r="T211" i="9"/>
  <c r="Q211" i="9"/>
  <c r="P211" i="9"/>
  <c r="L211" i="9"/>
  <c r="K211" i="9"/>
  <c r="I211" i="9"/>
  <c r="H211" i="9"/>
  <c r="G211" i="9"/>
  <c r="U210" i="9"/>
  <c r="T210" i="9"/>
  <c r="Q210" i="9"/>
  <c r="P210" i="9"/>
  <c r="L210" i="9"/>
  <c r="K210" i="9"/>
  <c r="I210" i="9"/>
  <c r="H210" i="9"/>
  <c r="G210" i="9"/>
  <c r="U209" i="9"/>
  <c r="T209" i="9"/>
  <c r="Q209" i="9"/>
  <c r="P209" i="9"/>
  <c r="L209" i="9"/>
  <c r="K209" i="9"/>
  <c r="I209" i="9"/>
  <c r="H209" i="9"/>
  <c r="G209" i="9"/>
  <c r="U208" i="9"/>
  <c r="T208" i="9"/>
  <c r="Q208" i="9"/>
  <c r="P208" i="9"/>
  <c r="L208" i="9"/>
  <c r="K208" i="9"/>
  <c r="I208" i="9"/>
  <c r="H208" i="9"/>
  <c r="G208" i="9"/>
  <c r="U207" i="9"/>
  <c r="T207" i="9"/>
  <c r="Q207" i="9"/>
  <c r="P207" i="9"/>
  <c r="L207" i="9"/>
  <c r="K207" i="9"/>
  <c r="I207" i="9"/>
  <c r="H207" i="9"/>
  <c r="G207" i="9"/>
  <c r="U206" i="9"/>
  <c r="T206" i="9"/>
  <c r="Q206" i="9"/>
  <c r="P206" i="9"/>
  <c r="L206" i="9"/>
  <c r="K206" i="9"/>
  <c r="I206" i="9"/>
  <c r="H206" i="9"/>
  <c r="G206" i="9"/>
  <c r="U205" i="9"/>
  <c r="T205" i="9"/>
  <c r="Q205" i="9"/>
  <c r="P205" i="9"/>
  <c r="L205" i="9"/>
  <c r="K205" i="9"/>
  <c r="I205" i="9"/>
  <c r="H205" i="9"/>
  <c r="G205" i="9"/>
  <c r="U204" i="9"/>
  <c r="T204" i="9"/>
  <c r="Q204" i="9"/>
  <c r="P204" i="9"/>
  <c r="L204" i="9"/>
  <c r="K204" i="9"/>
  <c r="I204" i="9"/>
  <c r="H204" i="9"/>
  <c r="G204" i="9"/>
  <c r="U203" i="9"/>
  <c r="T203" i="9"/>
  <c r="Q203" i="9"/>
  <c r="P203" i="9"/>
  <c r="R203" i="9" s="1"/>
  <c r="L203" i="9"/>
  <c r="K203" i="9"/>
  <c r="I203" i="9"/>
  <c r="H203" i="9"/>
  <c r="G203" i="9"/>
  <c r="U202" i="9"/>
  <c r="T202" i="9"/>
  <c r="Q202" i="9"/>
  <c r="P202" i="9"/>
  <c r="R202" i="9" s="1"/>
  <c r="L202" i="9"/>
  <c r="K202" i="9"/>
  <c r="I202" i="9"/>
  <c r="H202" i="9"/>
  <c r="G202" i="9"/>
  <c r="U201" i="9"/>
  <c r="T201" i="9"/>
  <c r="Q201" i="9"/>
  <c r="P201" i="9"/>
  <c r="L201" i="9"/>
  <c r="K201" i="9"/>
  <c r="I201" i="9"/>
  <c r="H201" i="9"/>
  <c r="G201" i="9"/>
  <c r="U200" i="9"/>
  <c r="T200" i="9"/>
  <c r="Q200" i="9"/>
  <c r="P200" i="9"/>
  <c r="L200" i="9"/>
  <c r="K200" i="9"/>
  <c r="I200" i="9"/>
  <c r="H200" i="9"/>
  <c r="G200" i="9"/>
  <c r="U199" i="9"/>
  <c r="T199" i="9"/>
  <c r="Q199" i="9"/>
  <c r="P199" i="9"/>
  <c r="L199" i="9"/>
  <c r="K199" i="9"/>
  <c r="I199" i="9"/>
  <c r="H199" i="9"/>
  <c r="G199" i="9"/>
  <c r="U198" i="9"/>
  <c r="T198" i="9"/>
  <c r="Q198" i="9"/>
  <c r="P198" i="9"/>
  <c r="R198" i="9" s="1"/>
  <c r="L198" i="9"/>
  <c r="K198" i="9"/>
  <c r="I198" i="9"/>
  <c r="H198" i="9"/>
  <c r="G198" i="9"/>
  <c r="U197" i="9"/>
  <c r="T197" i="9"/>
  <c r="Q197" i="9"/>
  <c r="P197" i="9"/>
  <c r="L197" i="9"/>
  <c r="K197" i="9"/>
  <c r="I197" i="9"/>
  <c r="H197" i="9"/>
  <c r="G197" i="9"/>
  <c r="U196" i="9"/>
  <c r="T196" i="9"/>
  <c r="Q196" i="9"/>
  <c r="P196" i="9"/>
  <c r="L196" i="9"/>
  <c r="K196" i="9"/>
  <c r="I196" i="9"/>
  <c r="H196" i="9"/>
  <c r="G196" i="9"/>
  <c r="U195" i="9"/>
  <c r="T195" i="9"/>
  <c r="Q195" i="9"/>
  <c r="P195" i="9"/>
  <c r="L195" i="9"/>
  <c r="K195" i="9"/>
  <c r="I195" i="9"/>
  <c r="H195" i="9"/>
  <c r="G195" i="9"/>
  <c r="U194" i="9"/>
  <c r="T194" i="9"/>
  <c r="Q194" i="9"/>
  <c r="P194" i="9"/>
  <c r="R194" i="9" s="1"/>
  <c r="L194" i="9"/>
  <c r="K194" i="9"/>
  <c r="I194" i="9"/>
  <c r="H194" i="9"/>
  <c r="G194" i="9"/>
  <c r="U193" i="9"/>
  <c r="T193" i="9"/>
  <c r="Q193" i="9"/>
  <c r="P193" i="9"/>
  <c r="L193" i="9"/>
  <c r="K193" i="9"/>
  <c r="I193" i="9"/>
  <c r="H193" i="9"/>
  <c r="G193" i="9"/>
  <c r="U192" i="9"/>
  <c r="T192" i="9"/>
  <c r="Q192" i="9"/>
  <c r="P192" i="9"/>
  <c r="L192" i="9"/>
  <c r="K192" i="9"/>
  <c r="I192" i="9"/>
  <c r="H192" i="9"/>
  <c r="G192" i="9"/>
  <c r="U191" i="9"/>
  <c r="T191" i="9"/>
  <c r="Q191" i="9"/>
  <c r="P191" i="9"/>
  <c r="L191" i="9"/>
  <c r="K191" i="9"/>
  <c r="I191" i="9"/>
  <c r="H191" i="9"/>
  <c r="G191" i="9"/>
  <c r="U190" i="9"/>
  <c r="T190" i="9"/>
  <c r="Q190" i="9"/>
  <c r="P190" i="9"/>
  <c r="L190" i="9"/>
  <c r="K190" i="9"/>
  <c r="I190" i="9"/>
  <c r="H190" i="9"/>
  <c r="G190" i="9"/>
  <c r="U189" i="9"/>
  <c r="T189" i="9"/>
  <c r="Q189" i="9"/>
  <c r="P189" i="9"/>
  <c r="L189" i="9"/>
  <c r="K189" i="9"/>
  <c r="I189" i="9"/>
  <c r="H189" i="9"/>
  <c r="G189" i="9"/>
  <c r="U188" i="9"/>
  <c r="T188" i="9"/>
  <c r="Q188" i="9"/>
  <c r="P188" i="9"/>
  <c r="L188" i="9"/>
  <c r="K188" i="9"/>
  <c r="I188" i="9"/>
  <c r="H188" i="9"/>
  <c r="G188" i="9"/>
  <c r="U187" i="9"/>
  <c r="T187" i="9"/>
  <c r="Q187" i="9"/>
  <c r="P187" i="9"/>
  <c r="L187" i="9"/>
  <c r="K187" i="9"/>
  <c r="I187" i="9"/>
  <c r="H187" i="9"/>
  <c r="G187" i="9"/>
  <c r="U186" i="9"/>
  <c r="T186" i="9"/>
  <c r="Q186" i="9"/>
  <c r="P186" i="9"/>
  <c r="L186" i="9"/>
  <c r="K186" i="9"/>
  <c r="I186" i="9"/>
  <c r="H186" i="9"/>
  <c r="G186" i="9"/>
  <c r="U185" i="9"/>
  <c r="T185" i="9"/>
  <c r="Q185" i="9"/>
  <c r="P185" i="9"/>
  <c r="L185" i="9"/>
  <c r="K185" i="9"/>
  <c r="I185" i="9"/>
  <c r="H185" i="9"/>
  <c r="G185" i="9"/>
  <c r="U184" i="9"/>
  <c r="T184" i="9"/>
  <c r="Q184" i="9"/>
  <c r="P184" i="9"/>
  <c r="L184" i="9"/>
  <c r="K184" i="9"/>
  <c r="I184" i="9"/>
  <c r="H184" i="9"/>
  <c r="G184" i="9"/>
  <c r="U183" i="9"/>
  <c r="T183" i="9"/>
  <c r="Q183" i="9"/>
  <c r="P183" i="9"/>
  <c r="L183" i="9"/>
  <c r="K183" i="9"/>
  <c r="I183" i="9"/>
  <c r="H183" i="9"/>
  <c r="G183" i="9"/>
  <c r="U182" i="9"/>
  <c r="T182" i="9"/>
  <c r="Q182" i="9"/>
  <c r="P182" i="9"/>
  <c r="L182" i="9"/>
  <c r="K182" i="9"/>
  <c r="I182" i="9"/>
  <c r="H182" i="9"/>
  <c r="G182" i="9"/>
  <c r="U181" i="9"/>
  <c r="T181" i="9"/>
  <c r="Q181" i="9"/>
  <c r="P181" i="9"/>
  <c r="L181" i="9"/>
  <c r="K181" i="9"/>
  <c r="I181" i="9"/>
  <c r="H181" i="9"/>
  <c r="G181" i="9"/>
  <c r="U180" i="9"/>
  <c r="T180" i="9"/>
  <c r="Q180" i="9"/>
  <c r="P180" i="9"/>
  <c r="L180" i="9"/>
  <c r="K180" i="9"/>
  <c r="I180" i="9"/>
  <c r="H180" i="9"/>
  <c r="G180" i="9"/>
  <c r="U179" i="9"/>
  <c r="T179" i="9"/>
  <c r="Q179" i="9"/>
  <c r="P179" i="9"/>
  <c r="L179" i="9"/>
  <c r="K179" i="9"/>
  <c r="I179" i="9"/>
  <c r="H179" i="9"/>
  <c r="G179" i="9"/>
  <c r="U178" i="9"/>
  <c r="T178" i="9"/>
  <c r="Q178" i="9"/>
  <c r="P178" i="9"/>
  <c r="L178" i="9"/>
  <c r="K178" i="9"/>
  <c r="I178" i="9"/>
  <c r="H178" i="9"/>
  <c r="G178" i="9"/>
  <c r="U177" i="9"/>
  <c r="T177" i="9"/>
  <c r="Q177" i="9"/>
  <c r="P177" i="9"/>
  <c r="L177" i="9"/>
  <c r="K177" i="9"/>
  <c r="I177" i="9"/>
  <c r="H177" i="9"/>
  <c r="G177" i="9"/>
  <c r="U176" i="9"/>
  <c r="T176" i="9"/>
  <c r="Q176" i="9"/>
  <c r="P176" i="9"/>
  <c r="L176" i="9"/>
  <c r="K176" i="9"/>
  <c r="I176" i="9"/>
  <c r="H176" i="9"/>
  <c r="G176" i="9"/>
  <c r="U175" i="9"/>
  <c r="T175" i="9"/>
  <c r="Q175" i="9"/>
  <c r="P175" i="9"/>
  <c r="L175" i="9"/>
  <c r="K175" i="9"/>
  <c r="I175" i="9"/>
  <c r="H175" i="9"/>
  <c r="G175" i="9"/>
  <c r="U174" i="9"/>
  <c r="T174" i="9"/>
  <c r="Q174" i="9"/>
  <c r="P174" i="9"/>
  <c r="L174" i="9"/>
  <c r="K174" i="9"/>
  <c r="I174" i="9"/>
  <c r="H174" i="9"/>
  <c r="G174" i="9"/>
  <c r="U173" i="9"/>
  <c r="T173" i="9"/>
  <c r="Q173" i="9"/>
  <c r="P173" i="9"/>
  <c r="L173" i="9"/>
  <c r="K173" i="9"/>
  <c r="I173" i="9"/>
  <c r="H173" i="9"/>
  <c r="G173" i="9"/>
  <c r="U172" i="9"/>
  <c r="T172" i="9"/>
  <c r="Q172" i="9"/>
  <c r="P172" i="9"/>
  <c r="L172" i="9"/>
  <c r="K172" i="9"/>
  <c r="I172" i="9"/>
  <c r="H172" i="9"/>
  <c r="G172" i="9"/>
  <c r="U171" i="9"/>
  <c r="T171" i="9"/>
  <c r="Q171" i="9"/>
  <c r="P171" i="9"/>
  <c r="L171" i="9"/>
  <c r="K171" i="9"/>
  <c r="I171" i="9"/>
  <c r="H171" i="9"/>
  <c r="G171" i="9"/>
  <c r="U170" i="9"/>
  <c r="T170" i="9"/>
  <c r="Q170" i="9"/>
  <c r="P170" i="9"/>
  <c r="L170" i="9"/>
  <c r="K170" i="9"/>
  <c r="I170" i="9"/>
  <c r="H170" i="9"/>
  <c r="G170" i="9"/>
  <c r="U169" i="9"/>
  <c r="T169" i="9"/>
  <c r="Q169" i="9"/>
  <c r="R169" i="9" s="1"/>
  <c r="P169" i="9"/>
  <c r="L169" i="9"/>
  <c r="K169" i="9"/>
  <c r="I169" i="9"/>
  <c r="H169" i="9"/>
  <c r="G169" i="9"/>
  <c r="U168" i="9"/>
  <c r="T168" i="9"/>
  <c r="Q168" i="9"/>
  <c r="P168" i="9"/>
  <c r="R168" i="9" s="1"/>
  <c r="L168" i="9"/>
  <c r="K168" i="9"/>
  <c r="I168" i="9"/>
  <c r="H168" i="9"/>
  <c r="G168" i="9"/>
  <c r="U167" i="9"/>
  <c r="T167" i="9"/>
  <c r="Q167" i="9"/>
  <c r="P167" i="9"/>
  <c r="L167" i="9"/>
  <c r="K167" i="9"/>
  <c r="I167" i="9"/>
  <c r="H167" i="9"/>
  <c r="G167" i="9"/>
  <c r="U166" i="9"/>
  <c r="T166" i="9"/>
  <c r="Q166" i="9"/>
  <c r="P166" i="9"/>
  <c r="L166" i="9"/>
  <c r="K166" i="9"/>
  <c r="I166" i="9"/>
  <c r="H166" i="9"/>
  <c r="G166" i="9"/>
  <c r="U165" i="9"/>
  <c r="T165" i="9"/>
  <c r="Q165" i="9"/>
  <c r="P165" i="9"/>
  <c r="L165" i="9"/>
  <c r="K165" i="9"/>
  <c r="I165" i="9"/>
  <c r="H165" i="9"/>
  <c r="G165" i="9"/>
  <c r="U164" i="9"/>
  <c r="T164" i="9"/>
  <c r="Q164" i="9"/>
  <c r="P164" i="9"/>
  <c r="R164" i="9" s="1"/>
  <c r="L164" i="9"/>
  <c r="K164" i="9"/>
  <c r="I164" i="9"/>
  <c r="H164" i="9"/>
  <c r="G164" i="9"/>
  <c r="U163" i="9"/>
  <c r="T163" i="9"/>
  <c r="Q163" i="9"/>
  <c r="P163" i="9"/>
  <c r="R163" i="9" s="1"/>
  <c r="L163" i="9"/>
  <c r="K163" i="9"/>
  <c r="I163" i="9"/>
  <c r="H163" i="9"/>
  <c r="G163" i="9"/>
  <c r="U162" i="9"/>
  <c r="T162" i="9"/>
  <c r="Q162" i="9"/>
  <c r="P162" i="9"/>
  <c r="L162" i="9"/>
  <c r="K162" i="9"/>
  <c r="I162" i="9"/>
  <c r="H162" i="9"/>
  <c r="G162" i="9"/>
  <c r="U161" i="9"/>
  <c r="T161" i="9"/>
  <c r="Q161" i="9"/>
  <c r="P161" i="9"/>
  <c r="L161" i="9"/>
  <c r="K161" i="9"/>
  <c r="I161" i="9"/>
  <c r="H161" i="9"/>
  <c r="G161" i="9"/>
  <c r="U160" i="9"/>
  <c r="T160" i="9"/>
  <c r="Q160" i="9"/>
  <c r="P160" i="9"/>
  <c r="R160" i="9" s="1"/>
  <c r="L160" i="9"/>
  <c r="K160" i="9"/>
  <c r="I160" i="9"/>
  <c r="H160" i="9"/>
  <c r="G160" i="9"/>
  <c r="U159" i="9"/>
  <c r="T159" i="9"/>
  <c r="Q159" i="9"/>
  <c r="P159" i="9"/>
  <c r="L159" i="9"/>
  <c r="K159" i="9"/>
  <c r="I159" i="9"/>
  <c r="H159" i="9"/>
  <c r="G159" i="9"/>
  <c r="U158" i="9"/>
  <c r="T158" i="9"/>
  <c r="Q158" i="9"/>
  <c r="P158" i="9"/>
  <c r="L158" i="9"/>
  <c r="K158" i="9"/>
  <c r="I158" i="9"/>
  <c r="H158" i="9"/>
  <c r="G158" i="9"/>
  <c r="U157" i="9"/>
  <c r="T157" i="9"/>
  <c r="Q157" i="9"/>
  <c r="P157" i="9"/>
  <c r="L157" i="9"/>
  <c r="K157" i="9"/>
  <c r="I157" i="9"/>
  <c r="H157" i="9"/>
  <c r="G157" i="9"/>
  <c r="U156" i="9"/>
  <c r="T156" i="9"/>
  <c r="Q156" i="9"/>
  <c r="P156" i="9"/>
  <c r="L156" i="9"/>
  <c r="K156" i="9"/>
  <c r="I156" i="9"/>
  <c r="H156" i="9"/>
  <c r="G156" i="9"/>
  <c r="U155" i="9"/>
  <c r="T155" i="9"/>
  <c r="Q155" i="9"/>
  <c r="P155" i="9"/>
  <c r="L155" i="9"/>
  <c r="K155" i="9"/>
  <c r="I155" i="9"/>
  <c r="H155" i="9"/>
  <c r="G155" i="9"/>
  <c r="U154" i="9"/>
  <c r="T154" i="9"/>
  <c r="Q154" i="9"/>
  <c r="P154" i="9"/>
  <c r="L154" i="9"/>
  <c r="K154" i="9"/>
  <c r="I154" i="9"/>
  <c r="H154" i="9"/>
  <c r="G154" i="9"/>
  <c r="U153" i="9"/>
  <c r="T153" i="9"/>
  <c r="Q153" i="9"/>
  <c r="P153" i="9"/>
  <c r="L153" i="9"/>
  <c r="K153" i="9"/>
  <c r="I153" i="9"/>
  <c r="H153" i="9"/>
  <c r="G153" i="9"/>
  <c r="U152" i="9"/>
  <c r="T152" i="9"/>
  <c r="Q152" i="9"/>
  <c r="P152" i="9"/>
  <c r="L152" i="9"/>
  <c r="K152" i="9"/>
  <c r="I152" i="9"/>
  <c r="H152" i="9"/>
  <c r="G152" i="9"/>
  <c r="U151" i="9"/>
  <c r="T151" i="9"/>
  <c r="Q151" i="9"/>
  <c r="P151" i="9"/>
  <c r="R151" i="9" s="1"/>
  <c r="L151" i="9"/>
  <c r="K151" i="9"/>
  <c r="I151" i="9"/>
  <c r="H151" i="9"/>
  <c r="G151" i="9"/>
  <c r="U150" i="9"/>
  <c r="T150" i="9"/>
  <c r="Q150" i="9"/>
  <c r="P150" i="9"/>
  <c r="L150" i="9"/>
  <c r="K150" i="9"/>
  <c r="I150" i="9"/>
  <c r="H150" i="9"/>
  <c r="G150" i="9"/>
  <c r="U149" i="9"/>
  <c r="T149" i="9"/>
  <c r="Q149" i="9"/>
  <c r="P149" i="9"/>
  <c r="L149" i="9"/>
  <c r="K149" i="9"/>
  <c r="I149" i="9"/>
  <c r="H149" i="9"/>
  <c r="G149" i="9"/>
  <c r="U148" i="9"/>
  <c r="S148" i="9"/>
  <c r="T148" i="9" s="1"/>
  <c r="Q148" i="9"/>
  <c r="P148" i="9"/>
  <c r="J148" i="9"/>
  <c r="L148" i="9" s="1"/>
  <c r="I148" i="9"/>
  <c r="H148" i="9"/>
  <c r="G148" i="9"/>
  <c r="U147" i="9"/>
  <c r="T147" i="9"/>
  <c r="Q147" i="9"/>
  <c r="P147" i="9"/>
  <c r="R147" i="9" s="1"/>
  <c r="L147" i="9"/>
  <c r="K147" i="9"/>
  <c r="I147" i="9"/>
  <c r="H147" i="9"/>
  <c r="G147" i="9"/>
  <c r="U146" i="9"/>
  <c r="T146" i="9"/>
  <c r="Q146" i="9"/>
  <c r="P146" i="9"/>
  <c r="L146" i="9"/>
  <c r="K146" i="9"/>
  <c r="I146" i="9"/>
  <c r="H146" i="9"/>
  <c r="G146" i="9"/>
  <c r="U145" i="9"/>
  <c r="T145" i="9"/>
  <c r="Q145" i="9"/>
  <c r="P145" i="9"/>
  <c r="L145" i="9"/>
  <c r="K145" i="9"/>
  <c r="I145" i="9"/>
  <c r="H145" i="9"/>
  <c r="G145" i="9"/>
  <c r="U144" i="9"/>
  <c r="T144" i="9"/>
  <c r="Q144" i="9"/>
  <c r="P144" i="9"/>
  <c r="L144" i="9"/>
  <c r="K144" i="9"/>
  <c r="I144" i="9"/>
  <c r="H144" i="9"/>
  <c r="G144" i="9"/>
  <c r="U143" i="9"/>
  <c r="T143" i="9"/>
  <c r="Q143" i="9"/>
  <c r="P143" i="9"/>
  <c r="R143" i="9" s="1"/>
  <c r="L143" i="9"/>
  <c r="K143" i="9"/>
  <c r="I143" i="9"/>
  <c r="H143" i="9"/>
  <c r="G143" i="9"/>
  <c r="U142" i="9"/>
  <c r="T142" i="9"/>
  <c r="Q142" i="9"/>
  <c r="P142" i="9"/>
  <c r="L142" i="9"/>
  <c r="K142" i="9"/>
  <c r="I142" i="9"/>
  <c r="H142" i="9"/>
  <c r="G142" i="9"/>
  <c r="U141" i="9"/>
  <c r="T141" i="9"/>
  <c r="Q141" i="9"/>
  <c r="P141" i="9"/>
  <c r="L141" i="9"/>
  <c r="K141" i="9"/>
  <c r="I141" i="9"/>
  <c r="H141" i="9"/>
  <c r="G141" i="9"/>
  <c r="U140" i="9"/>
  <c r="T140" i="9"/>
  <c r="Q140" i="9"/>
  <c r="P140" i="9"/>
  <c r="L140" i="9"/>
  <c r="K140" i="9"/>
  <c r="I140" i="9"/>
  <c r="H140" i="9"/>
  <c r="G140" i="9"/>
  <c r="U139" i="9"/>
  <c r="T139" i="9"/>
  <c r="Q139" i="9"/>
  <c r="P139" i="9"/>
  <c r="R139" i="9" s="1"/>
  <c r="L139" i="9"/>
  <c r="K139" i="9"/>
  <c r="I139" i="9"/>
  <c r="H139" i="9"/>
  <c r="G139" i="9"/>
  <c r="U138" i="9"/>
  <c r="T138" i="9"/>
  <c r="Q138" i="9"/>
  <c r="P138" i="9"/>
  <c r="L138" i="9"/>
  <c r="K138" i="9"/>
  <c r="I138" i="9"/>
  <c r="H138" i="9"/>
  <c r="G138" i="9"/>
  <c r="U137" i="9"/>
  <c r="T137" i="9"/>
  <c r="Q137" i="9"/>
  <c r="P137" i="9"/>
  <c r="L137" i="9"/>
  <c r="K137" i="9"/>
  <c r="I137" i="9"/>
  <c r="H137" i="9"/>
  <c r="G137" i="9"/>
  <c r="U136" i="9"/>
  <c r="T136" i="9"/>
  <c r="Q136" i="9"/>
  <c r="P136" i="9"/>
  <c r="L136" i="9"/>
  <c r="K136" i="9"/>
  <c r="I136" i="9"/>
  <c r="H136" i="9"/>
  <c r="G136" i="9"/>
  <c r="U135" i="9"/>
  <c r="T135" i="9"/>
  <c r="Q135" i="9"/>
  <c r="P135" i="9"/>
  <c r="L135" i="9"/>
  <c r="K135" i="9"/>
  <c r="I135" i="9"/>
  <c r="H135" i="9"/>
  <c r="G135" i="9"/>
  <c r="S134" i="9"/>
  <c r="U134" i="9" s="1"/>
  <c r="Q134" i="9"/>
  <c r="P134" i="9"/>
  <c r="J134" i="9"/>
  <c r="L134" i="9" s="1"/>
  <c r="I134" i="9"/>
  <c r="H134" i="9"/>
  <c r="G134" i="9"/>
  <c r="U133" i="9"/>
  <c r="T133" i="9"/>
  <c r="Q133" i="9"/>
  <c r="P133" i="9"/>
  <c r="L133" i="9"/>
  <c r="K133" i="9"/>
  <c r="I133" i="9"/>
  <c r="H133" i="9"/>
  <c r="G133" i="9"/>
  <c r="U132" i="9"/>
  <c r="T132" i="9"/>
  <c r="Q132" i="9"/>
  <c r="P132" i="9"/>
  <c r="L132" i="9"/>
  <c r="K132" i="9"/>
  <c r="I132" i="9"/>
  <c r="H132" i="9"/>
  <c r="G132" i="9"/>
  <c r="U131" i="9"/>
  <c r="T131" i="9"/>
  <c r="Q131" i="9"/>
  <c r="P131" i="9"/>
  <c r="L131" i="9"/>
  <c r="K131" i="9"/>
  <c r="I131" i="9"/>
  <c r="H131" i="9"/>
  <c r="G131" i="9"/>
  <c r="U130" i="9"/>
  <c r="T130" i="9"/>
  <c r="Q130" i="9"/>
  <c r="P130" i="9"/>
  <c r="L130" i="9"/>
  <c r="K130" i="9"/>
  <c r="I130" i="9"/>
  <c r="H130" i="9"/>
  <c r="G130" i="9"/>
  <c r="U129" i="9"/>
  <c r="T129" i="9"/>
  <c r="Q129" i="9"/>
  <c r="P129" i="9"/>
  <c r="L129" i="9"/>
  <c r="K129" i="9"/>
  <c r="I129" i="9"/>
  <c r="H129" i="9"/>
  <c r="G129" i="9"/>
  <c r="U128" i="9"/>
  <c r="T128" i="9"/>
  <c r="Q128" i="9"/>
  <c r="P128" i="9"/>
  <c r="L128" i="9"/>
  <c r="K128" i="9"/>
  <c r="I128" i="9"/>
  <c r="H128" i="9"/>
  <c r="G128" i="9"/>
  <c r="U127" i="9"/>
  <c r="T127" i="9"/>
  <c r="Q127" i="9"/>
  <c r="P127" i="9"/>
  <c r="L127" i="9"/>
  <c r="K127" i="9"/>
  <c r="I127" i="9"/>
  <c r="H127" i="9"/>
  <c r="G127" i="9"/>
  <c r="U126" i="9"/>
  <c r="T126" i="9"/>
  <c r="Q126" i="9"/>
  <c r="P126" i="9"/>
  <c r="L126" i="9"/>
  <c r="K126" i="9"/>
  <c r="I126" i="9"/>
  <c r="H126" i="9"/>
  <c r="G126" i="9"/>
  <c r="U125" i="9"/>
  <c r="T125" i="9"/>
  <c r="Q125" i="9"/>
  <c r="P125" i="9"/>
  <c r="L125" i="9"/>
  <c r="K125" i="9"/>
  <c r="I125" i="9"/>
  <c r="H125" i="9"/>
  <c r="G125" i="9"/>
  <c r="U124" i="9"/>
  <c r="T124" i="9"/>
  <c r="Q124" i="9"/>
  <c r="P124" i="9"/>
  <c r="L124" i="9"/>
  <c r="K124" i="9"/>
  <c r="I124" i="9"/>
  <c r="H124" i="9"/>
  <c r="G124" i="9"/>
  <c r="U123" i="9"/>
  <c r="T123" i="9"/>
  <c r="Q123" i="9"/>
  <c r="P123" i="9"/>
  <c r="L123" i="9"/>
  <c r="K123" i="9"/>
  <c r="I123" i="9"/>
  <c r="H123" i="9"/>
  <c r="G123" i="9"/>
  <c r="U122" i="9"/>
  <c r="T122" i="9"/>
  <c r="Q122" i="9"/>
  <c r="P122" i="9"/>
  <c r="L122" i="9"/>
  <c r="K122" i="9"/>
  <c r="I122" i="9"/>
  <c r="H122" i="9"/>
  <c r="G122" i="9"/>
  <c r="U121" i="9"/>
  <c r="T121" i="9"/>
  <c r="Q121" i="9"/>
  <c r="P121" i="9"/>
  <c r="L121" i="9"/>
  <c r="K121" i="9"/>
  <c r="I121" i="9"/>
  <c r="H121" i="9"/>
  <c r="G121" i="9"/>
  <c r="U120" i="9"/>
  <c r="T120" i="9"/>
  <c r="Q120" i="9"/>
  <c r="P120" i="9"/>
  <c r="L120" i="9"/>
  <c r="K120" i="9"/>
  <c r="I120" i="9"/>
  <c r="H120" i="9"/>
  <c r="G120" i="9"/>
  <c r="U119" i="9"/>
  <c r="T119" i="9"/>
  <c r="Q119" i="9"/>
  <c r="P119" i="9"/>
  <c r="L119" i="9"/>
  <c r="K119" i="9"/>
  <c r="I119" i="9"/>
  <c r="H119" i="9"/>
  <c r="G119" i="9"/>
  <c r="U118" i="9"/>
  <c r="T118" i="9"/>
  <c r="Q118" i="9"/>
  <c r="P118" i="9"/>
  <c r="L118" i="9"/>
  <c r="K118" i="9"/>
  <c r="I118" i="9"/>
  <c r="H118" i="9"/>
  <c r="G118" i="9"/>
  <c r="U117" i="9"/>
  <c r="T117" i="9"/>
  <c r="Q117" i="9"/>
  <c r="P117" i="9"/>
  <c r="L117" i="9"/>
  <c r="K117" i="9"/>
  <c r="I117" i="9"/>
  <c r="H117" i="9"/>
  <c r="G117" i="9"/>
  <c r="U116" i="9"/>
  <c r="T116" i="9"/>
  <c r="Q116" i="9"/>
  <c r="P116" i="9"/>
  <c r="L116" i="9"/>
  <c r="K116" i="9"/>
  <c r="I116" i="9"/>
  <c r="H116" i="9"/>
  <c r="G116" i="9"/>
  <c r="U115" i="9"/>
  <c r="T115" i="9"/>
  <c r="Q115" i="9"/>
  <c r="P115" i="9"/>
  <c r="L115" i="9"/>
  <c r="K115" i="9"/>
  <c r="I115" i="9"/>
  <c r="H115" i="9"/>
  <c r="G115" i="9"/>
  <c r="U114" i="9"/>
  <c r="T114" i="9"/>
  <c r="Q114" i="9"/>
  <c r="P114" i="9"/>
  <c r="L114" i="9"/>
  <c r="K114" i="9"/>
  <c r="I114" i="9"/>
  <c r="H114" i="9"/>
  <c r="G114" i="9"/>
  <c r="U113" i="9"/>
  <c r="T113" i="9"/>
  <c r="Q113" i="9"/>
  <c r="P113" i="9"/>
  <c r="L113" i="9"/>
  <c r="K113" i="9"/>
  <c r="I113" i="9"/>
  <c r="H113" i="9"/>
  <c r="G113" i="9"/>
  <c r="U112" i="9"/>
  <c r="T112" i="9"/>
  <c r="Q112" i="9"/>
  <c r="P112" i="9"/>
  <c r="L112" i="9"/>
  <c r="K112" i="9"/>
  <c r="I112" i="9"/>
  <c r="H112" i="9"/>
  <c r="G112" i="9"/>
  <c r="U111" i="9"/>
  <c r="T111" i="9"/>
  <c r="Q111" i="9"/>
  <c r="P111" i="9"/>
  <c r="L111" i="9"/>
  <c r="K111" i="9"/>
  <c r="I111" i="9"/>
  <c r="H111" i="9"/>
  <c r="G111" i="9"/>
  <c r="U110" i="9"/>
  <c r="T110" i="9"/>
  <c r="Q110" i="9"/>
  <c r="P110" i="9"/>
  <c r="L110" i="9"/>
  <c r="K110" i="9"/>
  <c r="I110" i="9"/>
  <c r="H110" i="9"/>
  <c r="G110" i="9"/>
  <c r="U109" i="9"/>
  <c r="T109" i="9"/>
  <c r="Q109" i="9"/>
  <c r="P109" i="9"/>
  <c r="L109" i="9"/>
  <c r="K109" i="9"/>
  <c r="I109" i="9"/>
  <c r="H109" i="9"/>
  <c r="G109" i="9"/>
  <c r="U108" i="9"/>
  <c r="T108" i="9"/>
  <c r="Q108" i="9"/>
  <c r="P108" i="9"/>
  <c r="L108" i="9"/>
  <c r="K108" i="9"/>
  <c r="I108" i="9"/>
  <c r="H108" i="9"/>
  <c r="G108" i="9"/>
  <c r="U107" i="9"/>
  <c r="T107" i="9"/>
  <c r="Q107" i="9"/>
  <c r="P107" i="9"/>
  <c r="L107" i="9"/>
  <c r="K107" i="9"/>
  <c r="I107" i="9"/>
  <c r="H107" i="9"/>
  <c r="G107" i="9"/>
  <c r="U106" i="9"/>
  <c r="T106" i="9"/>
  <c r="Q106" i="9"/>
  <c r="P106" i="9"/>
  <c r="L106" i="9"/>
  <c r="K106" i="9"/>
  <c r="I106" i="9"/>
  <c r="H106" i="9"/>
  <c r="G106" i="9"/>
  <c r="U105" i="9"/>
  <c r="T105" i="9"/>
  <c r="Q105" i="9"/>
  <c r="P105" i="9"/>
  <c r="L105" i="9"/>
  <c r="K105" i="9"/>
  <c r="I105" i="9"/>
  <c r="H105" i="9"/>
  <c r="G105" i="9"/>
  <c r="U104" i="9"/>
  <c r="T104" i="9"/>
  <c r="Q104" i="9"/>
  <c r="P104" i="9"/>
  <c r="L104" i="9"/>
  <c r="K104" i="9"/>
  <c r="I104" i="9"/>
  <c r="H104" i="9"/>
  <c r="G104" i="9"/>
  <c r="U103" i="9"/>
  <c r="T103" i="9"/>
  <c r="Q103" i="9"/>
  <c r="P103" i="9"/>
  <c r="L103" i="9"/>
  <c r="K103" i="9"/>
  <c r="I103" i="9"/>
  <c r="H103" i="9"/>
  <c r="G103" i="9"/>
  <c r="U102" i="9"/>
  <c r="T102" i="9"/>
  <c r="Q102" i="9"/>
  <c r="P102" i="9"/>
  <c r="L102" i="9"/>
  <c r="K102" i="9"/>
  <c r="I102" i="9"/>
  <c r="H102" i="9"/>
  <c r="G102" i="9"/>
  <c r="U101" i="9"/>
  <c r="T101" i="9"/>
  <c r="Q101" i="9"/>
  <c r="P101" i="9"/>
  <c r="L101" i="9"/>
  <c r="K101" i="9"/>
  <c r="I101" i="9"/>
  <c r="H101" i="9"/>
  <c r="G101" i="9"/>
  <c r="U100" i="9"/>
  <c r="T100" i="9"/>
  <c r="Q100" i="9"/>
  <c r="P100" i="9"/>
  <c r="L100" i="9"/>
  <c r="K100" i="9"/>
  <c r="I100" i="9"/>
  <c r="H100" i="9"/>
  <c r="G100" i="9"/>
  <c r="U99" i="9"/>
  <c r="T99" i="9"/>
  <c r="Q99" i="9"/>
  <c r="P99" i="9"/>
  <c r="L99" i="9"/>
  <c r="K99" i="9"/>
  <c r="I99" i="9"/>
  <c r="H99" i="9"/>
  <c r="G99" i="9"/>
  <c r="U98" i="9"/>
  <c r="T98" i="9"/>
  <c r="Q98" i="9"/>
  <c r="P98" i="9"/>
  <c r="L98" i="9"/>
  <c r="K98" i="9"/>
  <c r="I98" i="9"/>
  <c r="H98" i="9"/>
  <c r="G98" i="9"/>
  <c r="U97" i="9"/>
  <c r="T97" i="9"/>
  <c r="Q97" i="9"/>
  <c r="P97" i="9"/>
  <c r="L97" i="9"/>
  <c r="K97" i="9"/>
  <c r="I97" i="9"/>
  <c r="H97" i="9"/>
  <c r="G97" i="9"/>
  <c r="U96" i="9"/>
  <c r="T96" i="9"/>
  <c r="Q96" i="9"/>
  <c r="P96" i="9"/>
  <c r="L96" i="9"/>
  <c r="K96" i="9"/>
  <c r="I96" i="9"/>
  <c r="H96" i="9"/>
  <c r="G96" i="9"/>
  <c r="U95" i="9"/>
  <c r="T95" i="9"/>
  <c r="Q95" i="9"/>
  <c r="R95" i="9" s="1"/>
  <c r="P95" i="9"/>
  <c r="L95" i="9"/>
  <c r="K95" i="9"/>
  <c r="I95" i="9"/>
  <c r="H95" i="9"/>
  <c r="G95" i="9"/>
  <c r="U94" i="9"/>
  <c r="T94" i="9"/>
  <c r="Q94" i="9"/>
  <c r="P94" i="9"/>
  <c r="L94" i="9"/>
  <c r="K94" i="9"/>
  <c r="I94" i="9"/>
  <c r="H94" i="9"/>
  <c r="G94" i="9"/>
  <c r="U93" i="9"/>
  <c r="T93" i="9"/>
  <c r="Q93" i="9"/>
  <c r="P93" i="9"/>
  <c r="L93" i="9"/>
  <c r="K93" i="9"/>
  <c r="I93" i="9"/>
  <c r="H93" i="9"/>
  <c r="G93" i="9"/>
  <c r="U92" i="9"/>
  <c r="T92" i="9"/>
  <c r="Q92" i="9"/>
  <c r="P92" i="9"/>
  <c r="L92" i="9"/>
  <c r="K92" i="9"/>
  <c r="I92" i="9"/>
  <c r="H92" i="9"/>
  <c r="G92" i="9"/>
  <c r="U91" i="9"/>
  <c r="T91" i="9"/>
  <c r="Q91" i="9"/>
  <c r="P91" i="9"/>
  <c r="L91" i="9"/>
  <c r="K91" i="9"/>
  <c r="I91" i="9"/>
  <c r="H91" i="9"/>
  <c r="G91" i="9"/>
  <c r="U90" i="9"/>
  <c r="T90" i="9"/>
  <c r="Q90" i="9"/>
  <c r="P90" i="9"/>
  <c r="L90" i="9"/>
  <c r="K90" i="9"/>
  <c r="I90" i="9"/>
  <c r="H90" i="9"/>
  <c r="G90" i="9"/>
  <c r="U89" i="9"/>
  <c r="T89" i="9"/>
  <c r="Q89" i="9"/>
  <c r="R89" i="9" s="1"/>
  <c r="P89" i="9"/>
  <c r="L89" i="9"/>
  <c r="K89" i="9"/>
  <c r="I89" i="9"/>
  <c r="H89" i="9"/>
  <c r="G89" i="9"/>
  <c r="U88" i="9"/>
  <c r="T88" i="9"/>
  <c r="Q88" i="9"/>
  <c r="P88" i="9"/>
  <c r="L88" i="9"/>
  <c r="K88" i="9"/>
  <c r="I88" i="9"/>
  <c r="H88" i="9"/>
  <c r="G88" i="9"/>
  <c r="U87" i="9"/>
  <c r="T87" i="9"/>
  <c r="Q87" i="9"/>
  <c r="P87" i="9"/>
  <c r="L87" i="9"/>
  <c r="K87" i="9"/>
  <c r="I87" i="9"/>
  <c r="H87" i="9"/>
  <c r="G87" i="9"/>
  <c r="U86" i="9"/>
  <c r="T86" i="9"/>
  <c r="Q86" i="9"/>
  <c r="P86" i="9"/>
  <c r="L86" i="9"/>
  <c r="K86" i="9"/>
  <c r="I86" i="9"/>
  <c r="H86" i="9"/>
  <c r="G86" i="9"/>
  <c r="U84" i="9"/>
  <c r="T84" i="9"/>
  <c r="Q84" i="9"/>
  <c r="P84" i="9"/>
  <c r="L84" i="9"/>
  <c r="K84" i="9"/>
  <c r="I84" i="9"/>
  <c r="H84" i="9"/>
  <c r="G84" i="9"/>
  <c r="U83" i="9"/>
  <c r="T83" i="9"/>
  <c r="Q83" i="9"/>
  <c r="P83" i="9"/>
  <c r="L83" i="9"/>
  <c r="K83" i="9"/>
  <c r="I83" i="9"/>
  <c r="H83" i="9"/>
  <c r="G83" i="9"/>
  <c r="U82" i="9"/>
  <c r="T82" i="9"/>
  <c r="Q82" i="9"/>
  <c r="P82" i="9"/>
  <c r="L82" i="9"/>
  <c r="K82" i="9"/>
  <c r="I82" i="9"/>
  <c r="H82" i="9"/>
  <c r="G82" i="9"/>
  <c r="L81" i="9"/>
  <c r="K81" i="9"/>
  <c r="I81" i="9"/>
  <c r="H81" i="9"/>
  <c r="G81" i="9"/>
  <c r="L80" i="9"/>
  <c r="K80" i="9"/>
  <c r="I80" i="9"/>
  <c r="H80" i="9"/>
  <c r="G80" i="9"/>
  <c r="L79" i="9"/>
  <c r="K79" i="9"/>
  <c r="I79" i="9"/>
  <c r="H79" i="9"/>
  <c r="G79" i="9"/>
  <c r="L78" i="9"/>
  <c r="K78" i="9"/>
  <c r="I78" i="9"/>
  <c r="H78" i="9"/>
  <c r="G78" i="9"/>
  <c r="L77" i="9"/>
  <c r="K77" i="9"/>
  <c r="I77" i="9"/>
  <c r="H77" i="9"/>
  <c r="G77" i="9"/>
  <c r="L76" i="9"/>
  <c r="K76" i="9"/>
  <c r="I76" i="9"/>
  <c r="H76" i="9"/>
  <c r="G76" i="9"/>
  <c r="L75" i="9"/>
  <c r="K75" i="9"/>
  <c r="I75" i="9"/>
  <c r="H75" i="9"/>
  <c r="G75" i="9"/>
  <c r="L74" i="9"/>
  <c r="K74" i="9"/>
  <c r="I74" i="9"/>
  <c r="H74" i="9"/>
  <c r="G74" i="9"/>
  <c r="U73" i="9"/>
  <c r="T73" i="9"/>
  <c r="Q73" i="9"/>
  <c r="P73" i="9"/>
  <c r="L73" i="9"/>
  <c r="K73" i="9"/>
  <c r="I73" i="9"/>
  <c r="H73" i="9"/>
  <c r="G73" i="9"/>
  <c r="U72" i="9"/>
  <c r="T72" i="9"/>
  <c r="Q72" i="9"/>
  <c r="P72" i="9"/>
  <c r="L72" i="9"/>
  <c r="K72" i="9"/>
  <c r="I72" i="9"/>
  <c r="H72" i="9"/>
  <c r="G72" i="9"/>
  <c r="U71" i="9"/>
  <c r="T71" i="9"/>
  <c r="Q71" i="9"/>
  <c r="R71" i="9" s="1"/>
  <c r="P71" i="9"/>
  <c r="L71" i="9"/>
  <c r="K71" i="9"/>
  <c r="I71" i="9"/>
  <c r="H71" i="9"/>
  <c r="G71" i="9"/>
  <c r="U70" i="9"/>
  <c r="T70" i="9"/>
  <c r="Q70" i="9"/>
  <c r="P70" i="9"/>
  <c r="L70" i="9"/>
  <c r="K70" i="9"/>
  <c r="I70" i="9"/>
  <c r="H70" i="9"/>
  <c r="G70" i="9"/>
  <c r="U69" i="9"/>
  <c r="T69" i="9"/>
  <c r="Q69" i="9"/>
  <c r="P69" i="9"/>
  <c r="L69" i="9"/>
  <c r="K69" i="9"/>
  <c r="I69" i="9"/>
  <c r="H69" i="9"/>
  <c r="G69" i="9"/>
  <c r="U68" i="9"/>
  <c r="T68" i="9"/>
  <c r="Q68" i="9"/>
  <c r="P68" i="9"/>
  <c r="L68" i="9"/>
  <c r="K68" i="9"/>
  <c r="I68" i="9"/>
  <c r="H68" i="9"/>
  <c r="G68" i="9"/>
  <c r="U67" i="9"/>
  <c r="T67" i="9"/>
  <c r="Q67" i="9"/>
  <c r="P67" i="9"/>
  <c r="L67" i="9"/>
  <c r="K67" i="9"/>
  <c r="I67" i="9"/>
  <c r="H67" i="9"/>
  <c r="G67" i="9"/>
  <c r="U66" i="9"/>
  <c r="T66" i="9"/>
  <c r="Q66" i="9"/>
  <c r="P66" i="9"/>
  <c r="L66" i="9"/>
  <c r="K66" i="9"/>
  <c r="I66" i="9"/>
  <c r="H66" i="9"/>
  <c r="G66" i="9"/>
  <c r="U65" i="9"/>
  <c r="T65" i="9"/>
  <c r="Q65" i="9"/>
  <c r="P65" i="9"/>
  <c r="L65" i="9"/>
  <c r="K65" i="9"/>
  <c r="I65" i="9"/>
  <c r="H65" i="9"/>
  <c r="G65" i="9"/>
  <c r="U64" i="9"/>
  <c r="T64" i="9"/>
  <c r="Q64" i="9"/>
  <c r="P64" i="9"/>
  <c r="L64" i="9"/>
  <c r="K64" i="9"/>
  <c r="I64" i="9"/>
  <c r="H64" i="9"/>
  <c r="G64" i="9"/>
  <c r="U63" i="9"/>
  <c r="T63" i="9"/>
  <c r="Q63" i="9"/>
  <c r="P63" i="9"/>
  <c r="L63" i="9"/>
  <c r="K63" i="9"/>
  <c r="I63" i="9"/>
  <c r="H63" i="9"/>
  <c r="G63" i="9"/>
  <c r="U62" i="9"/>
  <c r="T62" i="9"/>
  <c r="Q62" i="9"/>
  <c r="P62" i="9"/>
  <c r="L62" i="9"/>
  <c r="K62" i="9"/>
  <c r="I62" i="9"/>
  <c r="H62" i="9"/>
  <c r="G62" i="9"/>
  <c r="U61" i="9"/>
  <c r="T61" i="9"/>
  <c r="Q61" i="9"/>
  <c r="P61" i="9"/>
  <c r="L61" i="9"/>
  <c r="K61" i="9"/>
  <c r="I61" i="9"/>
  <c r="H61" i="9"/>
  <c r="G61" i="9"/>
  <c r="U60" i="9"/>
  <c r="T60" i="9"/>
  <c r="Q60" i="9"/>
  <c r="P60" i="9"/>
  <c r="L60" i="9"/>
  <c r="K60" i="9"/>
  <c r="I60" i="9"/>
  <c r="H60" i="9"/>
  <c r="G60" i="9"/>
  <c r="U59" i="9"/>
  <c r="T59" i="9"/>
  <c r="Q59" i="9"/>
  <c r="P59" i="9"/>
  <c r="L59" i="9"/>
  <c r="K59" i="9"/>
  <c r="I59" i="9"/>
  <c r="H59" i="9"/>
  <c r="G59" i="9"/>
  <c r="U58" i="9"/>
  <c r="T58" i="9"/>
  <c r="Q58" i="9"/>
  <c r="P58" i="9"/>
  <c r="L58" i="9"/>
  <c r="K58" i="9"/>
  <c r="I58" i="9"/>
  <c r="H58" i="9"/>
  <c r="G58" i="9"/>
  <c r="U57" i="9"/>
  <c r="T57" i="9"/>
  <c r="Q57" i="9"/>
  <c r="P57" i="9"/>
  <c r="L57" i="9"/>
  <c r="K57" i="9"/>
  <c r="I57" i="9"/>
  <c r="H57" i="9"/>
  <c r="G57" i="9"/>
  <c r="U56" i="9"/>
  <c r="T56" i="9"/>
  <c r="Q56" i="9"/>
  <c r="P56" i="9"/>
  <c r="L56" i="9"/>
  <c r="K56" i="9"/>
  <c r="I56" i="9"/>
  <c r="H56" i="9"/>
  <c r="G56" i="9"/>
  <c r="U55" i="9"/>
  <c r="T55" i="9"/>
  <c r="Q55" i="9"/>
  <c r="P55" i="9"/>
  <c r="L55" i="9"/>
  <c r="K55" i="9"/>
  <c r="I55" i="9"/>
  <c r="H55" i="9"/>
  <c r="G55" i="9"/>
  <c r="U54" i="9"/>
  <c r="T54" i="9"/>
  <c r="Q54" i="9"/>
  <c r="P54" i="9"/>
  <c r="L54" i="9"/>
  <c r="K54" i="9"/>
  <c r="I54" i="9"/>
  <c r="H54" i="9"/>
  <c r="G54" i="9"/>
  <c r="U53" i="9"/>
  <c r="T53" i="9"/>
  <c r="Q53" i="9"/>
  <c r="P53" i="9"/>
  <c r="L53" i="9"/>
  <c r="K53" i="9"/>
  <c r="I53" i="9"/>
  <c r="H53" i="9"/>
  <c r="G53" i="9"/>
  <c r="U52" i="9"/>
  <c r="T52" i="9"/>
  <c r="Q52" i="9"/>
  <c r="P52" i="9"/>
  <c r="L52" i="9"/>
  <c r="K52" i="9"/>
  <c r="I52" i="9"/>
  <c r="H52" i="9"/>
  <c r="G52" i="9"/>
  <c r="U51" i="9"/>
  <c r="T51" i="9"/>
  <c r="Q51" i="9"/>
  <c r="P51" i="9"/>
  <c r="L51" i="9"/>
  <c r="K51" i="9"/>
  <c r="I51" i="9"/>
  <c r="H51" i="9"/>
  <c r="G51" i="9"/>
  <c r="U50" i="9"/>
  <c r="T50" i="9"/>
  <c r="Q50" i="9"/>
  <c r="P50" i="9"/>
  <c r="L50" i="9"/>
  <c r="K50" i="9"/>
  <c r="I50" i="9"/>
  <c r="H50" i="9"/>
  <c r="G50" i="9"/>
  <c r="U49" i="9"/>
  <c r="T49" i="9"/>
  <c r="Q49" i="9"/>
  <c r="P49" i="9"/>
  <c r="L49" i="9"/>
  <c r="K49" i="9"/>
  <c r="I49" i="9"/>
  <c r="H49" i="9"/>
  <c r="G49" i="9"/>
  <c r="U48" i="9"/>
  <c r="T48" i="9"/>
  <c r="Q48" i="9"/>
  <c r="P48" i="9"/>
  <c r="L48" i="9"/>
  <c r="K48" i="9"/>
  <c r="I48" i="9"/>
  <c r="H48" i="9"/>
  <c r="G48" i="9"/>
  <c r="U47" i="9"/>
  <c r="T47" i="9"/>
  <c r="Q47" i="9"/>
  <c r="P47" i="9"/>
  <c r="L47" i="9"/>
  <c r="K47" i="9"/>
  <c r="I47" i="9"/>
  <c r="H47" i="9"/>
  <c r="G47" i="9"/>
  <c r="U46" i="9"/>
  <c r="T46" i="9"/>
  <c r="Q46" i="9"/>
  <c r="P46" i="9"/>
  <c r="L46" i="9"/>
  <c r="K46" i="9"/>
  <c r="I46" i="9"/>
  <c r="H46" i="9"/>
  <c r="G46" i="9"/>
  <c r="U45" i="9"/>
  <c r="T45" i="9"/>
  <c r="Q45" i="9"/>
  <c r="P45" i="9"/>
  <c r="L45" i="9"/>
  <c r="K45" i="9"/>
  <c r="I45" i="9"/>
  <c r="H45" i="9"/>
  <c r="G45" i="9"/>
  <c r="U44" i="9"/>
  <c r="T44" i="9"/>
  <c r="Q44" i="9"/>
  <c r="P44" i="9"/>
  <c r="L44" i="9"/>
  <c r="K44" i="9"/>
  <c r="I44" i="9"/>
  <c r="H44" i="9"/>
  <c r="G44" i="9"/>
  <c r="U43" i="9"/>
  <c r="T43" i="9"/>
  <c r="Q43" i="9"/>
  <c r="P43" i="9"/>
  <c r="R43" i="9" s="1"/>
  <c r="L43" i="9"/>
  <c r="K43" i="9"/>
  <c r="I43" i="9"/>
  <c r="H43" i="9"/>
  <c r="G43" i="9"/>
  <c r="U42" i="9"/>
  <c r="T42" i="9"/>
  <c r="Q42" i="9"/>
  <c r="P42" i="9"/>
  <c r="L42" i="9"/>
  <c r="K42" i="9"/>
  <c r="I42" i="9"/>
  <c r="H42" i="9"/>
  <c r="G42" i="9"/>
  <c r="U41" i="9"/>
  <c r="T41" i="9"/>
  <c r="Q41" i="9"/>
  <c r="P41" i="9"/>
  <c r="R41" i="9" s="1"/>
  <c r="L41" i="9"/>
  <c r="K41" i="9"/>
  <c r="I41" i="9"/>
  <c r="H41" i="9"/>
  <c r="G41" i="9"/>
  <c r="U40" i="9"/>
  <c r="T40" i="9"/>
  <c r="Q40" i="9"/>
  <c r="P40" i="9"/>
  <c r="L40" i="9"/>
  <c r="K40" i="9"/>
  <c r="I40" i="9"/>
  <c r="H40" i="9"/>
  <c r="G40" i="9"/>
  <c r="U39" i="9"/>
  <c r="T39" i="9"/>
  <c r="Q39" i="9"/>
  <c r="P39" i="9"/>
  <c r="L39" i="9"/>
  <c r="K39" i="9"/>
  <c r="I39" i="9"/>
  <c r="H39" i="9"/>
  <c r="G39" i="9"/>
  <c r="U38" i="9"/>
  <c r="T38" i="9"/>
  <c r="Q38" i="9"/>
  <c r="P38" i="9"/>
  <c r="L38" i="9"/>
  <c r="K38" i="9"/>
  <c r="I38" i="9"/>
  <c r="H38" i="9"/>
  <c r="G38" i="9"/>
  <c r="U37" i="9"/>
  <c r="T37" i="9"/>
  <c r="Q37" i="9"/>
  <c r="P37" i="9"/>
  <c r="L37" i="9"/>
  <c r="K37" i="9"/>
  <c r="I37" i="9"/>
  <c r="H37" i="9"/>
  <c r="G37" i="9"/>
  <c r="U36" i="9"/>
  <c r="T36" i="9"/>
  <c r="Q36" i="9"/>
  <c r="P36" i="9"/>
  <c r="L36" i="9"/>
  <c r="K36" i="9"/>
  <c r="I36" i="9"/>
  <c r="H36" i="9"/>
  <c r="G36" i="9"/>
  <c r="U35" i="9"/>
  <c r="T35" i="9"/>
  <c r="Q35" i="9"/>
  <c r="P35" i="9"/>
  <c r="R35" i="9" s="1"/>
  <c r="L35" i="9"/>
  <c r="K35" i="9"/>
  <c r="I35" i="9"/>
  <c r="H35" i="9"/>
  <c r="G35" i="9"/>
  <c r="U34" i="9"/>
  <c r="T34" i="9"/>
  <c r="Q34" i="9"/>
  <c r="P34" i="9"/>
  <c r="L34" i="9"/>
  <c r="K34" i="9"/>
  <c r="I34" i="9"/>
  <c r="H34" i="9"/>
  <c r="G34" i="9"/>
  <c r="U33" i="9"/>
  <c r="T33" i="9"/>
  <c r="Q33" i="9"/>
  <c r="P33" i="9"/>
  <c r="L33" i="9"/>
  <c r="K33" i="9"/>
  <c r="I33" i="9"/>
  <c r="H33" i="9"/>
  <c r="G33" i="9"/>
  <c r="U32" i="9"/>
  <c r="T32" i="9"/>
  <c r="Q32" i="9"/>
  <c r="P32" i="9"/>
  <c r="L32" i="9"/>
  <c r="K32" i="9"/>
  <c r="I32" i="9"/>
  <c r="H32" i="9"/>
  <c r="G32" i="9"/>
  <c r="U31" i="9"/>
  <c r="T31" i="9"/>
  <c r="Q31" i="9"/>
  <c r="P31" i="9"/>
  <c r="L31" i="9"/>
  <c r="K31" i="9"/>
  <c r="I31" i="9"/>
  <c r="H31" i="9"/>
  <c r="G31" i="9"/>
  <c r="U30" i="9"/>
  <c r="T30" i="9"/>
  <c r="Q30" i="9"/>
  <c r="P30" i="9"/>
  <c r="L30" i="9"/>
  <c r="K30" i="9"/>
  <c r="I30" i="9"/>
  <c r="H30" i="9"/>
  <c r="G30" i="9"/>
  <c r="U29" i="9"/>
  <c r="T29" i="9"/>
  <c r="Q29" i="9"/>
  <c r="P29" i="9"/>
  <c r="R29" i="9" s="1"/>
  <c r="L29" i="9"/>
  <c r="K29" i="9"/>
  <c r="I29" i="9"/>
  <c r="H29" i="9"/>
  <c r="G29" i="9"/>
  <c r="U28" i="9"/>
  <c r="T28" i="9"/>
  <c r="Q28" i="9"/>
  <c r="P28" i="9"/>
  <c r="L28" i="9"/>
  <c r="K28" i="9"/>
  <c r="I28" i="9"/>
  <c r="H28" i="9"/>
  <c r="G28" i="9"/>
  <c r="U27" i="9"/>
  <c r="T27" i="9"/>
  <c r="Q27" i="9"/>
  <c r="P27" i="9"/>
  <c r="L27" i="9"/>
  <c r="K27" i="9"/>
  <c r="I27" i="9"/>
  <c r="H27" i="9"/>
  <c r="G27" i="9"/>
  <c r="U26" i="9"/>
  <c r="T26" i="9"/>
  <c r="Q26" i="9"/>
  <c r="P26" i="9"/>
  <c r="L26" i="9"/>
  <c r="K26" i="9"/>
  <c r="I26" i="9"/>
  <c r="H26" i="9"/>
  <c r="G26" i="9"/>
  <c r="U25" i="9"/>
  <c r="T25" i="9"/>
  <c r="Q25" i="9"/>
  <c r="P25" i="9"/>
  <c r="L25" i="9"/>
  <c r="K25" i="9"/>
  <c r="I25" i="9"/>
  <c r="H25" i="9"/>
  <c r="G25" i="9"/>
  <c r="U24" i="9"/>
  <c r="T24" i="9"/>
  <c r="Q24" i="9"/>
  <c r="P24" i="9"/>
  <c r="L24" i="9"/>
  <c r="K24" i="9"/>
  <c r="I24" i="9"/>
  <c r="H24" i="9"/>
  <c r="G24" i="9"/>
  <c r="U23" i="9"/>
  <c r="T23" i="9"/>
  <c r="Q23" i="9"/>
  <c r="P23" i="9"/>
  <c r="R23" i="9" s="1"/>
  <c r="L23" i="9"/>
  <c r="K23" i="9"/>
  <c r="I23" i="9"/>
  <c r="H23" i="9"/>
  <c r="G23" i="9"/>
  <c r="U22" i="9"/>
  <c r="T22" i="9"/>
  <c r="Q22" i="9"/>
  <c r="P22" i="9"/>
  <c r="L22" i="9"/>
  <c r="K22" i="9"/>
  <c r="I22" i="9"/>
  <c r="H22" i="9"/>
  <c r="G22" i="9"/>
  <c r="U21" i="9"/>
  <c r="T21" i="9"/>
  <c r="Q21" i="9"/>
  <c r="P21" i="9"/>
  <c r="L21" i="9"/>
  <c r="K21" i="9"/>
  <c r="I21" i="9"/>
  <c r="H21" i="9"/>
  <c r="G21" i="9"/>
  <c r="U20" i="9"/>
  <c r="T20" i="9"/>
  <c r="Q20" i="9"/>
  <c r="P20" i="9"/>
  <c r="L20" i="9"/>
  <c r="K20" i="9"/>
  <c r="I20" i="9"/>
  <c r="H20" i="9"/>
  <c r="G20" i="9"/>
  <c r="U19" i="9"/>
  <c r="T19" i="9"/>
  <c r="Q19" i="9"/>
  <c r="P19" i="9"/>
  <c r="L19" i="9"/>
  <c r="K19" i="9"/>
  <c r="I19" i="9"/>
  <c r="H19" i="9"/>
  <c r="G19" i="9"/>
  <c r="U18" i="9"/>
  <c r="T18" i="9"/>
  <c r="Q18" i="9"/>
  <c r="P18" i="9"/>
  <c r="R18" i="9" s="1"/>
  <c r="L18" i="9"/>
  <c r="K18" i="9"/>
  <c r="I18" i="9"/>
  <c r="H18" i="9"/>
  <c r="G18" i="9"/>
  <c r="U17" i="9"/>
  <c r="T17" i="9"/>
  <c r="Q17" i="9"/>
  <c r="P17" i="9"/>
  <c r="R17" i="9" s="1"/>
  <c r="L17" i="9"/>
  <c r="K17" i="9"/>
  <c r="I17" i="9"/>
  <c r="H17" i="9"/>
  <c r="G17" i="9"/>
  <c r="U16" i="9"/>
  <c r="T16" i="9"/>
  <c r="Q16" i="9"/>
  <c r="P16" i="9"/>
  <c r="L16" i="9"/>
  <c r="K16" i="9"/>
  <c r="I16" i="9"/>
  <c r="H16" i="9"/>
  <c r="G16" i="9"/>
  <c r="U15" i="9"/>
  <c r="T15" i="9"/>
  <c r="Q15" i="9"/>
  <c r="P15" i="9"/>
  <c r="L15" i="9"/>
  <c r="K15" i="9"/>
  <c r="I15" i="9"/>
  <c r="H15" i="9"/>
  <c r="G15" i="9"/>
  <c r="U14" i="9"/>
  <c r="T14" i="9"/>
  <c r="Q14" i="9"/>
  <c r="P14" i="9"/>
  <c r="R14" i="9" s="1"/>
  <c r="L14" i="9"/>
  <c r="K14" i="9"/>
  <c r="I14" i="9"/>
  <c r="H14" i="9"/>
  <c r="G14" i="9"/>
  <c r="U13" i="9"/>
  <c r="T13" i="9"/>
  <c r="Q13" i="9"/>
  <c r="P13" i="9"/>
  <c r="L13" i="9"/>
  <c r="K13" i="9"/>
  <c r="I13" i="9"/>
  <c r="H13" i="9"/>
  <c r="G13" i="9"/>
  <c r="U12" i="9"/>
  <c r="T12" i="9"/>
  <c r="Q12" i="9"/>
  <c r="P12" i="9"/>
  <c r="L12" i="9"/>
  <c r="K12" i="9"/>
  <c r="I12" i="9"/>
  <c r="H12" i="9"/>
  <c r="G12" i="9"/>
  <c r="U11" i="9"/>
  <c r="T11" i="9"/>
  <c r="Q11" i="9"/>
  <c r="P11" i="9"/>
  <c r="L11" i="9"/>
  <c r="K11" i="9"/>
  <c r="I11" i="9"/>
  <c r="H11" i="9"/>
  <c r="G11" i="9"/>
  <c r="U10" i="9"/>
  <c r="T10" i="9"/>
  <c r="Q10" i="9"/>
  <c r="P10" i="9"/>
  <c r="L10" i="9"/>
  <c r="K10" i="9"/>
  <c r="I10" i="9"/>
  <c r="H10" i="9"/>
  <c r="G10" i="9"/>
  <c r="U9" i="9"/>
  <c r="T9" i="9"/>
  <c r="Q9" i="9"/>
  <c r="P9" i="9"/>
  <c r="L9" i="9"/>
  <c r="K9" i="9"/>
  <c r="I9" i="9"/>
  <c r="H9" i="9"/>
  <c r="G9" i="9"/>
  <c r="U8" i="9"/>
  <c r="T8" i="9"/>
  <c r="Q8" i="9"/>
  <c r="P8" i="9"/>
  <c r="L8" i="9"/>
  <c r="K8" i="9"/>
  <c r="I8" i="9"/>
  <c r="H8" i="9"/>
  <c r="G8" i="9"/>
  <c r="U7" i="9"/>
  <c r="T7" i="9"/>
  <c r="Q7" i="9"/>
  <c r="P7" i="9"/>
  <c r="L7" i="9"/>
  <c r="K7" i="9"/>
  <c r="I7" i="9"/>
  <c r="H7" i="9"/>
  <c r="G7" i="9"/>
  <c r="U6" i="9"/>
  <c r="T6" i="9"/>
  <c r="Q6" i="9"/>
  <c r="P6" i="9"/>
  <c r="L6" i="9"/>
  <c r="K6" i="9"/>
  <c r="I6" i="9"/>
  <c r="H6" i="9"/>
  <c r="G6" i="9"/>
  <c r="U5" i="9"/>
  <c r="T5" i="9"/>
  <c r="Q5" i="9"/>
  <c r="P5" i="9"/>
  <c r="L5" i="9"/>
  <c r="K5" i="9"/>
  <c r="I5" i="9"/>
  <c r="H5" i="9"/>
  <c r="G5" i="9"/>
  <c r="R61" i="9" l="1"/>
  <c r="R175" i="9"/>
  <c r="R107" i="9"/>
  <c r="R142" i="9"/>
  <c r="R154" i="9"/>
  <c r="R166" i="9"/>
  <c r="R86" i="9"/>
  <c r="R55" i="9"/>
  <c r="R67" i="9"/>
  <c r="R117" i="9"/>
  <c r="R129" i="9"/>
  <c r="R225" i="9"/>
  <c r="R229" i="9"/>
  <c r="R7" i="9"/>
  <c r="R137" i="9"/>
  <c r="R145" i="9"/>
  <c r="R149" i="9"/>
  <c r="R161" i="9"/>
  <c r="R134" i="9"/>
  <c r="R185" i="9"/>
  <c r="R197" i="9"/>
  <c r="R209" i="9"/>
  <c r="R221" i="9"/>
  <c r="R101" i="9"/>
  <c r="R88" i="9"/>
  <c r="R188" i="9"/>
  <c r="R192" i="9"/>
  <c r="R200" i="9"/>
  <c r="R204" i="9"/>
  <c r="R216" i="9"/>
  <c r="R53" i="9"/>
  <c r="R108" i="9"/>
  <c r="R112" i="9"/>
  <c r="R82" i="9"/>
  <c r="R8" i="9"/>
  <c r="R12" i="9"/>
  <c r="R20" i="9"/>
  <c r="R24" i="9"/>
  <c r="R32" i="9"/>
  <c r="R36" i="9"/>
  <c r="R40" i="9"/>
  <c r="R52" i="9"/>
  <c r="R56" i="9"/>
  <c r="R60" i="9"/>
  <c r="R123" i="9"/>
  <c r="R187" i="9"/>
  <c r="R27" i="9"/>
  <c r="R119" i="9"/>
  <c r="R127" i="9"/>
  <c r="R19" i="9"/>
  <c r="R31" i="9"/>
  <c r="R131" i="9"/>
  <c r="R6" i="9"/>
  <c r="R98" i="9"/>
  <c r="R102" i="9"/>
  <c r="R106" i="9"/>
  <c r="R138" i="9"/>
  <c r="R146" i="9"/>
  <c r="R199" i="9"/>
  <c r="R207" i="9"/>
  <c r="R211" i="9"/>
  <c r="R22" i="9"/>
  <c r="R34" i="9"/>
  <c r="R46" i="9"/>
  <c r="R58" i="9"/>
  <c r="R84" i="9"/>
  <c r="R114" i="9"/>
  <c r="R118" i="9"/>
  <c r="R122" i="9"/>
  <c r="R178" i="9"/>
  <c r="R182" i="9"/>
  <c r="R186" i="9"/>
  <c r="R70" i="9"/>
  <c r="R105" i="9"/>
  <c r="R153" i="9"/>
  <c r="R157" i="9"/>
  <c r="R206" i="9"/>
  <c r="R226" i="9"/>
  <c r="R230" i="9"/>
  <c r="R9" i="9"/>
  <c r="R25" i="9"/>
  <c r="R45" i="9"/>
  <c r="R83" i="9"/>
  <c r="R109" i="9"/>
  <c r="R113" i="9"/>
  <c r="R121" i="9"/>
  <c r="R125" i="9"/>
  <c r="R133" i="9"/>
  <c r="R181" i="9"/>
  <c r="R13" i="9"/>
  <c r="R21" i="9"/>
  <c r="R33" i="9"/>
  <c r="R37" i="9"/>
  <c r="R49" i="9"/>
  <c r="R73" i="9"/>
  <c r="R96" i="9"/>
  <c r="R100" i="9"/>
  <c r="R144" i="9"/>
  <c r="R189" i="9"/>
  <c r="R193" i="9"/>
  <c r="R201" i="9"/>
  <c r="R205" i="9"/>
  <c r="R213" i="9"/>
  <c r="R217" i="9"/>
  <c r="R233" i="9"/>
  <c r="R120" i="9"/>
  <c r="R124" i="9"/>
  <c r="R132" i="9"/>
  <c r="R176" i="9"/>
  <c r="R180" i="9"/>
  <c r="R68" i="9"/>
  <c r="R97" i="9"/>
  <c r="Q234" i="9"/>
  <c r="O234" i="9" s="1"/>
  <c r="R26" i="9"/>
  <c r="R30" i="9"/>
  <c r="R39" i="9"/>
  <c r="R47" i="9"/>
  <c r="R64" i="9"/>
  <c r="R92" i="9"/>
  <c r="R126" i="9"/>
  <c r="R130" i="9"/>
  <c r="R155" i="9"/>
  <c r="R172" i="9"/>
  <c r="R210" i="9"/>
  <c r="R219" i="9"/>
  <c r="R227" i="9"/>
  <c r="P234" i="9"/>
  <c r="R38" i="9"/>
  <c r="R42" i="9"/>
  <c r="R51" i="9"/>
  <c r="R59" i="9"/>
  <c r="R72" i="9"/>
  <c r="R87" i="9"/>
  <c r="R104" i="9"/>
  <c r="R150" i="9"/>
  <c r="R159" i="9"/>
  <c r="R167" i="9"/>
  <c r="R184" i="9"/>
  <c r="R218" i="9"/>
  <c r="R222" i="9"/>
  <c r="R231" i="9"/>
  <c r="G242" i="9"/>
  <c r="E242" i="9" s="1"/>
  <c r="H242" i="9"/>
  <c r="I242" i="9" s="1"/>
  <c r="R16" i="9"/>
  <c r="R50" i="9"/>
  <c r="R54" i="9"/>
  <c r="R63" i="9"/>
  <c r="R91" i="9"/>
  <c r="R99" i="9"/>
  <c r="R116" i="9"/>
  <c r="R141" i="9"/>
  <c r="R158" i="9"/>
  <c r="R162" i="9"/>
  <c r="R171" i="9"/>
  <c r="R179" i="9"/>
  <c r="R196" i="9"/>
  <c r="G234" i="9"/>
  <c r="R11" i="9"/>
  <c r="R28" i="9"/>
  <c r="R62" i="9"/>
  <c r="R66" i="9"/>
  <c r="R90" i="9"/>
  <c r="R94" i="9"/>
  <c r="R103" i="9"/>
  <c r="R111" i="9"/>
  <c r="R128" i="9"/>
  <c r="R136" i="9"/>
  <c r="R170" i="9"/>
  <c r="R174" i="9"/>
  <c r="R183" i="9"/>
  <c r="R191" i="9"/>
  <c r="R208" i="9"/>
  <c r="H234" i="9"/>
  <c r="V234" i="9" s="1"/>
  <c r="R15" i="9"/>
  <c r="R115" i="9"/>
  <c r="R140" i="9"/>
  <c r="R148" i="9"/>
  <c r="R195" i="9"/>
  <c r="R212" i="9"/>
  <c r="R220" i="9"/>
  <c r="R10" i="9"/>
  <c r="R44" i="9"/>
  <c r="R48" i="9"/>
  <c r="R57" i="9"/>
  <c r="R65" i="9"/>
  <c r="R93" i="9"/>
  <c r="R110" i="9"/>
  <c r="R135" i="9"/>
  <c r="R152" i="9"/>
  <c r="R156" i="9"/>
  <c r="R165" i="9"/>
  <c r="R173" i="9"/>
  <c r="R190" i="9"/>
  <c r="R224" i="9"/>
  <c r="R228" i="9"/>
  <c r="R232" i="9"/>
  <c r="R69" i="9"/>
  <c r="R177" i="9"/>
  <c r="T134" i="9"/>
  <c r="T234" i="9" s="1"/>
  <c r="K148" i="9"/>
  <c r="K134" i="9"/>
  <c r="K234" i="9" s="1"/>
  <c r="R5" i="9"/>
  <c r="K240" i="9"/>
  <c r="K242" i="9" s="1"/>
  <c r="F234" i="9" l="1"/>
  <c r="F242" i="9"/>
  <c r="U234" i="9"/>
  <c r="S234" i="9"/>
  <c r="L242" i="9"/>
  <c r="J242" i="9"/>
  <c r="L234" i="9"/>
  <c r="J234" i="9"/>
  <c r="W234" i="9"/>
  <c r="X234" i="9" s="1"/>
  <c r="I122" i="6"/>
  <c r="H121" i="6"/>
  <c r="D234" i="8"/>
  <c r="L233" i="8"/>
  <c r="K233" i="8"/>
  <c r="I233" i="8"/>
  <c r="H233" i="8"/>
  <c r="G233" i="8"/>
  <c r="J232" i="8"/>
  <c r="L232" i="8" s="1"/>
  <c r="I232" i="8"/>
  <c r="H232" i="8"/>
  <c r="H234" i="8" s="1"/>
  <c r="G232" i="8"/>
  <c r="Q229" i="8"/>
  <c r="M226" i="8"/>
  <c r="D226" i="8"/>
  <c r="U225" i="8"/>
  <c r="T225" i="8"/>
  <c r="Q225" i="8"/>
  <c r="P225" i="8"/>
  <c r="L225" i="8"/>
  <c r="K225" i="8"/>
  <c r="I225" i="8"/>
  <c r="H225" i="8"/>
  <c r="G225" i="8"/>
  <c r="U224" i="8"/>
  <c r="T224" i="8"/>
  <c r="Q224" i="8"/>
  <c r="R224" i="8" s="1"/>
  <c r="P224" i="8"/>
  <c r="L224" i="8"/>
  <c r="K224" i="8"/>
  <c r="I224" i="8"/>
  <c r="H224" i="8"/>
  <c r="G224" i="8"/>
  <c r="U223" i="8"/>
  <c r="T223" i="8"/>
  <c r="Q223" i="8"/>
  <c r="P223" i="8"/>
  <c r="L223" i="8"/>
  <c r="K223" i="8"/>
  <c r="I223" i="8"/>
  <c r="H223" i="8"/>
  <c r="G223" i="8"/>
  <c r="U222" i="8"/>
  <c r="T222" i="8"/>
  <c r="Q222" i="8"/>
  <c r="P222" i="8"/>
  <c r="L222" i="8"/>
  <c r="K222" i="8"/>
  <c r="I222" i="8"/>
  <c r="H222" i="8"/>
  <c r="G222" i="8"/>
  <c r="U221" i="8"/>
  <c r="T221" i="8"/>
  <c r="Q221" i="8"/>
  <c r="P221" i="8"/>
  <c r="L221" i="8"/>
  <c r="K221" i="8"/>
  <c r="I221" i="8"/>
  <c r="H221" i="8"/>
  <c r="G221" i="8"/>
  <c r="U220" i="8"/>
  <c r="T220" i="8"/>
  <c r="Q220" i="8"/>
  <c r="R220" i="8" s="1"/>
  <c r="P220" i="8"/>
  <c r="L220" i="8"/>
  <c r="K220" i="8"/>
  <c r="I220" i="8"/>
  <c r="H220" i="8"/>
  <c r="G220" i="8"/>
  <c r="U219" i="8"/>
  <c r="T219" i="8"/>
  <c r="Q219" i="8"/>
  <c r="P219" i="8"/>
  <c r="L219" i="8"/>
  <c r="K219" i="8"/>
  <c r="I219" i="8"/>
  <c r="H219" i="8"/>
  <c r="G219" i="8"/>
  <c r="U218" i="8"/>
  <c r="T218" i="8"/>
  <c r="Q218" i="8"/>
  <c r="P218" i="8"/>
  <c r="L218" i="8"/>
  <c r="K218" i="8"/>
  <c r="I218" i="8"/>
  <c r="H218" i="8"/>
  <c r="G218" i="8"/>
  <c r="U217" i="8"/>
  <c r="T217" i="8"/>
  <c r="Q217" i="8"/>
  <c r="R217" i="8" s="1"/>
  <c r="P217" i="8"/>
  <c r="L217" i="8"/>
  <c r="K217" i="8"/>
  <c r="I217" i="8"/>
  <c r="H217" i="8"/>
  <c r="G217" i="8"/>
  <c r="U216" i="8"/>
  <c r="T216" i="8"/>
  <c r="Q216" i="8"/>
  <c r="P216" i="8"/>
  <c r="L216" i="8"/>
  <c r="K216" i="8"/>
  <c r="I216" i="8"/>
  <c r="H216" i="8"/>
  <c r="G216" i="8"/>
  <c r="U215" i="8"/>
  <c r="T215" i="8"/>
  <c r="Q215" i="8"/>
  <c r="P215" i="8"/>
  <c r="L215" i="8"/>
  <c r="K215" i="8"/>
  <c r="I215" i="8"/>
  <c r="H215" i="8"/>
  <c r="G215" i="8"/>
  <c r="U214" i="8"/>
  <c r="T214" i="8"/>
  <c r="Q214" i="8"/>
  <c r="R214" i="8" s="1"/>
  <c r="P214" i="8"/>
  <c r="L214" i="8"/>
  <c r="K214" i="8"/>
  <c r="I214" i="8"/>
  <c r="H214" i="8"/>
  <c r="G214" i="8"/>
  <c r="U213" i="8"/>
  <c r="T213" i="8"/>
  <c r="Q213" i="8"/>
  <c r="P213" i="8"/>
  <c r="L213" i="8"/>
  <c r="K213" i="8"/>
  <c r="I213" i="8"/>
  <c r="H213" i="8"/>
  <c r="G213" i="8"/>
  <c r="U212" i="8"/>
  <c r="T212" i="8"/>
  <c r="Q212" i="8"/>
  <c r="R212" i="8" s="1"/>
  <c r="P212" i="8"/>
  <c r="L212" i="8"/>
  <c r="K212" i="8"/>
  <c r="I212" i="8"/>
  <c r="H212" i="8"/>
  <c r="G212" i="8"/>
  <c r="U211" i="8"/>
  <c r="T211" i="8"/>
  <c r="Q211" i="8"/>
  <c r="P211" i="8"/>
  <c r="L211" i="8"/>
  <c r="K211" i="8"/>
  <c r="I211" i="8"/>
  <c r="H211" i="8"/>
  <c r="G211" i="8"/>
  <c r="U210" i="8"/>
  <c r="T210" i="8"/>
  <c r="Q210" i="8"/>
  <c r="P210" i="8"/>
  <c r="L210" i="8"/>
  <c r="K210" i="8"/>
  <c r="I210" i="8"/>
  <c r="H210" i="8"/>
  <c r="G210" i="8"/>
  <c r="U209" i="8"/>
  <c r="T209" i="8"/>
  <c r="Q209" i="8"/>
  <c r="P209" i="8"/>
  <c r="L209" i="8"/>
  <c r="K209" i="8"/>
  <c r="I209" i="8"/>
  <c r="H209" i="8"/>
  <c r="G209" i="8"/>
  <c r="U208" i="8"/>
  <c r="T208" i="8"/>
  <c r="Q208" i="8"/>
  <c r="P208" i="8"/>
  <c r="L208" i="8"/>
  <c r="K208" i="8"/>
  <c r="I208" i="8"/>
  <c r="H208" i="8"/>
  <c r="G208" i="8"/>
  <c r="U207" i="8"/>
  <c r="T207" i="8"/>
  <c r="Q207" i="8"/>
  <c r="P207" i="8"/>
  <c r="L207" i="8"/>
  <c r="K207" i="8"/>
  <c r="I207" i="8"/>
  <c r="H207" i="8"/>
  <c r="G207" i="8"/>
  <c r="U206" i="8"/>
  <c r="T206" i="8"/>
  <c r="Q206" i="8"/>
  <c r="P206" i="8"/>
  <c r="L206" i="8"/>
  <c r="K206" i="8"/>
  <c r="I206" i="8"/>
  <c r="H206" i="8"/>
  <c r="G206" i="8"/>
  <c r="U205" i="8"/>
  <c r="T205" i="8"/>
  <c r="Q205" i="8"/>
  <c r="P205" i="8"/>
  <c r="L205" i="8"/>
  <c r="K205" i="8"/>
  <c r="I205" i="8"/>
  <c r="H205" i="8"/>
  <c r="G205" i="8"/>
  <c r="U204" i="8"/>
  <c r="T204" i="8"/>
  <c r="Q204" i="8"/>
  <c r="R204" i="8" s="1"/>
  <c r="P204" i="8"/>
  <c r="L204" i="8"/>
  <c r="K204" i="8"/>
  <c r="I204" i="8"/>
  <c r="H204" i="8"/>
  <c r="G204" i="8"/>
  <c r="U203" i="8"/>
  <c r="T203" i="8"/>
  <c r="Q203" i="8"/>
  <c r="P203" i="8"/>
  <c r="L203" i="8"/>
  <c r="K203" i="8"/>
  <c r="I203" i="8"/>
  <c r="H203" i="8"/>
  <c r="G203" i="8"/>
  <c r="U202" i="8"/>
  <c r="T202" i="8"/>
  <c r="Q202" i="8"/>
  <c r="P202" i="8"/>
  <c r="L202" i="8"/>
  <c r="K202" i="8"/>
  <c r="I202" i="8"/>
  <c r="H202" i="8"/>
  <c r="G202" i="8"/>
  <c r="U201" i="8"/>
  <c r="T201" i="8"/>
  <c r="Q201" i="8"/>
  <c r="R201" i="8" s="1"/>
  <c r="P201" i="8"/>
  <c r="L201" i="8"/>
  <c r="K201" i="8"/>
  <c r="I201" i="8"/>
  <c r="H201" i="8"/>
  <c r="G201" i="8"/>
  <c r="U200" i="8"/>
  <c r="T200" i="8"/>
  <c r="Q200" i="8"/>
  <c r="R200" i="8" s="1"/>
  <c r="P200" i="8"/>
  <c r="L200" i="8"/>
  <c r="K200" i="8"/>
  <c r="I200" i="8"/>
  <c r="H200" i="8"/>
  <c r="G200" i="8"/>
  <c r="U199" i="8"/>
  <c r="T199" i="8"/>
  <c r="Q199" i="8"/>
  <c r="R199" i="8" s="1"/>
  <c r="P199" i="8"/>
  <c r="L199" i="8"/>
  <c r="K199" i="8"/>
  <c r="I199" i="8"/>
  <c r="H199" i="8"/>
  <c r="G199" i="8"/>
  <c r="U198" i="8"/>
  <c r="T198" i="8"/>
  <c r="Q198" i="8"/>
  <c r="R198" i="8" s="1"/>
  <c r="P198" i="8"/>
  <c r="L198" i="8"/>
  <c r="K198" i="8"/>
  <c r="I198" i="8"/>
  <c r="H198" i="8"/>
  <c r="G198" i="8"/>
  <c r="U197" i="8"/>
  <c r="T197" i="8"/>
  <c r="Q197" i="8"/>
  <c r="P197" i="8"/>
  <c r="L197" i="8"/>
  <c r="K197" i="8"/>
  <c r="I197" i="8"/>
  <c r="H197" i="8"/>
  <c r="G197" i="8"/>
  <c r="U196" i="8"/>
  <c r="T196" i="8"/>
  <c r="Q196" i="8"/>
  <c r="P196" i="8"/>
  <c r="L196" i="8"/>
  <c r="K196" i="8"/>
  <c r="I196" i="8"/>
  <c r="H196" i="8"/>
  <c r="G196" i="8"/>
  <c r="U195" i="8"/>
  <c r="T195" i="8"/>
  <c r="Q195" i="8"/>
  <c r="P195" i="8"/>
  <c r="L195" i="8"/>
  <c r="K195" i="8"/>
  <c r="I195" i="8"/>
  <c r="H195" i="8"/>
  <c r="G195" i="8"/>
  <c r="U194" i="8"/>
  <c r="T194" i="8"/>
  <c r="Q194" i="8"/>
  <c r="P194" i="8"/>
  <c r="L194" i="8"/>
  <c r="K194" i="8"/>
  <c r="I194" i="8"/>
  <c r="H194" i="8"/>
  <c r="G194" i="8"/>
  <c r="U193" i="8"/>
  <c r="T193" i="8"/>
  <c r="Q193" i="8"/>
  <c r="P193" i="8"/>
  <c r="L193" i="8"/>
  <c r="K193" i="8"/>
  <c r="I193" i="8"/>
  <c r="H193" i="8"/>
  <c r="G193" i="8"/>
  <c r="U192" i="8"/>
  <c r="T192" i="8"/>
  <c r="Q192" i="8"/>
  <c r="P192" i="8"/>
  <c r="L192" i="8"/>
  <c r="K192" i="8"/>
  <c r="I192" i="8"/>
  <c r="H192" i="8"/>
  <c r="G192" i="8"/>
  <c r="U191" i="8"/>
  <c r="T191" i="8"/>
  <c r="Q191" i="8"/>
  <c r="P191" i="8"/>
  <c r="L191" i="8"/>
  <c r="K191" i="8"/>
  <c r="I191" i="8"/>
  <c r="H191" i="8"/>
  <c r="G191" i="8"/>
  <c r="U190" i="8"/>
  <c r="T190" i="8"/>
  <c r="Q190" i="8"/>
  <c r="R190" i="8" s="1"/>
  <c r="P190" i="8"/>
  <c r="L190" i="8"/>
  <c r="K190" i="8"/>
  <c r="I190" i="8"/>
  <c r="H190" i="8"/>
  <c r="G190" i="8"/>
  <c r="U189" i="8"/>
  <c r="T189" i="8"/>
  <c r="Q189" i="8"/>
  <c r="P189" i="8"/>
  <c r="L189" i="8"/>
  <c r="K189" i="8"/>
  <c r="I189" i="8"/>
  <c r="H189" i="8"/>
  <c r="G189" i="8"/>
  <c r="U188" i="8"/>
  <c r="T188" i="8"/>
  <c r="Q188" i="8"/>
  <c r="P188" i="8"/>
  <c r="L188" i="8"/>
  <c r="K188" i="8"/>
  <c r="I188" i="8"/>
  <c r="H188" i="8"/>
  <c r="G188" i="8"/>
  <c r="U187" i="8"/>
  <c r="T187" i="8"/>
  <c r="Q187" i="8"/>
  <c r="P187" i="8"/>
  <c r="L187" i="8"/>
  <c r="K187" i="8"/>
  <c r="I187" i="8"/>
  <c r="H187" i="8"/>
  <c r="G187" i="8"/>
  <c r="U186" i="8"/>
  <c r="T186" i="8"/>
  <c r="Q186" i="8"/>
  <c r="P186" i="8"/>
  <c r="L186" i="8"/>
  <c r="K186" i="8"/>
  <c r="I186" i="8"/>
  <c r="H186" i="8"/>
  <c r="G186" i="8"/>
  <c r="U185" i="8"/>
  <c r="T185" i="8"/>
  <c r="Q185" i="8"/>
  <c r="P185" i="8"/>
  <c r="L185" i="8"/>
  <c r="K185" i="8"/>
  <c r="I185" i="8"/>
  <c r="H185" i="8"/>
  <c r="G185" i="8"/>
  <c r="U184" i="8"/>
  <c r="T184" i="8"/>
  <c r="Q184" i="8"/>
  <c r="P184" i="8"/>
  <c r="L184" i="8"/>
  <c r="K184" i="8"/>
  <c r="I184" i="8"/>
  <c r="H184" i="8"/>
  <c r="G184" i="8"/>
  <c r="U183" i="8"/>
  <c r="T183" i="8"/>
  <c r="Q183" i="8"/>
  <c r="P183" i="8"/>
  <c r="L183" i="8"/>
  <c r="K183" i="8"/>
  <c r="I183" i="8"/>
  <c r="H183" i="8"/>
  <c r="G183" i="8"/>
  <c r="U182" i="8"/>
  <c r="T182" i="8"/>
  <c r="Q182" i="8"/>
  <c r="R182" i="8" s="1"/>
  <c r="P182" i="8"/>
  <c r="L182" i="8"/>
  <c r="K182" i="8"/>
  <c r="I182" i="8"/>
  <c r="H182" i="8"/>
  <c r="G182" i="8"/>
  <c r="U181" i="8"/>
  <c r="T181" i="8"/>
  <c r="Q181" i="8"/>
  <c r="P181" i="8"/>
  <c r="L181" i="8"/>
  <c r="K181" i="8"/>
  <c r="I181" i="8"/>
  <c r="H181" i="8"/>
  <c r="G181" i="8"/>
  <c r="U180" i="8"/>
  <c r="T180" i="8"/>
  <c r="Q180" i="8"/>
  <c r="P180" i="8"/>
  <c r="L180" i="8"/>
  <c r="K180" i="8"/>
  <c r="I180" i="8"/>
  <c r="H180" i="8"/>
  <c r="G180" i="8"/>
  <c r="U179" i="8"/>
  <c r="T179" i="8"/>
  <c r="Q179" i="8"/>
  <c r="P179" i="8"/>
  <c r="L179" i="8"/>
  <c r="K179" i="8"/>
  <c r="I179" i="8"/>
  <c r="H179" i="8"/>
  <c r="G179" i="8"/>
  <c r="U178" i="8"/>
  <c r="T178" i="8"/>
  <c r="Q178" i="8"/>
  <c r="R178" i="8" s="1"/>
  <c r="P178" i="8"/>
  <c r="L178" i="8"/>
  <c r="K178" i="8"/>
  <c r="I178" i="8"/>
  <c r="H178" i="8"/>
  <c r="G178" i="8"/>
  <c r="U177" i="8"/>
  <c r="T177" i="8"/>
  <c r="Q177" i="8"/>
  <c r="P177" i="8"/>
  <c r="L177" i="8"/>
  <c r="K177" i="8"/>
  <c r="I177" i="8"/>
  <c r="H177" i="8"/>
  <c r="G177" i="8"/>
  <c r="U176" i="8"/>
  <c r="T176" i="8"/>
  <c r="Q176" i="8"/>
  <c r="R176" i="8" s="1"/>
  <c r="P176" i="8"/>
  <c r="L176" i="8"/>
  <c r="K176" i="8"/>
  <c r="I176" i="8"/>
  <c r="H176" i="8"/>
  <c r="G176" i="8"/>
  <c r="U175" i="8"/>
  <c r="T175" i="8"/>
  <c r="Q175" i="8"/>
  <c r="P175" i="8"/>
  <c r="L175" i="8"/>
  <c r="K175" i="8"/>
  <c r="I175" i="8"/>
  <c r="H175" i="8"/>
  <c r="G175" i="8"/>
  <c r="U174" i="8"/>
  <c r="T174" i="8"/>
  <c r="Q174" i="8"/>
  <c r="P174" i="8"/>
  <c r="L174" i="8"/>
  <c r="K174" i="8"/>
  <c r="I174" i="8"/>
  <c r="H174" i="8"/>
  <c r="G174" i="8"/>
  <c r="U173" i="8"/>
  <c r="T173" i="8"/>
  <c r="Q173" i="8"/>
  <c r="P173" i="8"/>
  <c r="L173" i="8"/>
  <c r="K173" i="8"/>
  <c r="I173" i="8"/>
  <c r="H173" i="8"/>
  <c r="G173" i="8"/>
  <c r="U172" i="8"/>
  <c r="T172" i="8"/>
  <c r="Q172" i="8"/>
  <c r="R172" i="8" s="1"/>
  <c r="P172" i="8"/>
  <c r="L172" i="8"/>
  <c r="K172" i="8"/>
  <c r="I172" i="8"/>
  <c r="H172" i="8"/>
  <c r="G172" i="8"/>
  <c r="U171" i="8"/>
  <c r="T171" i="8"/>
  <c r="Q171" i="8"/>
  <c r="P171" i="8"/>
  <c r="L171" i="8"/>
  <c r="K171" i="8"/>
  <c r="I171" i="8"/>
  <c r="H171" i="8"/>
  <c r="G171" i="8"/>
  <c r="U170" i="8"/>
  <c r="T170" i="8"/>
  <c r="Q170" i="8"/>
  <c r="R170" i="8" s="1"/>
  <c r="P170" i="8"/>
  <c r="L170" i="8"/>
  <c r="K170" i="8"/>
  <c r="I170" i="8"/>
  <c r="H170" i="8"/>
  <c r="G170" i="8"/>
  <c r="U169" i="8"/>
  <c r="T169" i="8"/>
  <c r="Q169" i="8"/>
  <c r="R169" i="8" s="1"/>
  <c r="P169" i="8"/>
  <c r="L169" i="8"/>
  <c r="K169" i="8"/>
  <c r="I169" i="8"/>
  <c r="H169" i="8"/>
  <c r="G169" i="8"/>
  <c r="U168" i="8"/>
  <c r="T168" i="8"/>
  <c r="Q168" i="8"/>
  <c r="P168" i="8"/>
  <c r="L168" i="8"/>
  <c r="K168" i="8"/>
  <c r="I168" i="8"/>
  <c r="H168" i="8"/>
  <c r="G168" i="8"/>
  <c r="U167" i="8"/>
  <c r="T167" i="8"/>
  <c r="Q167" i="8"/>
  <c r="P167" i="8"/>
  <c r="L167" i="8"/>
  <c r="K167" i="8"/>
  <c r="I167" i="8"/>
  <c r="H167" i="8"/>
  <c r="G167" i="8"/>
  <c r="U166" i="8"/>
  <c r="T166" i="8"/>
  <c r="R166" i="8"/>
  <c r="Q166" i="8"/>
  <c r="P166" i="8"/>
  <c r="L166" i="8"/>
  <c r="K166" i="8"/>
  <c r="I166" i="8"/>
  <c r="H166" i="8"/>
  <c r="G166" i="8"/>
  <c r="U165" i="8"/>
  <c r="T165" i="8"/>
  <c r="Q165" i="8"/>
  <c r="P165" i="8"/>
  <c r="L165" i="8"/>
  <c r="K165" i="8"/>
  <c r="I165" i="8"/>
  <c r="H165" i="8"/>
  <c r="G165" i="8"/>
  <c r="U164" i="8"/>
  <c r="T164" i="8"/>
  <c r="Q164" i="8"/>
  <c r="P164" i="8"/>
  <c r="R164" i="8" s="1"/>
  <c r="L164" i="8"/>
  <c r="K164" i="8"/>
  <c r="I164" i="8"/>
  <c r="H164" i="8"/>
  <c r="G164" i="8"/>
  <c r="U163" i="8"/>
  <c r="T163" i="8"/>
  <c r="Q163" i="8"/>
  <c r="P163" i="8"/>
  <c r="L163" i="8"/>
  <c r="K163" i="8"/>
  <c r="I163" i="8"/>
  <c r="H163" i="8"/>
  <c r="G163" i="8"/>
  <c r="U162" i="8"/>
  <c r="T162" i="8"/>
  <c r="Q162" i="8"/>
  <c r="P162" i="8"/>
  <c r="L162" i="8"/>
  <c r="K162" i="8"/>
  <c r="I162" i="8"/>
  <c r="H162" i="8"/>
  <c r="G162" i="8"/>
  <c r="U161" i="8"/>
  <c r="T161" i="8"/>
  <c r="Q161" i="8"/>
  <c r="P161" i="8"/>
  <c r="L161" i="8"/>
  <c r="K161" i="8"/>
  <c r="I161" i="8"/>
  <c r="H161" i="8"/>
  <c r="G161" i="8"/>
  <c r="U160" i="8"/>
  <c r="T160" i="8"/>
  <c r="Q160" i="8"/>
  <c r="P160" i="8"/>
  <c r="L160" i="8"/>
  <c r="K160" i="8"/>
  <c r="I160" i="8"/>
  <c r="H160" i="8"/>
  <c r="G160" i="8"/>
  <c r="U159" i="8"/>
  <c r="T159" i="8"/>
  <c r="Q159" i="8"/>
  <c r="P159" i="8"/>
  <c r="L159" i="8"/>
  <c r="K159" i="8"/>
  <c r="I159" i="8"/>
  <c r="H159" i="8"/>
  <c r="G159" i="8"/>
  <c r="U158" i="8"/>
  <c r="T158" i="8"/>
  <c r="Q158" i="8"/>
  <c r="R158" i="8" s="1"/>
  <c r="P158" i="8"/>
  <c r="L158" i="8"/>
  <c r="K158" i="8"/>
  <c r="I158" i="8"/>
  <c r="H158" i="8"/>
  <c r="G158" i="8"/>
  <c r="U157" i="8"/>
  <c r="T157" i="8"/>
  <c r="Q157" i="8"/>
  <c r="P157" i="8"/>
  <c r="L157" i="8"/>
  <c r="K157" i="8"/>
  <c r="I157" i="8"/>
  <c r="H157" i="8"/>
  <c r="G157" i="8"/>
  <c r="U156" i="8"/>
  <c r="T156" i="8"/>
  <c r="Q156" i="8"/>
  <c r="R156" i="8" s="1"/>
  <c r="P156" i="8"/>
  <c r="L156" i="8"/>
  <c r="K156" i="8"/>
  <c r="I156" i="8"/>
  <c r="H156" i="8"/>
  <c r="G156" i="8"/>
  <c r="U155" i="8"/>
  <c r="T155" i="8"/>
  <c r="Q155" i="8"/>
  <c r="P155" i="8"/>
  <c r="L155" i="8"/>
  <c r="K155" i="8"/>
  <c r="I155" i="8"/>
  <c r="H155" i="8"/>
  <c r="G155" i="8"/>
  <c r="U154" i="8"/>
  <c r="T154" i="8"/>
  <c r="Q154" i="8"/>
  <c r="R154" i="8" s="1"/>
  <c r="P154" i="8"/>
  <c r="L154" i="8"/>
  <c r="K154" i="8"/>
  <c r="I154" i="8"/>
  <c r="H154" i="8"/>
  <c r="G154" i="8"/>
  <c r="U153" i="8"/>
  <c r="T153" i="8"/>
  <c r="Q153" i="8"/>
  <c r="P153" i="8"/>
  <c r="L153" i="8"/>
  <c r="K153" i="8"/>
  <c r="I153" i="8"/>
  <c r="H153" i="8"/>
  <c r="G153" i="8"/>
  <c r="U152" i="8"/>
  <c r="T152" i="8"/>
  <c r="Q152" i="8"/>
  <c r="R152" i="8" s="1"/>
  <c r="P152" i="8"/>
  <c r="L152" i="8"/>
  <c r="K152" i="8"/>
  <c r="I152" i="8"/>
  <c r="H152" i="8"/>
  <c r="G152" i="8"/>
  <c r="U151" i="8"/>
  <c r="T151" i="8"/>
  <c r="Q151" i="8"/>
  <c r="P151" i="8"/>
  <c r="L151" i="8"/>
  <c r="K151" i="8"/>
  <c r="I151" i="8"/>
  <c r="H151" i="8"/>
  <c r="G151" i="8"/>
  <c r="U150" i="8"/>
  <c r="T150" i="8"/>
  <c r="R150" i="8"/>
  <c r="Q150" i="8"/>
  <c r="P150" i="8"/>
  <c r="L150" i="8"/>
  <c r="K150" i="8"/>
  <c r="I150" i="8"/>
  <c r="H150" i="8"/>
  <c r="G150" i="8"/>
  <c r="U149" i="8"/>
  <c r="T149" i="8"/>
  <c r="Q149" i="8"/>
  <c r="P149" i="8"/>
  <c r="L149" i="8"/>
  <c r="K149" i="8"/>
  <c r="I149" i="8"/>
  <c r="H149" i="8"/>
  <c r="G149" i="8"/>
  <c r="U148" i="8"/>
  <c r="T148" i="8"/>
  <c r="Q148" i="8"/>
  <c r="R148" i="8" s="1"/>
  <c r="P148" i="8"/>
  <c r="L148" i="8"/>
  <c r="K148" i="8"/>
  <c r="I148" i="8"/>
  <c r="H148" i="8"/>
  <c r="G148" i="8"/>
  <c r="U147" i="8"/>
  <c r="T147" i="8"/>
  <c r="Q147" i="8"/>
  <c r="P147" i="8"/>
  <c r="L147" i="8"/>
  <c r="K147" i="8"/>
  <c r="I147" i="8"/>
  <c r="H147" i="8"/>
  <c r="G147" i="8"/>
  <c r="U146" i="8"/>
  <c r="T146" i="8"/>
  <c r="Q146" i="8"/>
  <c r="P146" i="8"/>
  <c r="L146" i="8"/>
  <c r="K146" i="8"/>
  <c r="I146" i="8"/>
  <c r="H146" i="8"/>
  <c r="G146" i="8"/>
  <c r="U145" i="8"/>
  <c r="T145" i="8"/>
  <c r="Q145" i="8"/>
  <c r="P145" i="8"/>
  <c r="L145" i="8"/>
  <c r="K145" i="8"/>
  <c r="I145" i="8"/>
  <c r="H145" i="8"/>
  <c r="G145" i="8"/>
  <c r="U144" i="8"/>
  <c r="T144" i="8"/>
  <c r="Q144" i="8"/>
  <c r="R144" i="8" s="1"/>
  <c r="P144" i="8"/>
  <c r="L144" i="8"/>
  <c r="K144" i="8"/>
  <c r="I144" i="8"/>
  <c r="H144" i="8"/>
  <c r="G144" i="8"/>
  <c r="U143" i="8"/>
  <c r="T143" i="8"/>
  <c r="Q143" i="8"/>
  <c r="R143" i="8" s="1"/>
  <c r="P143" i="8"/>
  <c r="L143" i="8"/>
  <c r="K143" i="8"/>
  <c r="I143" i="8"/>
  <c r="H143" i="8"/>
  <c r="G143" i="8"/>
  <c r="U142" i="8"/>
  <c r="T142" i="8"/>
  <c r="Q142" i="8"/>
  <c r="P142" i="8"/>
  <c r="L142" i="8"/>
  <c r="K142" i="8"/>
  <c r="I142" i="8"/>
  <c r="H142" i="8"/>
  <c r="G142" i="8"/>
  <c r="U141" i="8"/>
  <c r="T141" i="8"/>
  <c r="Q141" i="8"/>
  <c r="P141" i="8"/>
  <c r="L141" i="8"/>
  <c r="K141" i="8"/>
  <c r="I141" i="8"/>
  <c r="H141" i="8"/>
  <c r="G141" i="8"/>
  <c r="S140" i="8"/>
  <c r="R140" i="8"/>
  <c r="Q140" i="8"/>
  <c r="P140" i="8"/>
  <c r="L140" i="8"/>
  <c r="K140" i="8"/>
  <c r="J140" i="8"/>
  <c r="I140" i="8"/>
  <c r="H140" i="8"/>
  <c r="G140" i="8"/>
  <c r="U139" i="8"/>
  <c r="T139" i="8"/>
  <c r="Q139" i="8"/>
  <c r="P139" i="8"/>
  <c r="L139" i="8"/>
  <c r="K139" i="8"/>
  <c r="I139" i="8"/>
  <c r="H139" i="8"/>
  <c r="G139" i="8"/>
  <c r="U138" i="8"/>
  <c r="T138" i="8"/>
  <c r="Q138" i="8"/>
  <c r="P138" i="8"/>
  <c r="L138" i="8"/>
  <c r="K138" i="8"/>
  <c r="I138" i="8"/>
  <c r="H138" i="8"/>
  <c r="G138" i="8"/>
  <c r="U137" i="8"/>
  <c r="T137" i="8"/>
  <c r="Q137" i="8"/>
  <c r="R137" i="8" s="1"/>
  <c r="P137" i="8"/>
  <c r="L137" i="8"/>
  <c r="K137" i="8"/>
  <c r="I137" i="8"/>
  <c r="H137" i="8"/>
  <c r="G137" i="8"/>
  <c r="U136" i="8"/>
  <c r="T136" i="8"/>
  <c r="Q136" i="8"/>
  <c r="P136" i="8"/>
  <c r="L136" i="8"/>
  <c r="K136" i="8"/>
  <c r="I136" i="8"/>
  <c r="H136" i="8"/>
  <c r="G136" i="8"/>
  <c r="U135" i="8"/>
  <c r="T135" i="8"/>
  <c r="Q135" i="8"/>
  <c r="R135" i="8" s="1"/>
  <c r="P135" i="8"/>
  <c r="L135" i="8"/>
  <c r="K135" i="8"/>
  <c r="I135" i="8"/>
  <c r="H135" i="8"/>
  <c r="G135" i="8"/>
  <c r="U134" i="8"/>
  <c r="T134" i="8"/>
  <c r="Q134" i="8"/>
  <c r="P134" i="8"/>
  <c r="L134" i="8"/>
  <c r="K134" i="8"/>
  <c r="I134" i="8"/>
  <c r="H134" i="8"/>
  <c r="G134" i="8"/>
  <c r="U133" i="8"/>
  <c r="T133" i="8"/>
  <c r="Q133" i="8"/>
  <c r="R133" i="8" s="1"/>
  <c r="P133" i="8"/>
  <c r="L133" i="8"/>
  <c r="K133" i="8"/>
  <c r="I133" i="8"/>
  <c r="H133" i="8"/>
  <c r="G133" i="8"/>
  <c r="U132" i="8"/>
  <c r="T132" i="8"/>
  <c r="Q132" i="8"/>
  <c r="P132" i="8"/>
  <c r="L132" i="8"/>
  <c r="K132" i="8"/>
  <c r="I132" i="8"/>
  <c r="H132" i="8"/>
  <c r="G132" i="8"/>
  <c r="U131" i="8"/>
  <c r="T131" i="8"/>
  <c r="Q131" i="8"/>
  <c r="R131" i="8" s="1"/>
  <c r="P131" i="8"/>
  <c r="L131" i="8"/>
  <c r="K131" i="8"/>
  <c r="I131" i="8"/>
  <c r="H131" i="8"/>
  <c r="G131" i="8"/>
  <c r="U130" i="8"/>
  <c r="T130" i="8"/>
  <c r="Q130" i="8"/>
  <c r="P130" i="8"/>
  <c r="L130" i="8"/>
  <c r="K130" i="8"/>
  <c r="I130" i="8"/>
  <c r="H130" i="8"/>
  <c r="G130" i="8"/>
  <c r="U129" i="8"/>
  <c r="T129" i="8"/>
  <c r="Q129" i="8"/>
  <c r="P129" i="8"/>
  <c r="L129" i="8"/>
  <c r="K129" i="8"/>
  <c r="I129" i="8"/>
  <c r="H129" i="8"/>
  <c r="G129" i="8"/>
  <c r="U128" i="8"/>
  <c r="T128" i="8"/>
  <c r="Q128" i="8"/>
  <c r="P128" i="8"/>
  <c r="L128" i="8"/>
  <c r="K128" i="8"/>
  <c r="I128" i="8"/>
  <c r="H128" i="8"/>
  <c r="G128" i="8"/>
  <c r="U127" i="8"/>
  <c r="T127" i="8"/>
  <c r="Q127" i="8"/>
  <c r="P127" i="8"/>
  <c r="L127" i="8"/>
  <c r="K127" i="8"/>
  <c r="I127" i="8"/>
  <c r="H127" i="8"/>
  <c r="G127" i="8"/>
  <c r="S126" i="8"/>
  <c r="U126" i="8" s="1"/>
  <c r="Q126" i="8"/>
  <c r="P126" i="8"/>
  <c r="J126" i="8"/>
  <c r="I126" i="8"/>
  <c r="H126" i="8"/>
  <c r="G126" i="8"/>
  <c r="U125" i="8"/>
  <c r="T125" i="8"/>
  <c r="Q125" i="8"/>
  <c r="P125" i="8"/>
  <c r="L125" i="8"/>
  <c r="K125" i="8"/>
  <c r="I125" i="8"/>
  <c r="H125" i="8"/>
  <c r="G125" i="8"/>
  <c r="U124" i="8"/>
  <c r="T124" i="8"/>
  <c r="Q124" i="8"/>
  <c r="R124" i="8" s="1"/>
  <c r="P124" i="8"/>
  <c r="L124" i="8"/>
  <c r="K124" i="8"/>
  <c r="I124" i="8"/>
  <c r="H124" i="8"/>
  <c r="G124" i="8"/>
  <c r="U123" i="8"/>
  <c r="T123" i="8"/>
  <c r="Q123" i="8"/>
  <c r="P123" i="8"/>
  <c r="L123" i="8"/>
  <c r="K123" i="8"/>
  <c r="I123" i="8"/>
  <c r="H123" i="8"/>
  <c r="G123" i="8"/>
  <c r="U122" i="8"/>
  <c r="T122" i="8"/>
  <c r="Q122" i="8"/>
  <c r="P122" i="8"/>
  <c r="L122" i="8"/>
  <c r="K122" i="8"/>
  <c r="I122" i="8"/>
  <c r="H122" i="8"/>
  <c r="G122" i="8"/>
  <c r="U121" i="8"/>
  <c r="T121" i="8"/>
  <c r="Q121" i="8"/>
  <c r="R121" i="8" s="1"/>
  <c r="P121" i="8"/>
  <c r="L121" i="8"/>
  <c r="K121" i="8"/>
  <c r="I121" i="8"/>
  <c r="H121" i="8"/>
  <c r="G121" i="8"/>
  <c r="U120" i="8"/>
  <c r="T120" i="8"/>
  <c r="Q120" i="8"/>
  <c r="R120" i="8" s="1"/>
  <c r="P120" i="8"/>
  <c r="L120" i="8"/>
  <c r="K120" i="8"/>
  <c r="I120" i="8"/>
  <c r="H120" i="8"/>
  <c r="G120" i="8"/>
  <c r="U119" i="8"/>
  <c r="T119" i="8"/>
  <c r="Q119" i="8"/>
  <c r="R119" i="8" s="1"/>
  <c r="P119" i="8"/>
  <c r="L119" i="8"/>
  <c r="K119" i="8"/>
  <c r="I119" i="8"/>
  <c r="H119" i="8"/>
  <c r="G119" i="8"/>
  <c r="U118" i="8"/>
  <c r="T118" i="8"/>
  <c r="Q118" i="8"/>
  <c r="R118" i="8" s="1"/>
  <c r="P118" i="8"/>
  <c r="L118" i="8"/>
  <c r="K118" i="8"/>
  <c r="I118" i="8"/>
  <c r="H118" i="8"/>
  <c r="G118" i="8"/>
  <c r="U117" i="8"/>
  <c r="T117" i="8"/>
  <c r="Q117" i="8"/>
  <c r="P117" i="8"/>
  <c r="L117" i="8"/>
  <c r="K117" i="8"/>
  <c r="I117" i="8"/>
  <c r="H117" i="8"/>
  <c r="G117" i="8"/>
  <c r="U116" i="8"/>
  <c r="T116" i="8"/>
  <c r="Q116" i="8"/>
  <c r="P116" i="8"/>
  <c r="L116" i="8"/>
  <c r="K116" i="8"/>
  <c r="I116" i="8"/>
  <c r="H116" i="8"/>
  <c r="G116" i="8"/>
  <c r="U115" i="8"/>
  <c r="T115" i="8"/>
  <c r="Q115" i="8"/>
  <c r="P115" i="8"/>
  <c r="L115" i="8"/>
  <c r="K115" i="8"/>
  <c r="I115" i="8"/>
  <c r="H115" i="8"/>
  <c r="G115" i="8"/>
  <c r="U114" i="8"/>
  <c r="T114" i="8"/>
  <c r="Q114" i="8"/>
  <c r="P114" i="8"/>
  <c r="L114" i="8"/>
  <c r="K114" i="8"/>
  <c r="I114" i="8"/>
  <c r="H114" i="8"/>
  <c r="G114" i="8"/>
  <c r="U113" i="8"/>
  <c r="T113" i="8"/>
  <c r="Q113" i="8"/>
  <c r="R113" i="8" s="1"/>
  <c r="P113" i="8"/>
  <c r="L113" i="8"/>
  <c r="K113" i="8"/>
  <c r="I113" i="8"/>
  <c r="H113" i="8"/>
  <c r="G113" i="8"/>
  <c r="U112" i="8"/>
  <c r="T112" i="8"/>
  <c r="Q112" i="8"/>
  <c r="P112" i="8"/>
  <c r="L112" i="8"/>
  <c r="K112" i="8"/>
  <c r="I112" i="8"/>
  <c r="H112" i="8"/>
  <c r="G112" i="8"/>
  <c r="U111" i="8"/>
  <c r="T111" i="8"/>
  <c r="Q111" i="8"/>
  <c r="P111" i="8"/>
  <c r="L111" i="8"/>
  <c r="K111" i="8"/>
  <c r="I111" i="8"/>
  <c r="H111" i="8"/>
  <c r="G111" i="8"/>
  <c r="U110" i="8"/>
  <c r="T110" i="8"/>
  <c r="Q110" i="8"/>
  <c r="R110" i="8" s="1"/>
  <c r="P110" i="8"/>
  <c r="L110" i="8"/>
  <c r="K110" i="8"/>
  <c r="I110" i="8"/>
  <c r="H110" i="8"/>
  <c r="G110" i="8"/>
  <c r="U109" i="8"/>
  <c r="T109" i="8"/>
  <c r="Q109" i="8"/>
  <c r="P109" i="8"/>
  <c r="L109" i="8"/>
  <c r="K109" i="8"/>
  <c r="I109" i="8"/>
  <c r="H109" i="8"/>
  <c r="G109" i="8"/>
  <c r="U108" i="8"/>
  <c r="T108" i="8"/>
  <c r="Q108" i="8"/>
  <c r="P108" i="8"/>
  <c r="R108" i="8" s="1"/>
  <c r="L108" i="8"/>
  <c r="K108" i="8"/>
  <c r="I108" i="8"/>
  <c r="H108" i="8"/>
  <c r="G108" i="8"/>
  <c r="U107" i="8"/>
  <c r="T107" i="8"/>
  <c r="Q107" i="8"/>
  <c r="P107" i="8"/>
  <c r="L107" i="8"/>
  <c r="K107" i="8"/>
  <c r="I107" i="8"/>
  <c r="H107" i="8"/>
  <c r="G107" i="8"/>
  <c r="U106" i="8"/>
  <c r="T106" i="8"/>
  <c r="Q106" i="8"/>
  <c r="P106" i="8"/>
  <c r="L106" i="8"/>
  <c r="K106" i="8"/>
  <c r="I106" i="8"/>
  <c r="H106" i="8"/>
  <c r="G106" i="8"/>
  <c r="U105" i="8"/>
  <c r="T105" i="8"/>
  <c r="Q105" i="8"/>
  <c r="P105" i="8"/>
  <c r="L105" i="8"/>
  <c r="K105" i="8"/>
  <c r="I105" i="8"/>
  <c r="H105" i="8"/>
  <c r="G105" i="8"/>
  <c r="U104" i="8"/>
  <c r="T104" i="8"/>
  <c r="Q104" i="8"/>
  <c r="P104" i="8"/>
  <c r="L104" i="8"/>
  <c r="K104" i="8"/>
  <c r="I104" i="8"/>
  <c r="H104" i="8"/>
  <c r="G104" i="8"/>
  <c r="U103" i="8"/>
  <c r="T103" i="8"/>
  <c r="Q103" i="8"/>
  <c r="P103" i="8"/>
  <c r="L103" i="8"/>
  <c r="K103" i="8"/>
  <c r="I103" i="8"/>
  <c r="H103" i="8"/>
  <c r="G103" i="8"/>
  <c r="U102" i="8"/>
  <c r="T102" i="8"/>
  <c r="Q102" i="8"/>
  <c r="P102" i="8"/>
  <c r="L102" i="8"/>
  <c r="K102" i="8"/>
  <c r="I102" i="8"/>
  <c r="H102" i="8"/>
  <c r="G102" i="8"/>
  <c r="U101" i="8"/>
  <c r="T101" i="8"/>
  <c r="Q101" i="8"/>
  <c r="P101" i="8"/>
  <c r="L101" i="8"/>
  <c r="K101" i="8"/>
  <c r="I101" i="8"/>
  <c r="H101" i="8"/>
  <c r="G101" i="8"/>
  <c r="U100" i="8"/>
  <c r="T100" i="8"/>
  <c r="Q100" i="8"/>
  <c r="R100" i="8" s="1"/>
  <c r="P100" i="8"/>
  <c r="L100" i="8"/>
  <c r="K100" i="8"/>
  <c r="I100" i="8"/>
  <c r="H100" i="8"/>
  <c r="G100" i="8"/>
  <c r="U99" i="8"/>
  <c r="T99" i="8"/>
  <c r="Q99" i="8"/>
  <c r="P99" i="8"/>
  <c r="L99" i="8"/>
  <c r="K99" i="8"/>
  <c r="I99" i="8"/>
  <c r="H99" i="8"/>
  <c r="G99" i="8"/>
  <c r="U98" i="8"/>
  <c r="T98" i="8"/>
  <c r="Q98" i="8"/>
  <c r="P98" i="8"/>
  <c r="L98" i="8"/>
  <c r="K98" i="8"/>
  <c r="I98" i="8"/>
  <c r="H98" i="8"/>
  <c r="G98" i="8"/>
  <c r="U97" i="8"/>
  <c r="T97" i="8"/>
  <c r="Q97" i="8"/>
  <c r="R97" i="8" s="1"/>
  <c r="P97" i="8"/>
  <c r="L97" i="8"/>
  <c r="K97" i="8"/>
  <c r="I97" i="8"/>
  <c r="H97" i="8"/>
  <c r="G97" i="8"/>
  <c r="U96" i="8"/>
  <c r="T96" i="8"/>
  <c r="Q96" i="8"/>
  <c r="P96" i="8"/>
  <c r="L96" i="8"/>
  <c r="K96" i="8"/>
  <c r="I96" i="8"/>
  <c r="H96" i="8"/>
  <c r="G96" i="8"/>
  <c r="U95" i="8"/>
  <c r="T95" i="8"/>
  <c r="Q95" i="8"/>
  <c r="R95" i="8" s="1"/>
  <c r="P95" i="8"/>
  <c r="L95" i="8"/>
  <c r="K95" i="8"/>
  <c r="I95" i="8"/>
  <c r="H95" i="8"/>
  <c r="G95" i="8"/>
  <c r="U94" i="8"/>
  <c r="T94" i="8"/>
  <c r="Q94" i="8"/>
  <c r="P94" i="8"/>
  <c r="R94" i="8" s="1"/>
  <c r="L94" i="8"/>
  <c r="K94" i="8"/>
  <c r="I94" i="8"/>
  <c r="H94" i="8"/>
  <c r="G94" i="8"/>
  <c r="U93" i="8"/>
  <c r="T93" i="8"/>
  <c r="Q93" i="8"/>
  <c r="P93" i="8"/>
  <c r="L93" i="8"/>
  <c r="K93" i="8"/>
  <c r="I93" i="8"/>
  <c r="H93" i="8"/>
  <c r="G93" i="8"/>
  <c r="U92" i="8"/>
  <c r="T92" i="8"/>
  <c r="Q92" i="8"/>
  <c r="P92" i="8"/>
  <c r="L92" i="8"/>
  <c r="K92" i="8"/>
  <c r="I92" i="8"/>
  <c r="H92" i="8"/>
  <c r="G92" i="8"/>
  <c r="U91" i="8"/>
  <c r="T91" i="8"/>
  <c r="Q91" i="8"/>
  <c r="P91" i="8"/>
  <c r="L91" i="8"/>
  <c r="K91" i="8"/>
  <c r="I91" i="8"/>
  <c r="H91" i="8"/>
  <c r="G91" i="8"/>
  <c r="U90" i="8"/>
  <c r="T90" i="8"/>
  <c r="Q90" i="8"/>
  <c r="P90" i="8"/>
  <c r="L90" i="8"/>
  <c r="K90" i="8"/>
  <c r="I90" i="8"/>
  <c r="H90" i="8"/>
  <c r="G90" i="8"/>
  <c r="U89" i="8"/>
  <c r="T89" i="8"/>
  <c r="Q89" i="8"/>
  <c r="P89" i="8"/>
  <c r="L89" i="8"/>
  <c r="K89" i="8"/>
  <c r="I89" i="8"/>
  <c r="H89" i="8"/>
  <c r="G89" i="8"/>
  <c r="U88" i="8"/>
  <c r="T88" i="8"/>
  <c r="Q88" i="8"/>
  <c r="P88" i="8"/>
  <c r="L88" i="8"/>
  <c r="K88" i="8"/>
  <c r="I88" i="8"/>
  <c r="H88" i="8"/>
  <c r="G88" i="8"/>
  <c r="U87" i="8"/>
  <c r="T87" i="8"/>
  <c r="Q87" i="8"/>
  <c r="R87" i="8" s="1"/>
  <c r="P87" i="8"/>
  <c r="L87" i="8"/>
  <c r="K87" i="8"/>
  <c r="I87" i="8"/>
  <c r="H87" i="8"/>
  <c r="G87" i="8"/>
  <c r="U86" i="8"/>
  <c r="T86" i="8"/>
  <c r="Q86" i="8"/>
  <c r="R86" i="8" s="1"/>
  <c r="P86" i="8"/>
  <c r="L86" i="8"/>
  <c r="K86" i="8"/>
  <c r="I86" i="8"/>
  <c r="H86" i="8"/>
  <c r="G86" i="8"/>
  <c r="U85" i="8"/>
  <c r="T85" i="8"/>
  <c r="Q85" i="8"/>
  <c r="P85" i="8"/>
  <c r="L85" i="8"/>
  <c r="K85" i="8"/>
  <c r="I85" i="8"/>
  <c r="H85" i="8"/>
  <c r="G85" i="8"/>
  <c r="U84" i="8"/>
  <c r="T84" i="8"/>
  <c r="R84" i="8"/>
  <c r="Q84" i="8"/>
  <c r="P84" i="8"/>
  <c r="L84" i="8"/>
  <c r="K84" i="8"/>
  <c r="I84" i="8"/>
  <c r="H84" i="8"/>
  <c r="G84" i="8"/>
  <c r="U83" i="8"/>
  <c r="T83" i="8"/>
  <c r="Q83" i="8"/>
  <c r="P83" i="8"/>
  <c r="L83" i="8"/>
  <c r="K83" i="8"/>
  <c r="I83" i="8"/>
  <c r="H83" i="8"/>
  <c r="G83" i="8"/>
  <c r="U82" i="8"/>
  <c r="T82" i="8"/>
  <c r="Q82" i="8"/>
  <c r="P82" i="8"/>
  <c r="L82" i="8"/>
  <c r="K82" i="8"/>
  <c r="I82" i="8"/>
  <c r="H82" i="8"/>
  <c r="G82" i="8"/>
  <c r="U81" i="8"/>
  <c r="T81" i="8"/>
  <c r="Q81" i="8"/>
  <c r="P81" i="8"/>
  <c r="L81" i="8"/>
  <c r="K81" i="8"/>
  <c r="I81" i="8"/>
  <c r="H81" i="8"/>
  <c r="G81" i="8"/>
  <c r="U80" i="8"/>
  <c r="T80" i="8"/>
  <c r="Q80" i="8"/>
  <c r="P80" i="8"/>
  <c r="L80" i="8"/>
  <c r="K80" i="8"/>
  <c r="I80" i="8"/>
  <c r="H80" i="8"/>
  <c r="G80" i="8"/>
  <c r="U79" i="8"/>
  <c r="T79" i="8"/>
  <c r="Q79" i="8"/>
  <c r="P79" i="8"/>
  <c r="L79" i="8"/>
  <c r="K79" i="8"/>
  <c r="I79" i="8"/>
  <c r="H79" i="8"/>
  <c r="G79" i="8"/>
  <c r="U78" i="8"/>
  <c r="T78" i="8"/>
  <c r="Q78" i="8"/>
  <c r="P78" i="8"/>
  <c r="L78" i="8"/>
  <c r="K78" i="8"/>
  <c r="I78" i="8"/>
  <c r="H78" i="8"/>
  <c r="G78" i="8"/>
  <c r="U77" i="8"/>
  <c r="T77" i="8"/>
  <c r="Q77" i="8"/>
  <c r="P77" i="8"/>
  <c r="L77" i="8"/>
  <c r="K77" i="8"/>
  <c r="I77" i="8"/>
  <c r="H77" i="8"/>
  <c r="G77" i="8"/>
  <c r="U76" i="8"/>
  <c r="T76" i="8"/>
  <c r="Q76" i="8"/>
  <c r="R76" i="8" s="1"/>
  <c r="P76" i="8"/>
  <c r="L76" i="8"/>
  <c r="K76" i="8"/>
  <c r="I76" i="8"/>
  <c r="H76" i="8"/>
  <c r="G76" i="8"/>
  <c r="U75" i="8"/>
  <c r="T75" i="8"/>
  <c r="Q75" i="8"/>
  <c r="P75" i="8"/>
  <c r="L75" i="8"/>
  <c r="K75" i="8"/>
  <c r="I75" i="8"/>
  <c r="H75" i="8"/>
  <c r="G75" i="8"/>
  <c r="U74" i="8"/>
  <c r="T74" i="8"/>
  <c r="Q74" i="8"/>
  <c r="P74" i="8"/>
  <c r="L74" i="8"/>
  <c r="K74" i="8"/>
  <c r="I74" i="8"/>
  <c r="H74" i="8"/>
  <c r="G74" i="8"/>
  <c r="U73" i="8"/>
  <c r="T73" i="8"/>
  <c r="Q73" i="8"/>
  <c r="P73" i="8"/>
  <c r="L73" i="8"/>
  <c r="K73" i="8"/>
  <c r="I73" i="8"/>
  <c r="H73" i="8"/>
  <c r="G73" i="8"/>
  <c r="U72" i="8"/>
  <c r="T72" i="8"/>
  <c r="Q72" i="8"/>
  <c r="R72" i="8" s="1"/>
  <c r="P72" i="8"/>
  <c r="L72" i="8"/>
  <c r="K72" i="8"/>
  <c r="I72" i="8"/>
  <c r="H72" i="8"/>
  <c r="G72" i="8"/>
  <c r="U71" i="8"/>
  <c r="T71" i="8"/>
  <c r="Q71" i="8"/>
  <c r="P71" i="8"/>
  <c r="L71" i="8"/>
  <c r="K71" i="8"/>
  <c r="I71" i="8"/>
  <c r="H71" i="8"/>
  <c r="G71" i="8"/>
  <c r="U70" i="8"/>
  <c r="T70" i="8"/>
  <c r="Q70" i="8"/>
  <c r="P70" i="8"/>
  <c r="L70" i="8"/>
  <c r="K70" i="8"/>
  <c r="I70" i="8"/>
  <c r="H70" i="8"/>
  <c r="G70" i="8"/>
  <c r="U69" i="8"/>
  <c r="T69" i="8"/>
  <c r="Q69" i="8"/>
  <c r="R69" i="8" s="1"/>
  <c r="P69" i="8"/>
  <c r="L69" i="8"/>
  <c r="K69" i="8"/>
  <c r="I69" i="8"/>
  <c r="H69" i="8"/>
  <c r="G69" i="8"/>
  <c r="U68" i="8"/>
  <c r="T68" i="8"/>
  <c r="Q68" i="8"/>
  <c r="P68" i="8"/>
  <c r="L68" i="8"/>
  <c r="K68" i="8"/>
  <c r="I68" i="8"/>
  <c r="H68" i="8"/>
  <c r="G68" i="8"/>
  <c r="U67" i="8"/>
  <c r="T67" i="8"/>
  <c r="Q67" i="8"/>
  <c r="P67" i="8"/>
  <c r="L67" i="8"/>
  <c r="K67" i="8"/>
  <c r="I67" i="8"/>
  <c r="H67" i="8"/>
  <c r="G67" i="8"/>
  <c r="U66" i="8"/>
  <c r="T66" i="8"/>
  <c r="Q66" i="8"/>
  <c r="P66" i="8"/>
  <c r="L66" i="8"/>
  <c r="K66" i="8"/>
  <c r="I66" i="8"/>
  <c r="H66" i="8"/>
  <c r="G66" i="8"/>
  <c r="U65" i="8"/>
  <c r="T65" i="8"/>
  <c r="Q65" i="8"/>
  <c r="R65" i="8" s="1"/>
  <c r="P65" i="8"/>
  <c r="L65" i="8"/>
  <c r="K65" i="8"/>
  <c r="I65" i="8"/>
  <c r="H65" i="8"/>
  <c r="G65" i="8"/>
  <c r="U64" i="8"/>
  <c r="T64" i="8"/>
  <c r="Q64" i="8"/>
  <c r="P64" i="8"/>
  <c r="L64" i="8"/>
  <c r="K64" i="8"/>
  <c r="I64" i="8"/>
  <c r="H64" i="8"/>
  <c r="G64" i="8"/>
  <c r="U63" i="8"/>
  <c r="T63" i="8"/>
  <c r="Q63" i="8"/>
  <c r="P63" i="8"/>
  <c r="L63" i="8"/>
  <c r="K63" i="8"/>
  <c r="I63" i="8"/>
  <c r="H63" i="8"/>
  <c r="G63" i="8"/>
  <c r="U62" i="8"/>
  <c r="T62" i="8"/>
  <c r="Q62" i="8"/>
  <c r="P62" i="8"/>
  <c r="L62" i="8"/>
  <c r="K62" i="8"/>
  <c r="I62" i="8"/>
  <c r="H62" i="8"/>
  <c r="G62" i="8"/>
  <c r="U61" i="8"/>
  <c r="T61" i="8"/>
  <c r="Q61" i="8"/>
  <c r="R61" i="8" s="1"/>
  <c r="P61" i="8"/>
  <c r="L61" i="8"/>
  <c r="K61" i="8"/>
  <c r="I61" i="8"/>
  <c r="H61" i="8"/>
  <c r="G61" i="8"/>
  <c r="U60" i="8"/>
  <c r="T60" i="8"/>
  <c r="Q60" i="8"/>
  <c r="P60" i="8"/>
  <c r="L60" i="8"/>
  <c r="K60" i="8"/>
  <c r="I60" i="8"/>
  <c r="H60" i="8"/>
  <c r="G60" i="8"/>
  <c r="U59" i="8"/>
  <c r="T59" i="8"/>
  <c r="Q59" i="8"/>
  <c r="P59" i="8"/>
  <c r="L59" i="8"/>
  <c r="K59" i="8"/>
  <c r="I59" i="8"/>
  <c r="H59" i="8"/>
  <c r="G59" i="8"/>
  <c r="U58" i="8"/>
  <c r="T58" i="8"/>
  <c r="Q58" i="8"/>
  <c r="P58" i="8"/>
  <c r="L58" i="8"/>
  <c r="K58" i="8"/>
  <c r="I58" i="8"/>
  <c r="H58" i="8"/>
  <c r="G58" i="8"/>
  <c r="U57" i="8"/>
  <c r="T57" i="8"/>
  <c r="Q57" i="8"/>
  <c r="R57" i="8" s="1"/>
  <c r="P57" i="8"/>
  <c r="L57" i="8"/>
  <c r="K57" i="8"/>
  <c r="I57" i="8"/>
  <c r="H57" i="8"/>
  <c r="G57" i="8"/>
  <c r="U56" i="8"/>
  <c r="T56" i="8"/>
  <c r="Q56" i="8"/>
  <c r="P56" i="8"/>
  <c r="L56" i="8"/>
  <c r="K56" i="8"/>
  <c r="I56" i="8"/>
  <c r="H56" i="8"/>
  <c r="G56" i="8"/>
  <c r="U55" i="8"/>
  <c r="T55" i="8"/>
  <c r="Q55" i="8"/>
  <c r="P55" i="8"/>
  <c r="L55" i="8"/>
  <c r="K55" i="8"/>
  <c r="I55" i="8"/>
  <c r="H55" i="8"/>
  <c r="G55" i="8"/>
  <c r="U54" i="8"/>
  <c r="T54" i="8"/>
  <c r="Q54" i="8"/>
  <c r="P54" i="8"/>
  <c r="L54" i="8"/>
  <c r="K54" i="8"/>
  <c r="I54" i="8"/>
  <c r="H54" i="8"/>
  <c r="G54" i="8"/>
  <c r="U53" i="8"/>
  <c r="T53" i="8"/>
  <c r="Q53" i="8"/>
  <c r="R53" i="8" s="1"/>
  <c r="P53" i="8"/>
  <c r="L53" i="8"/>
  <c r="K53" i="8"/>
  <c r="I53" i="8"/>
  <c r="H53" i="8"/>
  <c r="G53" i="8"/>
  <c r="U52" i="8"/>
  <c r="T52" i="8"/>
  <c r="Q52" i="8"/>
  <c r="P52" i="8"/>
  <c r="L52" i="8"/>
  <c r="K52" i="8"/>
  <c r="I52" i="8"/>
  <c r="H52" i="8"/>
  <c r="G52" i="8"/>
  <c r="U51" i="8"/>
  <c r="T51" i="8"/>
  <c r="Q51" i="8"/>
  <c r="P51" i="8"/>
  <c r="L51" i="8"/>
  <c r="K51" i="8"/>
  <c r="I51" i="8"/>
  <c r="H51" i="8"/>
  <c r="G51" i="8"/>
  <c r="U50" i="8"/>
  <c r="T50" i="8"/>
  <c r="Q50" i="8"/>
  <c r="P50" i="8"/>
  <c r="L50" i="8"/>
  <c r="K50" i="8"/>
  <c r="I50" i="8"/>
  <c r="H50" i="8"/>
  <c r="G50" i="8"/>
  <c r="U49" i="8"/>
  <c r="T49" i="8"/>
  <c r="Q49" i="8"/>
  <c r="R49" i="8" s="1"/>
  <c r="P49" i="8"/>
  <c r="L49" i="8"/>
  <c r="K49" i="8"/>
  <c r="I49" i="8"/>
  <c r="H49" i="8"/>
  <c r="G49" i="8"/>
  <c r="U48" i="8"/>
  <c r="T48" i="8"/>
  <c r="Q48" i="8"/>
  <c r="P48" i="8"/>
  <c r="L48" i="8"/>
  <c r="K48" i="8"/>
  <c r="I48" i="8"/>
  <c r="H48" i="8"/>
  <c r="G48" i="8"/>
  <c r="U47" i="8"/>
  <c r="T47" i="8"/>
  <c r="Q47" i="8"/>
  <c r="P47" i="8"/>
  <c r="L47" i="8"/>
  <c r="K47" i="8"/>
  <c r="I47" i="8"/>
  <c r="H47" i="8"/>
  <c r="G47" i="8"/>
  <c r="U46" i="8"/>
  <c r="T46" i="8"/>
  <c r="Q46" i="8"/>
  <c r="P46" i="8"/>
  <c r="R46" i="8" s="1"/>
  <c r="L46" i="8"/>
  <c r="K46" i="8"/>
  <c r="I46" i="8"/>
  <c r="H46" i="8"/>
  <c r="G46" i="8"/>
  <c r="U45" i="8"/>
  <c r="T45" i="8"/>
  <c r="Q45" i="8"/>
  <c r="R45" i="8" s="1"/>
  <c r="P45" i="8"/>
  <c r="L45" i="8"/>
  <c r="K45" i="8"/>
  <c r="I45" i="8"/>
  <c r="H45" i="8"/>
  <c r="G45" i="8"/>
  <c r="U44" i="8"/>
  <c r="T44" i="8"/>
  <c r="Q44" i="8"/>
  <c r="P44" i="8"/>
  <c r="L44" i="8"/>
  <c r="K44" i="8"/>
  <c r="I44" i="8"/>
  <c r="H44" i="8"/>
  <c r="G44" i="8"/>
  <c r="U43" i="8"/>
  <c r="T43" i="8"/>
  <c r="Q43" i="8"/>
  <c r="P43" i="8"/>
  <c r="L43" i="8"/>
  <c r="K43" i="8"/>
  <c r="I43" i="8"/>
  <c r="H43" i="8"/>
  <c r="G43" i="8"/>
  <c r="U42" i="8"/>
  <c r="T42" i="8"/>
  <c r="Q42" i="8"/>
  <c r="P42" i="8"/>
  <c r="R42" i="8" s="1"/>
  <c r="L42" i="8"/>
  <c r="K42" i="8"/>
  <c r="I42" i="8"/>
  <c r="H42" i="8"/>
  <c r="G42" i="8"/>
  <c r="U41" i="8"/>
  <c r="T41" i="8"/>
  <c r="Q41" i="8"/>
  <c r="R41" i="8" s="1"/>
  <c r="P41" i="8"/>
  <c r="L41" i="8"/>
  <c r="K41" i="8"/>
  <c r="I41" i="8"/>
  <c r="H41" i="8"/>
  <c r="G41" i="8"/>
  <c r="U40" i="8"/>
  <c r="T40" i="8"/>
  <c r="Q40" i="8"/>
  <c r="P40" i="8"/>
  <c r="L40" i="8"/>
  <c r="K40" i="8"/>
  <c r="I40" i="8"/>
  <c r="H40" i="8"/>
  <c r="G40" i="8"/>
  <c r="U39" i="8"/>
  <c r="T39" i="8"/>
  <c r="Q39" i="8"/>
  <c r="P39" i="8"/>
  <c r="L39" i="8"/>
  <c r="K39" i="8"/>
  <c r="I39" i="8"/>
  <c r="H39" i="8"/>
  <c r="G39" i="8"/>
  <c r="U38" i="8"/>
  <c r="T38" i="8"/>
  <c r="Q38" i="8"/>
  <c r="P38" i="8"/>
  <c r="R38" i="8" s="1"/>
  <c r="L38" i="8"/>
  <c r="K38" i="8"/>
  <c r="I38" i="8"/>
  <c r="H38" i="8"/>
  <c r="G38" i="8"/>
  <c r="U37" i="8"/>
  <c r="T37" i="8"/>
  <c r="Q37" i="8"/>
  <c r="R37" i="8" s="1"/>
  <c r="P37" i="8"/>
  <c r="L37" i="8"/>
  <c r="K37" i="8"/>
  <c r="I37" i="8"/>
  <c r="H37" i="8"/>
  <c r="G37" i="8"/>
  <c r="U36" i="8"/>
  <c r="T36" i="8"/>
  <c r="Q36" i="8"/>
  <c r="P36" i="8"/>
  <c r="L36" i="8"/>
  <c r="K36" i="8"/>
  <c r="I36" i="8"/>
  <c r="H36" i="8"/>
  <c r="G36" i="8"/>
  <c r="U35" i="8"/>
  <c r="T35" i="8"/>
  <c r="Q35" i="8"/>
  <c r="P35" i="8"/>
  <c r="L35" i="8"/>
  <c r="K35" i="8"/>
  <c r="I35" i="8"/>
  <c r="H35" i="8"/>
  <c r="G35" i="8"/>
  <c r="U34" i="8"/>
  <c r="T34" i="8"/>
  <c r="Q34" i="8"/>
  <c r="P34" i="8"/>
  <c r="R34" i="8" s="1"/>
  <c r="L34" i="8"/>
  <c r="K34" i="8"/>
  <c r="I34" i="8"/>
  <c r="H34" i="8"/>
  <c r="G34" i="8"/>
  <c r="U33" i="8"/>
  <c r="T33" i="8"/>
  <c r="Q33" i="8"/>
  <c r="R33" i="8" s="1"/>
  <c r="P33" i="8"/>
  <c r="L33" i="8"/>
  <c r="K33" i="8"/>
  <c r="I33" i="8"/>
  <c r="H33" i="8"/>
  <c r="G33" i="8"/>
  <c r="U32" i="8"/>
  <c r="T32" i="8"/>
  <c r="Q32" i="8"/>
  <c r="P32" i="8"/>
  <c r="L32" i="8"/>
  <c r="K32" i="8"/>
  <c r="I32" i="8"/>
  <c r="H32" i="8"/>
  <c r="G32" i="8"/>
  <c r="U31" i="8"/>
  <c r="T31" i="8"/>
  <c r="Q31" i="8"/>
  <c r="P31" i="8"/>
  <c r="L31" i="8"/>
  <c r="K31" i="8"/>
  <c r="I31" i="8"/>
  <c r="H31" i="8"/>
  <c r="G31" i="8"/>
  <c r="U30" i="8"/>
  <c r="T30" i="8"/>
  <c r="Q30" i="8"/>
  <c r="P30" i="8"/>
  <c r="R30" i="8" s="1"/>
  <c r="L30" i="8"/>
  <c r="K30" i="8"/>
  <c r="I30" i="8"/>
  <c r="H30" i="8"/>
  <c r="G30" i="8"/>
  <c r="U29" i="8"/>
  <c r="T29" i="8"/>
  <c r="Q29" i="8"/>
  <c r="R29" i="8" s="1"/>
  <c r="P29" i="8"/>
  <c r="L29" i="8"/>
  <c r="K29" i="8"/>
  <c r="I29" i="8"/>
  <c r="H29" i="8"/>
  <c r="G29" i="8"/>
  <c r="U28" i="8"/>
  <c r="T28" i="8"/>
  <c r="Q28" i="8"/>
  <c r="P28" i="8"/>
  <c r="L28" i="8"/>
  <c r="K28" i="8"/>
  <c r="I28" i="8"/>
  <c r="H28" i="8"/>
  <c r="G28" i="8"/>
  <c r="U27" i="8"/>
  <c r="T27" i="8"/>
  <c r="Q27" i="8"/>
  <c r="P27" i="8"/>
  <c r="L27" i="8"/>
  <c r="K27" i="8"/>
  <c r="I27" i="8"/>
  <c r="H27" i="8"/>
  <c r="G27" i="8"/>
  <c r="U26" i="8"/>
  <c r="T26" i="8"/>
  <c r="Q26" i="8"/>
  <c r="P26" i="8"/>
  <c r="R26" i="8" s="1"/>
  <c r="L26" i="8"/>
  <c r="K26" i="8"/>
  <c r="I26" i="8"/>
  <c r="H26" i="8"/>
  <c r="G26" i="8"/>
  <c r="U25" i="8"/>
  <c r="T25" i="8"/>
  <c r="Q25" i="8"/>
  <c r="P25" i="8"/>
  <c r="L25" i="8"/>
  <c r="K25" i="8"/>
  <c r="I25" i="8"/>
  <c r="H25" i="8"/>
  <c r="G25" i="8"/>
  <c r="U24" i="8"/>
  <c r="T24" i="8"/>
  <c r="Q24" i="8"/>
  <c r="P24" i="8"/>
  <c r="L24" i="8"/>
  <c r="K24" i="8"/>
  <c r="I24" i="8"/>
  <c r="H24" i="8"/>
  <c r="G24" i="8"/>
  <c r="U23" i="8"/>
  <c r="T23" i="8"/>
  <c r="Q23" i="8"/>
  <c r="P23" i="8"/>
  <c r="L23" i="8"/>
  <c r="K23" i="8"/>
  <c r="I23" i="8"/>
  <c r="H23" i="8"/>
  <c r="G23" i="8"/>
  <c r="U22" i="8"/>
  <c r="T22" i="8"/>
  <c r="Q22" i="8"/>
  <c r="P22" i="8"/>
  <c r="L22" i="8"/>
  <c r="K22" i="8"/>
  <c r="I22" i="8"/>
  <c r="H22" i="8"/>
  <c r="G22" i="8"/>
  <c r="U21" i="8"/>
  <c r="T21" i="8"/>
  <c r="Q21" i="8"/>
  <c r="P21" i="8"/>
  <c r="L21" i="8"/>
  <c r="K21" i="8"/>
  <c r="I21" i="8"/>
  <c r="H21" i="8"/>
  <c r="G21" i="8"/>
  <c r="U20" i="8"/>
  <c r="T20" i="8"/>
  <c r="Q20" i="8"/>
  <c r="P20" i="8"/>
  <c r="L20" i="8"/>
  <c r="K20" i="8"/>
  <c r="I20" i="8"/>
  <c r="H20" i="8"/>
  <c r="G20" i="8"/>
  <c r="U19" i="8"/>
  <c r="T19" i="8"/>
  <c r="Q19" i="8"/>
  <c r="P19" i="8"/>
  <c r="L19" i="8"/>
  <c r="K19" i="8"/>
  <c r="I19" i="8"/>
  <c r="H19" i="8"/>
  <c r="G19" i="8"/>
  <c r="U18" i="8"/>
  <c r="T18" i="8"/>
  <c r="Q18" i="8"/>
  <c r="P18" i="8"/>
  <c r="L18" i="8"/>
  <c r="K18" i="8"/>
  <c r="I18" i="8"/>
  <c r="H18" i="8"/>
  <c r="G18" i="8"/>
  <c r="U17" i="8"/>
  <c r="T17" i="8"/>
  <c r="Q17" i="8"/>
  <c r="R17" i="8" s="1"/>
  <c r="P17" i="8"/>
  <c r="L17" i="8"/>
  <c r="K17" i="8"/>
  <c r="I17" i="8"/>
  <c r="H17" i="8"/>
  <c r="G17" i="8"/>
  <c r="U16" i="8"/>
  <c r="T16" i="8"/>
  <c r="Q16" i="8"/>
  <c r="P16" i="8"/>
  <c r="L16" i="8"/>
  <c r="K16" i="8"/>
  <c r="I16" i="8"/>
  <c r="H16" i="8"/>
  <c r="G16" i="8"/>
  <c r="U15" i="8"/>
  <c r="T15" i="8"/>
  <c r="Q15" i="8"/>
  <c r="P15" i="8"/>
  <c r="L15" i="8"/>
  <c r="K15" i="8"/>
  <c r="I15" i="8"/>
  <c r="H15" i="8"/>
  <c r="G15" i="8"/>
  <c r="U14" i="8"/>
  <c r="T14" i="8"/>
  <c r="Q14" i="8"/>
  <c r="P14" i="8"/>
  <c r="R14" i="8" s="1"/>
  <c r="L14" i="8"/>
  <c r="K14" i="8"/>
  <c r="I14" i="8"/>
  <c r="H14" i="8"/>
  <c r="G14" i="8"/>
  <c r="U13" i="8"/>
  <c r="T13" i="8"/>
  <c r="Q13" i="8"/>
  <c r="R13" i="8" s="1"/>
  <c r="P13" i="8"/>
  <c r="L13" i="8"/>
  <c r="K13" i="8"/>
  <c r="I13" i="8"/>
  <c r="H13" i="8"/>
  <c r="G13" i="8"/>
  <c r="U12" i="8"/>
  <c r="T12" i="8"/>
  <c r="Q12" i="8"/>
  <c r="P12" i="8"/>
  <c r="L12" i="8"/>
  <c r="K12" i="8"/>
  <c r="I12" i="8"/>
  <c r="H12" i="8"/>
  <c r="G12" i="8"/>
  <c r="U11" i="8"/>
  <c r="T11" i="8"/>
  <c r="Q11" i="8"/>
  <c r="P11" i="8"/>
  <c r="L11" i="8"/>
  <c r="K11" i="8"/>
  <c r="I11" i="8"/>
  <c r="H11" i="8"/>
  <c r="G11" i="8"/>
  <c r="U10" i="8"/>
  <c r="T10" i="8"/>
  <c r="Q10" i="8"/>
  <c r="P10" i="8"/>
  <c r="R10" i="8" s="1"/>
  <c r="L10" i="8"/>
  <c r="K10" i="8"/>
  <c r="I10" i="8"/>
  <c r="H10" i="8"/>
  <c r="G10" i="8"/>
  <c r="U9" i="8"/>
  <c r="T9" i="8"/>
  <c r="Q9" i="8"/>
  <c r="P9" i="8"/>
  <c r="R9" i="8" s="1"/>
  <c r="L9" i="8"/>
  <c r="K9" i="8"/>
  <c r="I9" i="8"/>
  <c r="H9" i="8"/>
  <c r="G9" i="8"/>
  <c r="U8" i="8"/>
  <c r="T8" i="8"/>
  <c r="Q8" i="8"/>
  <c r="P8" i="8"/>
  <c r="L8" i="8"/>
  <c r="K8" i="8"/>
  <c r="I8" i="8"/>
  <c r="H8" i="8"/>
  <c r="G8" i="8"/>
  <c r="U7" i="8"/>
  <c r="T7" i="8"/>
  <c r="Q7" i="8"/>
  <c r="P7" i="8"/>
  <c r="L7" i="8"/>
  <c r="K7" i="8"/>
  <c r="I7" i="8"/>
  <c r="H7" i="8"/>
  <c r="G7" i="8"/>
  <c r="U6" i="8"/>
  <c r="T6" i="8"/>
  <c r="Q6" i="8"/>
  <c r="P6" i="8"/>
  <c r="L6" i="8"/>
  <c r="K6" i="8"/>
  <c r="I6" i="8"/>
  <c r="H6" i="8"/>
  <c r="G6" i="8"/>
  <c r="U5" i="8"/>
  <c r="T5" i="8"/>
  <c r="Q5" i="8"/>
  <c r="P5" i="8"/>
  <c r="L5" i="8"/>
  <c r="K5" i="8"/>
  <c r="I5" i="8"/>
  <c r="H5" i="8"/>
  <c r="G5" i="8"/>
  <c r="R174" i="8" l="1"/>
  <c r="R153" i="8"/>
  <c r="R19" i="8"/>
  <c r="R23" i="8"/>
  <c r="R27" i="8"/>
  <c r="R31" i="8"/>
  <c r="R35" i="8"/>
  <c r="R39" i="8"/>
  <c r="R43" i="8"/>
  <c r="R47" i="8"/>
  <c r="R51" i="8"/>
  <c r="R55" i="8"/>
  <c r="R59" i="8"/>
  <c r="R63" i="8"/>
  <c r="R67" i="8"/>
  <c r="R71" i="8"/>
  <c r="R112" i="8"/>
  <c r="R116" i="8"/>
  <c r="R206" i="8"/>
  <c r="R177" i="8"/>
  <c r="R127" i="8"/>
  <c r="R218" i="8"/>
  <c r="R222" i="8"/>
  <c r="R74" i="8"/>
  <c r="R78" i="8"/>
  <c r="K232" i="8"/>
  <c r="K234" i="8" s="1"/>
  <c r="R180" i="8"/>
  <c r="R188" i="8"/>
  <c r="R192" i="8"/>
  <c r="R196" i="8"/>
  <c r="R92" i="8"/>
  <c r="R202" i="8"/>
  <c r="R25" i="8"/>
  <c r="R90" i="8"/>
  <c r="R98" i="8"/>
  <c r="R130" i="8"/>
  <c r="R151" i="8"/>
  <c r="R225" i="8"/>
  <c r="R132" i="8"/>
  <c r="R73" i="8"/>
  <c r="R102" i="8"/>
  <c r="R7" i="8"/>
  <c r="R122" i="8"/>
  <c r="R129" i="8"/>
  <c r="R142" i="8"/>
  <c r="R175" i="8"/>
  <c r="R191" i="8"/>
  <c r="R96" i="8"/>
  <c r="R20" i="8"/>
  <c r="R24" i="8"/>
  <c r="R8" i="8"/>
  <c r="R21" i="8"/>
  <c r="R82" i="8"/>
  <c r="R104" i="8"/>
  <c r="T126" i="8"/>
  <c r="R139" i="8"/>
  <c r="R161" i="8"/>
  <c r="R183" i="8"/>
  <c r="R209" i="8"/>
  <c r="R12" i="8"/>
  <c r="R16" i="8"/>
  <c r="H226" i="8"/>
  <c r="F226" i="8" s="1"/>
  <c r="R28" i="8"/>
  <c r="R32" i="8"/>
  <c r="R36" i="8"/>
  <c r="R40" i="8"/>
  <c r="R44" i="8"/>
  <c r="R48" i="8"/>
  <c r="R52" i="8"/>
  <c r="R56" i="8"/>
  <c r="R60" i="8"/>
  <c r="R64" i="8"/>
  <c r="R68" i="8"/>
  <c r="R81" i="8"/>
  <c r="R103" i="8"/>
  <c r="R138" i="8"/>
  <c r="R160" i="8"/>
  <c r="R186" i="8"/>
  <c r="R208" i="8"/>
  <c r="R11" i="8"/>
  <c r="R15" i="8"/>
  <c r="R89" i="8"/>
  <c r="R111" i="8"/>
  <c r="R146" i="8"/>
  <c r="R168" i="8"/>
  <c r="R194" i="8"/>
  <c r="R216" i="8"/>
  <c r="R6" i="8"/>
  <c r="R80" i="8"/>
  <c r="R106" i="8"/>
  <c r="R159" i="8"/>
  <c r="R185" i="8"/>
  <c r="R207" i="8"/>
  <c r="R18" i="8"/>
  <c r="R22" i="8"/>
  <c r="R88" i="8"/>
  <c r="R114" i="8"/>
  <c r="R145" i="8"/>
  <c r="R167" i="8"/>
  <c r="R193" i="8"/>
  <c r="R215" i="8"/>
  <c r="R50" i="8"/>
  <c r="R54" i="8"/>
  <c r="R58" i="8"/>
  <c r="R62" i="8"/>
  <c r="R66" i="8"/>
  <c r="R70" i="8"/>
  <c r="R79" i="8"/>
  <c r="R105" i="8"/>
  <c r="R162" i="8"/>
  <c r="R184" i="8"/>
  <c r="R210" i="8"/>
  <c r="R223" i="8"/>
  <c r="G234" i="8"/>
  <c r="E234" i="8" s="1"/>
  <c r="Q226" i="8"/>
  <c r="O226" i="8" s="1"/>
  <c r="K226" i="8"/>
  <c r="R5" i="8"/>
  <c r="G226" i="8"/>
  <c r="L234" i="8"/>
  <c r="J234" i="8"/>
  <c r="R77" i="8"/>
  <c r="R85" i="8"/>
  <c r="R101" i="8"/>
  <c r="R109" i="8"/>
  <c r="R117" i="8"/>
  <c r="R125" i="8"/>
  <c r="R128" i="8"/>
  <c r="R136" i="8"/>
  <c r="R141" i="8"/>
  <c r="R149" i="8"/>
  <c r="R157" i="8"/>
  <c r="R165" i="8"/>
  <c r="R173" i="8"/>
  <c r="R181" i="8"/>
  <c r="R189" i="8"/>
  <c r="R197" i="8"/>
  <c r="R205" i="8"/>
  <c r="R213" i="8"/>
  <c r="R221" i="8"/>
  <c r="F234" i="8"/>
  <c r="R75" i="8"/>
  <c r="R83" i="8"/>
  <c r="R91" i="8"/>
  <c r="R99" i="8"/>
  <c r="R107" i="8"/>
  <c r="R115" i="8"/>
  <c r="R123" i="8"/>
  <c r="R134" i="8"/>
  <c r="U140" i="8"/>
  <c r="T140" i="8"/>
  <c r="T226" i="8" s="1"/>
  <c r="R147" i="8"/>
  <c r="R155" i="8"/>
  <c r="R163" i="8"/>
  <c r="R171" i="8"/>
  <c r="R179" i="8"/>
  <c r="R187" i="8"/>
  <c r="R195" i="8"/>
  <c r="R203" i="8"/>
  <c r="R211" i="8"/>
  <c r="R219" i="8"/>
  <c r="R93" i="8"/>
  <c r="R126" i="8"/>
  <c r="P226" i="8"/>
  <c r="L126" i="8"/>
  <c r="K126" i="8"/>
  <c r="D234" i="6"/>
  <c r="I234" i="8" l="1"/>
  <c r="U226" i="8"/>
  <c r="S226" i="8"/>
  <c r="V226" i="8"/>
  <c r="J226" i="8"/>
  <c r="W226" i="8"/>
  <c r="L226" i="8"/>
  <c r="L74" i="6"/>
  <c r="L75" i="6"/>
  <c r="L76" i="6"/>
  <c r="L77" i="6"/>
  <c r="L78" i="6"/>
  <c r="L79" i="6"/>
  <c r="L80" i="6"/>
  <c r="L81" i="6"/>
  <c r="K74" i="6"/>
  <c r="K75" i="6"/>
  <c r="K76" i="6"/>
  <c r="K77" i="6"/>
  <c r="K78" i="6"/>
  <c r="K79" i="6"/>
  <c r="K80" i="6"/>
  <c r="K81" i="6"/>
  <c r="K73" i="6"/>
  <c r="X226" i="8" l="1"/>
  <c r="I75" i="6"/>
  <c r="I76" i="6"/>
  <c r="I77" i="6"/>
  <c r="I78" i="6"/>
  <c r="I79" i="6"/>
  <c r="I80" i="6"/>
  <c r="I81" i="6"/>
  <c r="H75" i="6"/>
  <c r="H76" i="6"/>
  <c r="H77" i="6"/>
  <c r="H78" i="6"/>
  <c r="H79" i="6"/>
  <c r="H80" i="6"/>
  <c r="H81" i="6"/>
  <c r="G75" i="6"/>
  <c r="G76" i="6"/>
  <c r="G77" i="6"/>
  <c r="G78" i="6"/>
  <c r="G79" i="6"/>
  <c r="G80" i="6"/>
  <c r="G81" i="6"/>
  <c r="H74" i="6"/>
  <c r="I74" i="6"/>
  <c r="G74" i="6"/>
  <c r="L153" i="6" l="1"/>
  <c r="J240" i="6" l="1"/>
  <c r="S134" i="6"/>
  <c r="S148" i="6"/>
  <c r="J134" i="6"/>
  <c r="J148" i="6"/>
  <c r="U185" i="6" l="1"/>
  <c r="U186" i="6"/>
  <c r="M234" i="6"/>
  <c r="U6" i="6"/>
  <c r="U7" i="6"/>
  <c r="U8" i="6"/>
  <c r="U9" i="6"/>
  <c r="U10" i="6"/>
  <c r="U11" i="6"/>
  <c r="U12" i="6"/>
  <c r="U13" i="6"/>
  <c r="U14" i="6"/>
  <c r="U15" i="6"/>
  <c r="U16" i="6"/>
  <c r="U17" i="6"/>
  <c r="U18" i="6"/>
  <c r="U19" i="6"/>
  <c r="U20" i="6"/>
  <c r="U21" i="6"/>
  <c r="U22" i="6"/>
  <c r="U23" i="6"/>
  <c r="U24" i="6"/>
  <c r="U25" i="6"/>
  <c r="U26" i="6"/>
  <c r="U27" i="6"/>
  <c r="U28" i="6"/>
  <c r="U29" i="6"/>
  <c r="U30" i="6"/>
  <c r="U31" i="6"/>
  <c r="U32" i="6"/>
  <c r="U33" i="6"/>
  <c r="U34" i="6"/>
  <c r="U35" i="6"/>
  <c r="U36" i="6"/>
  <c r="U37" i="6"/>
  <c r="U38" i="6"/>
  <c r="U39" i="6"/>
  <c r="U40" i="6"/>
  <c r="U41" i="6"/>
  <c r="U42" i="6"/>
  <c r="U43" i="6"/>
  <c r="U44" i="6"/>
  <c r="U45" i="6"/>
  <c r="U46" i="6"/>
  <c r="U47" i="6"/>
  <c r="U48" i="6"/>
  <c r="U49" i="6"/>
  <c r="U50" i="6"/>
  <c r="U51" i="6"/>
  <c r="U52" i="6"/>
  <c r="U53" i="6"/>
  <c r="U54" i="6"/>
  <c r="U55" i="6"/>
  <c r="U56" i="6"/>
  <c r="U57" i="6"/>
  <c r="U58" i="6"/>
  <c r="U59" i="6"/>
  <c r="U60" i="6"/>
  <c r="U61" i="6"/>
  <c r="U62" i="6"/>
  <c r="U63" i="6"/>
  <c r="U64" i="6"/>
  <c r="U65" i="6"/>
  <c r="U66" i="6"/>
  <c r="U67" i="6"/>
  <c r="U68" i="6"/>
  <c r="U69" i="6"/>
  <c r="U70" i="6"/>
  <c r="U71" i="6"/>
  <c r="U72" i="6"/>
  <c r="U73" i="6"/>
  <c r="U82" i="6"/>
  <c r="U83" i="6"/>
  <c r="U84" i="6"/>
  <c r="U85" i="6"/>
  <c r="U86" i="6"/>
  <c r="U87" i="6"/>
  <c r="U88" i="6"/>
  <c r="U89" i="6"/>
  <c r="U90" i="6"/>
  <c r="U91" i="6"/>
  <c r="U92" i="6"/>
  <c r="U93" i="6"/>
  <c r="U94" i="6"/>
  <c r="U95" i="6"/>
  <c r="U96" i="6"/>
  <c r="U97" i="6"/>
  <c r="U98" i="6"/>
  <c r="U99" i="6"/>
  <c r="U100" i="6"/>
  <c r="U101" i="6"/>
  <c r="U102" i="6"/>
  <c r="U103" i="6"/>
  <c r="U104" i="6"/>
  <c r="U105" i="6"/>
  <c r="U106" i="6"/>
  <c r="U107" i="6"/>
  <c r="U108" i="6"/>
  <c r="U109" i="6"/>
  <c r="U110" i="6"/>
  <c r="U111" i="6"/>
  <c r="U112" i="6"/>
  <c r="U113" i="6"/>
  <c r="U114" i="6"/>
  <c r="U115" i="6"/>
  <c r="U116" i="6"/>
  <c r="U117" i="6"/>
  <c r="U118" i="6"/>
  <c r="U119" i="6"/>
  <c r="U120" i="6"/>
  <c r="U121" i="6"/>
  <c r="U122" i="6"/>
  <c r="U123" i="6"/>
  <c r="U124" i="6"/>
  <c r="U125" i="6"/>
  <c r="U126" i="6"/>
  <c r="U127" i="6"/>
  <c r="U128" i="6"/>
  <c r="U129" i="6"/>
  <c r="U130" i="6"/>
  <c r="U131" i="6"/>
  <c r="U132" i="6"/>
  <c r="U133" i="6"/>
  <c r="U134" i="6"/>
  <c r="U135" i="6"/>
  <c r="U136" i="6"/>
  <c r="U137" i="6"/>
  <c r="U138" i="6"/>
  <c r="U139" i="6"/>
  <c r="U140" i="6"/>
  <c r="U141" i="6"/>
  <c r="U142" i="6"/>
  <c r="U143" i="6"/>
  <c r="U144" i="6"/>
  <c r="U145" i="6"/>
  <c r="U146" i="6"/>
  <c r="U147" i="6"/>
  <c r="U148" i="6"/>
  <c r="U149" i="6"/>
  <c r="U150" i="6"/>
  <c r="U151" i="6"/>
  <c r="U152" i="6"/>
  <c r="U153" i="6"/>
  <c r="U154" i="6"/>
  <c r="U155" i="6"/>
  <c r="U156" i="6"/>
  <c r="U157" i="6"/>
  <c r="U158" i="6"/>
  <c r="U159" i="6"/>
  <c r="U160" i="6"/>
  <c r="U161" i="6"/>
  <c r="U162" i="6"/>
  <c r="U163" i="6"/>
  <c r="U164" i="6"/>
  <c r="U165" i="6"/>
  <c r="U166" i="6"/>
  <c r="U167" i="6"/>
  <c r="U168" i="6"/>
  <c r="U169" i="6"/>
  <c r="U170" i="6"/>
  <c r="U171" i="6"/>
  <c r="U172" i="6"/>
  <c r="U173" i="6"/>
  <c r="U174" i="6"/>
  <c r="U175" i="6"/>
  <c r="U176" i="6"/>
  <c r="U177" i="6"/>
  <c r="U178" i="6"/>
  <c r="U179" i="6"/>
  <c r="U180" i="6"/>
  <c r="U181" i="6"/>
  <c r="U182" i="6"/>
  <c r="U183" i="6"/>
  <c r="U184" i="6"/>
  <c r="U187" i="6"/>
  <c r="U188" i="6"/>
  <c r="U189" i="6"/>
  <c r="U190" i="6"/>
  <c r="U191" i="6"/>
  <c r="U192" i="6"/>
  <c r="U193" i="6"/>
  <c r="U194" i="6"/>
  <c r="U195" i="6"/>
  <c r="U196" i="6"/>
  <c r="U197" i="6"/>
  <c r="U198" i="6"/>
  <c r="U199" i="6"/>
  <c r="U200" i="6"/>
  <c r="U201" i="6"/>
  <c r="U202" i="6"/>
  <c r="U203" i="6"/>
  <c r="U204" i="6"/>
  <c r="U205" i="6"/>
  <c r="U206" i="6"/>
  <c r="U207" i="6"/>
  <c r="U208" i="6"/>
  <c r="U209" i="6"/>
  <c r="U210" i="6"/>
  <c r="U211" i="6"/>
  <c r="U212" i="6"/>
  <c r="U213" i="6"/>
  <c r="U214" i="6"/>
  <c r="U215" i="6"/>
  <c r="U216" i="6"/>
  <c r="U217" i="6"/>
  <c r="U218" i="6"/>
  <c r="U219" i="6"/>
  <c r="U220" i="6"/>
  <c r="U221" i="6"/>
  <c r="U222" i="6"/>
  <c r="U223" i="6"/>
  <c r="U224" i="6"/>
  <c r="U225" i="6"/>
  <c r="U226" i="6"/>
  <c r="U227" i="6"/>
  <c r="U228" i="6"/>
  <c r="U229" i="6"/>
  <c r="U230" i="6"/>
  <c r="U231" i="6"/>
  <c r="U232" i="6"/>
  <c r="U233" i="6"/>
  <c r="U5" i="6"/>
  <c r="L5" i="6"/>
  <c r="T100" i="6"/>
  <c r="K100" i="6"/>
  <c r="T6" i="6"/>
  <c r="T7" i="6"/>
  <c r="T8" i="6"/>
  <c r="T9" i="6"/>
  <c r="T10" i="6"/>
  <c r="T11" i="6"/>
  <c r="T12" i="6"/>
  <c r="T13" i="6"/>
  <c r="T14" i="6"/>
  <c r="T15" i="6"/>
  <c r="T16" i="6"/>
  <c r="T17" i="6"/>
  <c r="T18" i="6"/>
  <c r="T19" i="6"/>
  <c r="T20" i="6"/>
  <c r="T21" i="6"/>
  <c r="T22" i="6"/>
  <c r="T23" i="6"/>
  <c r="T24" i="6"/>
  <c r="T25" i="6"/>
  <c r="T26" i="6"/>
  <c r="T27" i="6"/>
  <c r="T28" i="6"/>
  <c r="T29" i="6"/>
  <c r="T30" i="6"/>
  <c r="T31" i="6"/>
  <c r="T32" i="6"/>
  <c r="T33" i="6"/>
  <c r="T34" i="6"/>
  <c r="T35" i="6"/>
  <c r="T36" i="6"/>
  <c r="T37" i="6"/>
  <c r="T38" i="6"/>
  <c r="T39" i="6"/>
  <c r="T40" i="6"/>
  <c r="T41" i="6"/>
  <c r="T42" i="6"/>
  <c r="T43" i="6"/>
  <c r="T44" i="6"/>
  <c r="T45" i="6"/>
  <c r="T46" i="6"/>
  <c r="T47" i="6"/>
  <c r="T48" i="6"/>
  <c r="T49" i="6"/>
  <c r="T50" i="6"/>
  <c r="T51" i="6"/>
  <c r="T52" i="6"/>
  <c r="T53" i="6"/>
  <c r="T54" i="6"/>
  <c r="T55" i="6"/>
  <c r="T56" i="6"/>
  <c r="T57" i="6"/>
  <c r="T58" i="6"/>
  <c r="T59" i="6"/>
  <c r="T60" i="6"/>
  <c r="T61" i="6"/>
  <c r="T62" i="6"/>
  <c r="T63" i="6"/>
  <c r="T64" i="6"/>
  <c r="T65" i="6"/>
  <c r="T66" i="6"/>
  <c r="T67" i="6"/>
  <c r="T68" i="6"/>
  <c r="T69" i="6"/>
  <c r="T70" i="6"/>
  <c r="T71" i="6"/>
  <c r="T72" i="6"/>
  <c r="T73" i="6"/>
  <c r="T82" i="6"/>
  <c r="T83" i="6"/>
  <c r="T84" i="6"/>
  <c r="T85" i="6"/>
  <c r="T86" i="6"/>
  <c r="T87" i="6"/>
  <c r="T88" i="6"/>
  <c r="T89" i="6"/>
  <c r="T90" i="6"/>
  <c r="T91" i="6"/>
  <c r="T92" i="6"/>
  <c r="T93" i="6"/>
  <c r="T94" i="6"/>
  <c r="T95" i="6"/>
  <c r="T96" i="6"/>
  <c r="T97" i="6"/>
  <c r="T98" i="6"/>
  <c r="T99" i="6"/>
  <c r="T101" i="6"/>
  <c r="T102" i="6"/>
  <c r="T103" i="6"/>
  <c r="T104" i="6"/>
  <c r="T105" i="6"/>
  <c r="T106" i="6"/>
  <c r="T107" i="6"/>
  <c r="T108" i="6"/>
  <c r="T109" i="6"/>
  <c r="T110" i="6"/>
  <c r="T111" i="6"/>
  <c r="T112" i="6"/>
  <c r="T113" i="6"/>
  <c r="T114" i="6"/>
  <c r="T115" i="6"/>
  <c r="T116" i="6"/>
  <c r="T117" i="6"/>
  <c r="T118" i="6"/>
  <c r="T119" i="6"/>
  <c r="T120" i="6"/>
  <c r="T121" i="6"/>
  <c r="T122" i="6"/>
  <c r="T123" i="6"/>
  <c r="T124" i="6"/>
  <c r="T125" i="6"/>
  <c r="T126" i="6"/>
  <c r="T127" i="6"/>
  <c r="T128" i="6"/>
  <c r="T129" i="6"/>
  <c r="T130" i="6"/>
  <c r="T131" i="6"/>
  <c r="T132" i="6"/>
  <c r="T133" i="6"/>
  <c r="T134" i="6"/>
  <c r="T135" i="6"/>
  <c r="T136" i="6"/>
  <c r="T137" i="6"/>
  <c r="T138" i="6"/>
  <c r="T139" i="6"/>
  <c r="T140" i="6"/>
  <c r="T141" i="6"/>
  <c r="T142" i="6"/>
  <c r="T143" i="6"/>
  <c r="T144" i="6"/>
  <c r="T145" i="6"/>
  <c r="T146" i="6"/>
  <c r="T147" i="6"/>
  <c r="T148" i="6"/>
  <c r="T149" i="6"/>
  <c r="T150" i="6"/>
  <c r="T151" i="6"/>
  <c r="T152" i="6"/>
  <c r="T153" i="6"/>
  <c r="T154" i="6"/>
  <c r="T155" i="6"/>
  <c r="T156" i="6"/>
  <c r="T157" i="6"/>
  <c r="T158" i="6"/>
  <c r="T159" i="6"/>
  <c r="T160" i="6"/>
  <c r="T161" i="6"/>
  <c r="T162" i="6"/>
  <c r="T163" i="6"/>
  <c r="T164" i="6"/>
  <c r="T165" i="6"/>
  <c r="T166" i="6"/>
  <c r="T167" i="6"/>
  <c r="T168" i="6"/>
  <c r="T169" i="6"/>
  <c r="T170" i="6"/>
  <c r="T171" i="6"/>
  <c r="T172" i="6"/>
  <c r="T173" i="6"/>
  <c r="T174" i="6"/>
  <c r="T175" i="6"/>
  <c r="T176" i="6"/>
  <c r="T177" i="6"/>
  <c r="T178" i="6"/>
  <c r="T179" i="6"/>
  <c r="T180" i="6"/>
  <c r="T181" i="6"/>
  <c r="T182" i="6"/>
  <c r="T183" i="6"/>
  <c r="T184" i="6"/>
  <c r="T185" i="6"/>
  <c r="T186" i="6"/>
  <c r="T187" i="6"/>
  <c r="T188" i="6"/>
  <c r="T189" i="6"/>
  <c r="T190" i="6"/>
  <c r="T191" i="6"/>
  <c r="T192" i="6"/>
  <c r="T193" i="6"/>
  <c r="T194" i="6"/>
  <c r="T195" i="6"/>
  <c r="T196" i="6"/>
  <c r="T197" i="6"/>
  <c r="T198" i="6"/>
  <c r="T199" i="6"/>
  <c r="T200" i="6"/>
  <c r="T201" i="6"/>
  <c r="T202" i="6"/>
  <c r="T203" i="6"/>
  <c r="T204" i="6"/>
  <c r="T205" i="6"/>
  <c r="T206" i="6"/>
  <c r="T207" i="6"/>
  <c r="T208" i="6"/>
  <c r="T209" i="6"/>
  <c r="T210" i="6"/>
  <c r="T211" i="6"/>
  <c r="T212" i="6"/>
  <c r="T213" i="6"/>
  <c r="T214" i="6"/>
  <c r="T215" i="6"/>
  <c r="T216" i="6"/>
  <c r="T217" i="6"/>
  <c r="T218" i="6"/>
  <c r="T219" i="6"/>
  <c r="T220" i="6"/>
  <c r="T221" i="6"/>
  <c r="T222" i="6"/>
  <c r="T223" i="6"/>
  <c r="T224" i="6"/>
  <c r="T225" i="6"/>
  <c r="T226" i="6"/>
  <c r="T227" i="6"/>
  <c r="T228" i="6"/>
  <c r="T229" i="6"/>
  <c r="T230" i="6"/>
  <c r="T231" i="6"/>
  <c r="T232" i="6"/>
  <c r="T233" i="6"/>
  <c r="T5" i="6"/>
  <c r="P6" i="6"/>
  <c r="Q6" i="6"/>
  <c r="P7" i="6"/>
  <c r="Q7" i="6"/>
  <c r="P8" i="6"/>
  <c r="Q8" i="6"/>
  <c r="R8" i="6" s="1"/>
  <c r="P9" i="6"/>
  <c r="Q9" i="6"/>
  <c r="P10" i="6"/>
  <c r="Q10" i="6"/>
  <c r="P11" i="6"/>
  <c r="Q11" i="6"/>
  <c r="R11" i="6" s="1"/>
  <c r="P12" i="6"/>
  <c r="Q12" i="6"/>
  <c r="R12" i="6" s="1"/>
  <c r="P13" i="6"/>
  <c r="Q13" i="6"/>
  <c r="R13" i="6" s="1"/>
  <c r="P14" i="6"/>
  <c r="Q14" i="6"/>
  <c r="P15" i="6"/>
  <c r="Q15" i="6"/>
  <c r="R15" i="6" s="1"/>
  <c r="P16" i="6"/>
  <c r="Q16" i="6"/>
  <c r="P17" i="6"/>
  <c r="Q17" i="6"/>
  <c r="P18" i="6"/>
  <c r="Q18" i="6"/>
  <c r="P19" i="6"/>
  <c r="Q19" i="6"/>
  <c r="P20" i="6"/>
  <c r="Q20" i="6"/>
  <c r="R20" i="6" s="1"/>
  <c r="P21" i="6"/>
  <c r="Q21" i="6"/>
  <c r="P22" i="6"/>
  <c r="Q22" i="6"/>
  <c r="P23" i="6"/>
  <c r="Q23" i="6"/>
  <c r="P24" i="6"/>
  <c r="R24" i="6" s="1"/>
  <c r="Q24" i="6"/>
  <c r="P25" i="6"/>
  <c r="Q25" i="6"/>
  <c r="P26" i="6"/>
  <c r="Q26" i="6"/>
  <c r="R26" i="6" s="1"/>
  <c r="P27" i="6"/>
  <c r="Q27" i="6"/>
  <c r="P28" i="6"/>
  <c r="Q28" i="6"/>
  <c r="P29" i="6"/>
  <c r="Q29" i="6"/>
  <c r="R29" i="6" s="1"/>
  <c r="P30" i="6"/>
  <c r="Q30" i="6"/>
  <c r="P31" i="6"/>
  <c r="Q31" i="6"/>
  <c r="R31" i="6" s="1"/>
  <c r="P32" i="6"/>
  <c r="Q32" i="6"/>
  <c r="P33" i="6"/>
  <c r="Q33" i="6"/>
  <c r="P34" i="6"/>
  <c r="Q34" i="6"/>
  <c r="P35" i="6"/>
  <c r="Q35" i="6"/>
  <c r="P36" i="6"/>
  <c r="Q36" i="6"/>
  <c r="R36" i="6"/>
  <c r="P37" i="6"/>
  <c r="Q37" i="6"/>
  <c r="R37" i="6" s="1"/>
  <c r="P38" i="6"/>
  <c r="Q38" i="6"/>
  <c r="P39" i="6"/>
  <c r="Q39" i="6"/>
  <c r="P40" i="6"/>
  <c r="R40" i="6" s="1"/>
  <c r="Q40" i="6"/>
  <c r="P41" i="6"/>
  <c r="Q41" i="6"/>
  <c r="P42" i="6"/>
  <c r="Q42" i="6"/>
  <c r="R42" i="6" s="1"/>
  <c r="P43" i="6"/>
  <c r="Q43" i="6"/>
  <c r="P44" i="6"/>
  <c r="Q44" i="6"/>
  <c r="R44" i="6" s="1"/>
  <c r="P45" i="6"/>
  <c r="Q45" i="6"/>
  <c r="R45" i="6" s="1"/>
  <c r="P46" i="6"/>
  <c r="Q46" i="6"/>
  <c r="P47" i="6"/>
  <c r="Q47" i="6"/>
  <c r="P48" i="6"/>
  <c r="Q48" i="6"/>
  <c r="P49" i="6"/>
  <c r="Q49" i="6"/>
  <c r="R49" i="6" s="1"/>
  <c r="P50" i="6"/>
  <c r="Q50" i="6"/>
  <c r="R50" i="6" s="1"/>
  <c r="P51" i="6"/>
  <c r="Q51" i="6"/>
  <c r="P52" i="6"/>
  <c r="R52" i="6" s="1"/>
  <c r="Q52" i="6"/>
  <c r="P53" i="6"/>
  <c r="Q53" i="6"/>
  <c r="P54" i="6"/>
  <c r="Q54" i="6"/>
  <c r="P55" i="6"/>
  <c r="Q55" i="6"/>
  <c r="P56" i="6"/>
  <c r="R56" i="6" s="1"/>
  <c r="Q56" i="6"/>
  <c r="P57" i="6"/>
  <c r="Q57" i="6"/>
  <c r="P58" i="6"/>
  <c r="Q58" i="6"/>
  <c r="R58" i="6" s="1"/>
  <c r="P59" i="6"/>
  <c r="Q59" i="6"/>
  <c r="P60" i="6"/>
  <c r="Q60" i="6"/>
  <c r="R60" i="6" s="1"/>
  <c r="P61" i="6"/>
  <c r="Q61" i="6"/>
  <c r="P62" i="6"/>
  <c r="Q62" i="6"/>
  <c r="P63" i="6"/>
  <c r="Q63" i="6"/>
  <c r="P64" i="6"/>
  <c r="Q64" i="6"/>
  <c r="P65" i="6"/>
  <c r="Q65" i="6"/>
  <c r="P66" i="6"/>
  <c r="Q66" i="6"/>
  <c r="R66" i="6" s="1"/>
  <c r="P67" i="6"/>
  <c r="Q67" i="6"/>
  <c r="P68" i="6"/>
  <c r="Q68" i="6"/>
  <c r="R68" i="6"/>
  <c r="P69" i="6"/>
  <c r="Q69" i="6"/>
  <c r="P70" i="6"/>
  <c r="Q70" i="6"/>
  <c r="P71" i="6"/>
  <c r="Q71" i="6"/>
  <c r="R71" i="6" s="1"/>
  <c r="P72" i="6"/>
  <c r="Q72" i="6"/>
  <c r="P73" i="6"/>
  <c r="Q73" i="6"/>
  <c r="R73" i="6" s="1"/>
  <c r="P82" i="6"/>
  <c r="Q82" i="6"/>
  <c r="R82" i="6" s="1"/>
  <c r="P83" i="6"/>
  <c r="Q83" i="6"/>
  <c r="P84" i="6"/>
  <c r="Q84" i="6"/>
  <c r="P85" i="6"/>
  <c r="Q85" i="6"/>
  <c r="R85" i="6" s="1"/>
  <c r="P86" i="6"/>
  <c r="Q86" i="6"/>
  <c r="P87" i="6"/>
  <c r="Q87" i="6"/>
  <c r="R87" i="6" s="1"/>
  <c r="P88" i="6"/>
  <c r="Q88" i="6"/>
  <c r="P89" i="6"/>
  <c r="Q89" i="6"/>
  <c r="P90" i="6"/>
  <c r="Q90" i="6"/>
  <c r="R90" i="6" s="1"/>
  <c r="P91" i="6"/>
  <c r="Q91" i="6"/>
  <c r="P92" i="6"/>
  <c r="Q92" i="6"/>
  <c r="R92" i="6" s="1"/>
  <c r="P93" i="6"/>
  <c r="Q93" i="6"/>
  <c r="P94" i="6"/>
  <c r="Q94" i="6"/>
  <c r="P95" i="6"/>
  <c r="Q95" i="6"/>
  <c r="R95" i="6" s="1"/>
  <c r="P96" i="6"/>
  <c r="R96" i="6" s="1"/>
  <c r="Q96" i="6"/>
  <c r="P97" i="6"/>
  <c r="Q97" i="6"/>
  <c r="R97" i="6" s="1"/>
  <c r="P98" i="6"/>
  <c r="Q98" i="6"/>
  <c r="P99" i="6"/>
  <c r="Q99" i="6"/>
  <c r="P100" i="6"/>
  <c r="Q100" i="6"/>
  <c r="P101" i="6"/>
  <c r="Q101" i="6"/>
  <c r="R101" i="6" s="1"/>
  <c r="P102" i="6"/>
  <c r="Q102" i="6"/>
  <c r="P103" i="6"/>
  <c r="Q103" i="6"/>
  <c r="R103" i="6" s="1"/>
  <c r="P104" i="6"/>
  <c r="Q104" i="6"/>
  <c r="P105" i="6"/>
  <c r="Q105" i="6"/>
  <c r="P106" i="6"/>
  <c r="Q106" i="6"/>
  <c r="P107" i="6"/>
  <c r="Q107" i="6"/>
  <c r="P108" i="6"/>
  <c r="R108" i="6" s="1"/>
  <c r="Q108" i="6"/>
  <c r="P109" i="6"/>
  <c r="Q109" i="6"/>
  <c r="P110" i="6"/>
  <c r="Q110" i="6"/>
  <c r="P111" i="6"/>
  <c r="Q111" i="6"/>
  <c r="R111" i="6" s="1"/>
  <c r="P112" i="6"/>
  <c r="R112" i="6" s="1"/>
  <c r="Q112" i="6"/>
  <c r="P113" i="6"/>
  <c r="Q113" i="6"/>
  <c r="R113" i="6" s="1"/>
  <c r="P114" i="6"/>
  <c r="Q114" i="6"/>
  <c r="R114" i="6" s="1"/>
  <c r="P115" i="6"/>
  <c r="Q115" i="6"/>
  <c r="P116" i="6"/>
  <c r="Q116" i="6"/>
  <c r="R116" i="6" s="1"/>
  <c r="P117" i="6"/>
  <c r="Q117" i="6"/>
  <c r="R117" i="6" s="1"/>
  <c r="P118" i="6"/>
  <c r="Q118" i="6"/>
  <c r="P119" i="6"/>
  <c r="Q119" i="6"/>
  <c r="R119" i="6" s="1"/>
  <c r="P120" i="6"/>
  <c r="Q120" i="6"/>
  <c r="P121" i="6"/>
  <c r="Q121" i="6"/>
  <c r="P122" i="6"/>
  <c r="Q122" i="6"/>
  <c r="R122" i="6" s="1"/>
  <c r="P123" i="6"/>
  <c r="Q123" i="6"/>
  <c r="P124" i="6"/>
  <c r="R124" i="6" s="1"/>
  <c r="Q124" i="6"/>
  <c r="P125" i="6"/>
  <c r="Q125" i="6"/>
  <c r="P126" i="6"/>
  <c r="Q126" i="6"/>
  <c r="P127" i="6"/>
  <c r="Q127" i="6"/>
  <c r="P128" i="6"/>
  <c r="R128" i="6" s="1"/>
  <c r="Q128" i="6"/>
  <c r="P129" i="6"/>
  <c r="Q129" i="6"/>
  <c r="P130" i="6"/>
  <c r="Q130" i="6"/>
  <c r="R130" i="6" s="1"/>
  <c r="P131" i="6"/>
  <c r="Q131" i="6"/>
  <c r="P132" i="6"/>
  <c r="Q132" i="6"/>
  <c r="P133" i="6"/>
  <c r="Q133" i="6"/>
  <c r="P134" i="6"/>
  <c r="Q134" i="6"/>
  <c r="R134" i="6"/>
  <c r="P135" i="6"/>
  <c r="Q135" i="6"/>
  <c r="P136" i="6"/>
  <c r="Q136" i="6"/>
  <c r="R136" i="6" s="1"/>
  <c r="P137" i="6"/>
  <c r="Q137" i="6"/>
  <c r="R137" i="6" s="1"/>
  <c r="P138" i="6"/>
  <c r="R138" i="6" s="1"/>
  <c r="Q138" i="6"/>
  <c r="P139" i="6"/>
  <c r="Q139" i="6"/>
  <c r="P140" i="6"/>
  <c r="Q140" i="6"/>
  <c r="P141" i="6"/>
  <c r="Q141" i="6"/>
  <c r="P142" i="6"/>
  <c r="Q142" i="6"/>
  <c r="P143" i="6"/>
  <c r="Q143" i="6"/>
  <c r="P144" i="6"/>
  <c r="Q144" i="6"/>
  <c r="R144" i="6"/>
  <c r="P145" i="6"/>
  <c r="Q145" i="6"/>
  <c r="R145" i="6" s="1"/>
  <c r="P146" i="6"/>
  <c r="Q146" i="6"/>
  <c r="P147" i="6"/>
  <c r="Q147" i="6"/>
  <c r="P148" i="6"/>
  <c r="Q148" i="6"/>
  <c r="P149" i="6"/>
  <c r="Q149" i="6"/>
  <c r="P150" i="6"/>
  <c r="Q150" i="6"/>
  <c r="P151" i="6"/>
  <c r="Q151" i="6"/>
  <c r="P152" i="6"/>
  <c r="Q152" i="6"/>
  <c r="R152" i="6" s="1"/>
  <c r="P153" i="6"/>
  <c r="Q153" i="6"/>
  <c r="R153" i="6"/>
  <c r="P154" i="6"/>
  <c r="Q154" i="6"/>
  <c r="R154" i="6" s="1"/>
  <c r="P155" i="6"/>
  <c r="Q155" i="6"/>
  <c r="P156" i="6"/>
  <c r="Q156" i="6"/>
  <c r="P157" i="6"/>
  <c r="Q157" i="6"/>
  <c r="R157" i="6"/>
  <c r="P158" i="6"/>
  <c r="Q158" i="6"/>
  <c r="P159" i="6"/>
  <c r="Q159" i="6"/>
  <c r="R159" i="6" s="1"/>
  <c r="P160" i="6"/>
  <c r="Q160" i="6"/>
  <c r="R160" i="6" s="1"/>
  <c r="P161" i="6"/>
  <c r="Q161" i="6"/>
  <c r="R161" i="6" s="1"/>
  <c r="P162" i="6"/>
  <c r="Q162" i="6"/>
  <c r="P163" i="6"/>
  <c r="Q163" i="6"/>
  <c r="R163" i="6" s="1"/>
  <c r="P164" i="6"/>
  <c r="Q164" i="6"/>
  <c r="P165" i="6"/>
  <c r="Q165" i="6"/>
  <c r="R165" i="6" s="1"/>
  <c r="P166" i="6"/>
  <c r="Q166" i="6"/>
  <c r="R166" i="6" s="1"/>
  <c r="P167" i="6"/>
  <c r="Q167" i="6"/>
  <c r="P168" i="6"/>
  <c r="Q168" i="6"/>
  <c r="R168" i="6" s="1"/>
  <c r="P169" i="6"/>
  <c r="Q169" i="6"/>
  <c r="P170" i="6"/>
  <c r="Q170" i="6"/>
  <c r="R170" i="6"/>
  <c r="P171" i="6"/>
  <c r="Q171" i="6"/>
  <c r="P172" i="6"/>
  <c r="Q172" i="6"/>
  <c r="R172" i="6" s="1"/>
  <c r="P173" i="6"/>
  <c r="Q173" i="6"/>
  <c r="R173" i="6" s="1"/>
  <c r="P174" i="6"/>
  <c r="Q174" i="6"/>
  <c r="R174" i="6" s="1"/>
  <c r="P175" i="6"/>
  <c r="Q175" i="6"/>
  <c r="R175" i="6" s="1"/>
  <c r="P176" i="6"/>
  <c r="Q176" i="6"/>
  <c r="P177" i="6"/>
  <c r="Q177" i="6"/>
  <c r="P178" i="6"/>
  <c r="Q178" i="6"/>
  <c r="P179" i="6"/>
  <c r="Q179" i="6"/>
  <c r="R179" i="6" s="1"/>
  <c r="P180" i="6"/>
  <c r="Q180" i="6"/>
  <c r="R180" i="6" s="1"/>
  <c r="P181" i="6"/>
  <c r="Q181" i="6"/>
  <c r="R181" i="6" s="1"/>
  <c r="P182" i="6"/>
  <c r="Q182" i="6"/>
  <c r="P183" i="6"/>
  <c r="Q183" i="6"/>
  <c r="P184" i="6"/>
  <c r="Q184" i="6"/>
  <c r="P185" i="6"/>
  <c r="Q185" i="6"/>
  <c r="R185" i="6" s="1"/>
  <c r="P186" i="6"/>
  <c r="Q186" i="6"/>
  <c r="R186" i="6" s="1"/>
  <c r="P187" i="6"/>
  <c r="Q187" i="6"/>
  <c r="R187" i="6" s="1"/>
  <c r="P188" i="6"/>
  <c r="Q188" i="6"/>
  <c r="R188" i="6"/>
  <c r="P189" i="6"/>
  <c r="Q189" i="6"/>
  <c r="R189" i="6" s="1"/>
  <c r="P190" i="6"/>
  <c r="Q190" i="6"/>
  <c r="R190" i="6" s="1"/>
  <c r="P191" i="6"/>
  <c r="Q191" i="6"/>
  <c r="R191" i="6" s="1"/>
  <c r="P192" i="6"/>
  <c r="Q192" i="6"/>
  <c r="R192" i="6" s="1"/>
  <c r="P193" i="6"/>
  <c r="Q193" i="6"/>
  <c r="R193" i="6" s="1"/>
  <c r="P194" i="6"/>
  <c r="Q194" i="6"/>
  <c r="R194" i="6" s="1"/>
  <c r="P195" i="6"/>
  <c r="Q195" i="6"/>
  <c r="P196" i="6"/>
  <c r="Q196" i="6"/>
  <c r="P197" i="6"/>
  <c r="Q197" i="6"/>
  <c r="P198" i="6"/>
  <c r="Q198" i="6"/>
  <c r="R198" i="6" s="1"/>
  <c r="P199" i="6"/>
  <c r="Q199" i="6"/>
  <c r="R199" i="6" s="1"/>
  <c r="P200" i="6"/>
  <c r="Q200" i="6"/>
  <c r="R200" i="6" s="1"/>
  <c r="P201" i="6"/>
  <c r="Q201" i="6"/>
  <c r="R201" i="6"/>
  <c r="P202" i="6"/>
  <c r="Q202" i="6"/>
  <c r="R202" i="6" s="1"/>
  <c r="P203" i="6"/>
  <c r="Q203" i="6"/>
  <c r="R203" i="6" s="1"/>
  <c r="P204" i="6"/>
  <c r="Q204" i="6"/>
  <c r="P205" i="6"/>
  <c r="Q205" i="6"/>
  <c r="R205" i="6" s="1"/>
  <c r="P206" i="6"/>
  <c r="Q206" i="6"/>
  <c r="P207" i="6"/>
  <c r="Q207" i="6"/>
  <c r="R207" i="6" s="1"/>
  <c r="P208" i="6"/>
  <c r="Q208" i="6"/>
  <c r="R208" i="6" s="1"/>
  <c r="P209" i="6"/>
  <c r="Q209" i="6"/>
  <c r="P210" i="6"/>
  <c r="Q210" i="6"/>
  <c r="P211" i="6"/>
  <c r="Q211" i="6"/>
  <c r="P212" i="6"/>
  <c r="Q212" i="6"/>
  <c r="R212" i="6" s="1"/>
  <c r="P213" i="6"/>
  <c r="Q213" i="6"/>
  <c r="R213" i="6" s="1"/>
  <c r="P214" i="6"/>
  <c r="Q214" i="6"/>
  <c r="R214" i="6"/>
  <c r="P215" i="6"/>
  <c r="Q215" i="6"/>
  <c r="R215" i="6" s="1"/>
  <c r="P216" i="6"/>
  <c r="Q216" i="6"/>
  <c r="R216" i="6" s="1"/>
  <c r="P217" i="6"/>
  <c r="Q217" i="6"/>
  <c r="P218" i="6"/>
  <c r="Q218" i="6"/>
  <c r="R218" i="6"/>
  <c r="P219" i="6"/>
  <c r="Q219" i="6"/>
  <c r="P220" i="6"/>
  <c r="Q220" i="6"/>
  <c r="P221" i="6"/>
  <c r="Q221" i="6"/>
  <c r="P222" i="6"/>
  <c r="Q222" i="6"/>
  <c r="P223" i="6"/>
  <c r="Q223" i="6"/>
  <c r="R223" i="6" s="1"/>
  <c r="P224" i="6"/>
  <c r="Q224" i="6"/>
  <c r="R224" i="6" s="1"/>
  <c r="P225" i="6"/>
  <c r="Q225" i="6"/>
  <c r="R225" i="6" s="1"/>
  <c r="P226" i="6"/>
  <c r="Q226" i="6"/>
  <c r="P227" i="6"/>
  <c r="Q227" i="6"/>
  <c r="P228" i="6"/>
  <c r="Q228" i="6"/>
  <c r="P229" i="6"/>
  <c r="Q229" i="6"/>
  <c r="R229" i="6" s="1"/>
  <c r="P230" i="6"/>
  <c r="Q230" i="6"/>
  <c r="R230" i="6" s="1"/>
  <c r="P231" i="6"/>
  <c r="Q231" i="6"/>
  <c r="R231" i="6" s="1"/>
  <c r="P232" i="6"/>
  <c r="Q232" i="6"/>
  <c r="R232" i="6" s="1"/>
  <c r="P233" i="6"/>
  <c r="Q233" i="6"/>
  <c r="R233" i="6" s="1"/>
  <c r="Q5" i="6"/>
  <c r="R5" i="6" s="1"/>
  <c r="P5" i="6"/>
  <c r="K6" i="6"/>
  <c r="L6" i="6"/>
  <c r="K7" i="6"/>
  <c r="L7" i="6"/>
  <c r="K8" i="6"/>
  <c r="L8" i="6"/>
  <c r="K9" i="6"/>
  <c r="L9" i="6"/>
  <c r="K10" i="6"/>
  <c r="L10" i="6"/>
  <c r="K11" i="6"/>
  <c r="L11" i="6"/>
  <c r="K12" i="6"/>
  <c r="L12" i="6"/>
  <c r="K13" i="6"/>
  <c r="L13" i="6"/>
  <c r="K14" i="6"/>
  <c r="L14" i="6"/>
  <c r="K15" i="6"/>
  <c r="L15" i="6"/>
  <c r="K16" i="6"/>
  <c r="L16" i="6"/>
  <c r="K17" i="6"/>
  <c r="L17" i="6"/>
  <c r="K18" i="6"/>
  <c r="L18" i="6"/>
  <c r="K19" i="6"/>
  <c r="L19" i="6"/>
  <c r="K20" i="6"/>
  <c r="L20" i="6"/>
  <c r="K21" i="6"/>
  <c r="L21" i="6"/>
  <c r="K22" i="6"/>
  <c r="L22" i="6"/>
  <c r="K23" i="6"/>
  <c r="L23" i="6"/>
  <c r="K24" i="6"/>
  <c r="L24" i="6"/>
  <c r="K25" i="6"/>
  <c r="L25" i="6"/>
  <c r="K26" i="6"/>
  <c r="L26" i="6"/>
  <c r="K27" i="6"/>
  <c r="L27" i="6"/>
  <c r="K28" i="6"/>
  <c r="L28" i="6"/>
  <c r="K29" i="6"/>
  <c r="L29" i="6"/>
  <c r="K30" i="6"/>
  <c r="L30" i="6"/>
  <c r="K31" i="6"/>
  <c r="L31" i="6"/>
  <c r="K32" i="6"/>
  <c r="L32" i="6"/>
  <c r="K33" i="6"/>
  <c r="L33" i="6"/>
  <c r="K34" i="6"/>
  <c r="L34" i="6"/>
  <c r="K35" i="6"/>
  <c r="L35" i="6"/>
  <c r="K36" i="6"/>
  <c r="L36" i="6"/>
  <c r="K37" i="6"/>
  <c r="L37" i="6"/>
  <c r="K38" i="6"/>
  <c r="L38" i="6"/>
  <c r="K39" i="6"/>
  <c r="L39" i="6"/>
  <c r="K40" i="6"/>
  <c r="L40" i="6"/>
  <c r="K41" i="6"/>
  <c r="L41" i="6"/>
  <c r="K42" i="6"/>
  <c r="L42" i="6"/>
  <c r="K43" i="6"/>
  <c r="L43" i="6"/>
  <c r="K44" i="6"/>
  <c r="L44" i="6"/>
  <c r="K45" i="6"/>
  <c r="L45" i="6"/>
  <c r="K46" i="6"/>
  <c r="L46" i="6"/>
  <c r="K47" i="6"/>
  <c r="L47" i="6"/>
  <c r="K48" i="6"/>
  <c r="L48" i="6"/>
  <c r="K49" i="6"/>
  <c r="L49" i="6"/>
  <c r="K50" i="6"/>
  <c r="L50" i="6"/>
  <c r="K51" i="6"/>
  <c r="L51" i="6"/>
  <c r="K52" i="6"/>
  <c r="L52" i="6"/>
  <c r="K53" i="6"/>
  <c r="L53" i="6"/>
  <c r="K54" i="6"/>
  <c r="L54" i="6"/>
  <c r="K55" i="6"/>
  <c r="L55" i="6"/>
  <c r="K56" i="6"/>
  <c r="L56" i="6"/>
  <c r="K57" i="6"/>
  <c r="L57" i="6"/>
  <c r="K58" i="6"/>
  <c r="L58" i="6"/>
  <c r="K59" i="6"/>
  <c r="L59" i="6"/>
  <c r="K60" i="6"/>
  <c r="L60" i="6"/>
  <c r="K61" i="6"/>
  <c r="L61" i="6"/>
  <c r="K62" i="6"/>
  <c r="L62" i="6"/>
  <c r="K63" i="6"/>
  <c r="L63" i="6"/>
  <c r="K64" i="6"/>
  <c r="L64" i="6"/>
  <c r="K65" i="6"/>
  <c r="L65" i="6"/>
  <c r="K66" i="6"/>
  <c r="L66" i="6"/>
  <c r="K67" i="6"/>
  <c r="L67" i="6"/>
  <c r="K68" i="6"/>
  <c r="L68" i="6"/>
  <c r="K69" i="6"/>
  <c r="L69" i="6"/>
  <c r="K70" i="6"/>
  <c r="L70" i="6"/>
  <c r="K71" i="6"/>
  <c r="L71" i="6"/>
  <c r="K72" i="6"/>
  <c r="L72" i="6"/>
  <c r="L73" i="6"/>
  <c r="K82" i="6"/>
  <c r="L82" i="6"/>
  <c r="K83" i="6"/>
  <c r="L83" i="6"/>
  <c r="K84" i="6"/>
  <c r="L84" i="6"/>
  <c r="K85" i="6"/>
  <c r="L85" i="6"/>
  <c r="K86" i="6"/>
  <c r="L86" i="6"/>
  <c r="K87" i="6"/>
  <c r="L87" i="6"/>
  <c r="K88" i="6"/>
  <c r="L88" i="6"/>
  <c r="K89" i="6"/>
  <c r="L89" i="6"/>
  <c r="K90" i="6"/>
  <c r="L90" i="6"/>
  <c r="K91" i="6"/>
  <c r="L91" i="6"/>
  <c r="K92" i="6"/>
  <c r="L92" i="6"/>
  <c r="K93" i="6"/>
  <c r="L93" i="6"/>
  <c r="K94" i="6"/>
  <c r="L94" i="6"/>
  <c r="K95" i="6"/>
  <c r="L95" i="6"/>
  <c r="K96" i="6"/>
  <c r="L96" i="6"/>
  <c r="K97" i="6"/>
  <c r="L97" i="6"/>
  <c r="K98" i="6"/>
  <c r="L98" i="6"/>
  <c r="K99" i="6"/>
  <c r="L99" i="6"/>
  <c r="L100" i="6"/>
  <c r="K101" i="6"/>
  <c r="L101" i="6"/>
  <c r="K102" i="6"/>
  <c r="L102" i="6"/>
  <c r="K103" i="6"/>
  <c r="L103" i="6"/>
  <c r="K104" i="6"/>
  <c r="L104" i="6"/>
  <c r="K105" i="6"/>
  <c r="L105" i="6"/>
  <c r="K106" i="6"/>
  <c r="L106" i="6"/>
  <c r="K107" i="6"/>
  <c r="L107" i="6"/>
  <c r="K108" i="6"/>
  <c r="L108" i="6"/>
  <c r="K109" i="6"/>
  <c r="L109" i="6"/>
  <c r="K110" i="6"/>
  <c r="L110" i="6"/>
  <c r="K111" i="6"/>
  <c r="L111" i="6"/>
  <c r="K112" i="6"/>
  <c r="L112" i="6"/>
  <c r="K113" i="6"/>
  <c r="L113" i="6"/>
  <c r="K114" i="6"/>
  <c r="L114" i="6"/>
  <c r="K115" i="6"/>
  <c r="L115" i="6"/>
  <c r="K116" i="6"/>
  <c r="L116" i="6"/>
  <c r="K117" i="6"/>
  <c r="L117" i="6"/>
  <c r="K118" i="6"/>
  <c r="L118" i="6"/>
  <c r="K119" i="6"/>
  <c r="L119" i="6"/>
  <c r="K120" i="6"/>
  <c r="L120" i="6"/>
  <c r="K121" i="6"/>
  <c r="L121" i="6"/>
  <c r="K122" i="6"/>
  <c r="L122" i="6"/>
  <c r="K123" i="6"/>
  <c r="L123" i="6"/>
  <c r="K124" i="6"/>
  <c r="L124" i="6"/>
  <c r="K125" i="6"/>
  <c r="L125" i="6"/>
  <c r="K126" i="6"/>
  <c r="L126" i="6"/>
  <c r="K127" i="6"/>
  <c r="L127" i="6"/>
  <c r="K128" i="6"/>
  <c r="L128" i="6"/>
  <c r="K129" i="6"/>
  <c r="L129" i="6"/>
  <c r="K130" i="6"/>
  <c r="L130" i="6"/>
  <c r="K131" i="6"/>
  <c r="L131" i="6"/>
  <c r="K132" i="6"/>
  <c r="L132" i="6"/>
  <c r="K133" i="6"/>
  <c r="L133" i="6"/>
  <c r="K134" i="6"/>
  <c r="L134" i="6"/>
  <c r="K135" i="6"/>
  <c r="L135" i="6"/>
  <c r="K136" i="6"/>
  <c r="L136" i="6"/>
  <c r="K137" i="6"/>
  <c r="L137" i="6"/>
  <c r="K138" i="6"/>
  <c r="L138" i="6"/>
  <c r="K139" i="6"/>
  <c r="L139" i="6"/>
  <c r="K140" i="6"/>
  <c r="L140" i="6"/>
  <c r="K141" i="6"/>
  <c r="L141" i="6"/>
  <c r="K142" i="6"/>
  <c r="L142" i="6"/>
  <c r="K143" i="6"/>
  <c r="L143" i="6"/>
  <c r="K144" i="6"/>
  <c r="L144" i="6"/>
  <c r="K145" i="6"/>
  <c r="L145" i="6"/>
  <c r="K146" i="6"/>
  <c r="L146" i="6"/>
  <c r="K147" i="6"/>
  <c r="L147" i="6"/>
  <c r="K148" i="6"/>
  <c r="L148" i="6"/>
  <c r="K149" i="6"/>
  <c r="L149" i="6"/>
  <c r="K150" i="6"/>
  <c r="L150" i="6"/>
  <c r="K151" i="6"/>
  <c r="L151" i="6"/>
  <c r="K152" i="6"/>
  <c r="L152" i="6"/>
  <c r="K153" i="6"/>
  <c r="K154" i="6"/>
  <c r="L154" i="6"/>
  <c r="K155" i="6"/>
  <c r="L155" i="6"/>
  <c r="K156" i="6"/>
  <c r="L156" i="6"/>
  <c r="K157" i="6"/>
  <c r="L157" i="6"/>
  <c r="K158" i="6"/>
  <c r="L158" i="6"/>
  <c r="K159" i="6"/>
  <c r="L159" i="6"/>
  <c r="K160" i="6"/>
  <c r="L160" i="6"/>
  <c r="K161" i="6"/>
  <c r="L161" i="6"/>
  <c r="K162" i="6"/>
  <c r="L162" i="6"/>
  <c r="K163" i="6"/>
  <c r="L163" i="6"/>
  <c r="K164" i="6"/>
  <c r="L164" i="6"/>
  <c r="K165" i="6"/>
  <c r="L165" i="6"/>
  <c r="K166" i="6"/>
  <c r="L166" i="6"/>
  <c r="K167" i="6"/>
  <c r="L167" i="6"/>
  <c r="K168" i="6"/>
  <c r="L168" i="6"/>
  <c r="K169" i="6"/>
  <c r="L169" i="6"/>
  <c r="K170" i="6"/>
  <c r="L170" i="6"/>
  <c r="K171" i="6"/>
  <c r="L171" i="6"/>
  <c r="K172" i="6"/>
  <c r="L172" i="6"/>
  <c r="K173" i="6"/>
  <c r="L173" i="6"/>
  <c r="K174" i="6"/>
  <c r="L174" i="6"/>
  <c r="K175" i="6"/>
  <c r="L175" i="6"/>
  <c r="K176" i="6"/>
  <c r="L176" i="6"/>
  <c r="K177" i="6"/>
  <c r="L177" i="6"/>
  <c r="K178" i="6"/>
  <c r="L178" i="6"/>
  <c r="K179" i="6"/>
  <c r="L179" i="6"/>
  <c r="K180" i="6"/>
  <c r="L180" i="6"/>
  <c r="K181" i="6"/>
  <c r="L181" i="6"/>
  <c r="K182" i="6"/>
  <c r="L182" i="6"/>
  <c r="K183" i="6"/>
  <c r="L183" i="6"/>
  <c r="K184" i="6"/>
  <c r="L184" i="6"/>
  <c r="K185" i="6"/>
  <c r="L185" i="6"/>
  <c r="K186" i="6"/>
  <c r="L186" i="6"/>
  <c r="K187" i="6"/>
  <c r="L187" i="6"/>
  <c r="K188" i="6"/>
  <c r="L188" i="6"/>
  <c r="K189" i="6"/>
  <c r="L189" i="6"/>
  <c r="K190" i="6"/>
  <c r="L190" i="6"/>
  <c r="K191" i="6"/>
  <c r="L191" i="6"/>
  <c r="K192" i="6"/>
  <c r="L192" i="6"/>
  <c r="K193" i="6"/>
  <c r="L193" i="6"/>
  <c r="K194" i="6"/>
  <c r="L194" i="6"/>
  <c r="K195" i="6"/>
  <c r="L195" i="6"/>
  <c r="K196" i="6"/>
  <c r="L196" i="6"/>
  <c r="K197" i="6"/>
  <c r="L197" i="6"/>
  <c r="K198" i="6"/>
  <c r="L198" i="6"/>
  <c r="K199" i="6"/>
  <c r="L199" i="6"/>
  <c r="K200" i="6"/>
  <c r="L200" i="6"/>
  <c r="K201" i="6"/>
  <c r="L201" i="6"/>
  <c r="K202" i="6"/>
  <c r="L202" i="6"/>
  <c r="K203" i="6"/>
  <c r="L203" i="6"/>
  <c r="K204" i="6"/>
  <c r="L204" i="6"/>
  <c r="K205" i="6"/>
  <c r="L205" i="6"/>
  <c r="K206" i="6"/>
  <c r="L206" i="6"/>
  <c r="K207" i="6"/>
  <c r="L207" i="6"/>
  <c r="K208" i="6"/>
  <c r="L208" i="6"/>
  <c r="K209" i="6"/>
  <c r="L209" i="6"/>
  <c r="K210" i="6"/>
  <c r="L210" i="6"/>
  <c r="K211" i="6"/>
  <c r="L211" i="6"/>
  <c r="K212" i="6"/>
  <c r="L212" i="6"/>
  <c r="K213" i="6"/>
  <c r="L213" i="6"/>
  <c r="K214" i="6"/>
  <c r="L214" i="6"/>
  <c r="K215" i="6"/>
  <c r="L215" i="6"/>
  <c r="K216" i="6"/>
  <c r="L216" i="6"/>
  <c r="K217" i="6"/>
  <c r="L217" i="6"/>
  <c r="K218" i="6"/>
  <c r="L218" i="6"/>
  <c r="K219" i="6"/>
  <c r="L219" i="6"/>
  <c r="K220" i="6"/>
  <c r="L220" i="6"/>
  <c r="K221" i="6"/>
  <c r="L221" i="6"/>
  <c r="K222" i="6"/>
  <c r="L222" i="6"/>
  <c r="K223" i="6"/>
  <c r="L223" i="6"/>
  <c r="K224" i="6"/>
  <c r="L224" i="6"/>
  <c r="K225" i="6"/>
  <c r="L225" i="6"/>
  <c r="K226" i="6"/>
  <c r="L226" i="6"/>
  <c r="K227" i="6"/>
  <c r="L227" i="6"/>
  <c r="K228" i="6"/>
  <c r="L228" i="6"/>
  <c r="K229" i="6"/>
  <c r="L229" i="6"/>
  <c r="K230" i="6"/>
  <c r="L230" i="6"/>
  <c r="K231" i="6"/>
  <c r="L231" i="6"/>
  <c r="K232" i="6"/>
  <c r="L232" i="6"/>
  <c r="K233" i="6"/>
  <c r="L233" i="6"/>
  <c r="K5" i="6"/>
  <c r="H5" i="6"/>
  <c r="G5" i="6"/>
  <c r="I6" i="6"/>
  <c r="I7" i="6"/>
  <c r="I8" i="6"/>
  <c r="I9" i="6"/>
  <c r="I10" i="6"/>
  <c r="I11" i="6"/>
  <c r="I12" i="6"/>
  <c r="I13" i="6"/>
  <c r="I14" i="6"/>
  <c r="I15" i="6"/>
  <c r="I16" i="6"/>
  <c r="I17" i="6"/>
  <c r="I18" i="6"/>
  <c r="I19" i="6"/>
  <c r="I20" i="6"/>
  <c r="I21" i="6"/>
  <c r="I22" i="6"/>
  <c r="I23" i="6"/>
  <c r="I24" i="6"/>
  <c r="I25" i="6"/>
  <c r="I26" i="6"/>
  <c r="I27" i="6"/>
  <c r="I28" i="6"/>
  <c r="I29" i="6"/>
  <c r="I30" i="6"/>
  <c r="I31" i="6"/>
  <c r="I32" i="6"/>
  <c r="I33" i="6"/>
  <c r="I34" i="6"/>
  <c r="I35" i="6"/>
  <c r="I36" i="6"/>
  <c r="I37" i="6"/>
  <c r="I38" i="6"/>
  <c r="I39" i="6"/>
  <c r="I40" i="6"/>
  <c r="I41" i="6"/>
  <c r="I42" i="6"/>
  <c r="I43" i="6"/>
  <c r="I44" i="6"/>
  <c r="I45" i="6"/>
  <c r="I46" i="6"/>
  <c r="I47" i="6"/>
  <c r="I48" i="6"/>
  <c r="I49" i="6"/>
  <c r="I50" i="6"/>
  <c r="I51" i="6"/>
  <c r="I52" i="6"/>
  <c r="I53" i="6"/>
  <c r="I54" i="6"/>
  <c r="I55" i="6"/>
  <c r="I56" i="6"/>
  <c r="I57" i="6"/>
  <c r="I58" i="6"/>
  <c r="I59" i="6"/>
  <c r="I60" i="6"/>
  <c r="I61" i="6"/>
  <c r="I62" i="6"/>
  <c r="I63" i="6"/>
  <c r="I64" i="6"/>
  <c r="I65" i="6"/>
  <c r="I66" i="6"/>
  <c r="I67" i="6"/>
  <c r="I68" i="6"/>
  <c r="I69" i="6"/>
  <c r="I70" i="6"/>
  <c r="I71" i="6"/>
  <c r="I72" i="6"/>
  <c r="I73" i="6"/>
  <c r="I82" i="6"/>
  <c r="I83" i="6"/>
  <c r="I84" i="6"/>
  <c r="I85" i="6"/>
  <c r="I86" i="6"/>
  <c r="I87" i="6"/>
  <c r="I88" i="6"/>
  <c r="I89" i="6"/>
  <c r="I90" i="6"/>
  <c r="I91" i="6"/>
  <c r="I92" i="6"/>
  <c r="I93" i="6"/>
  <c r="I94" i="6"/>
  <c r="I95" i="6"/>
  <c r="I96" i="6"/>
  <c r="I97" i="6"/>
  <c r="I98" i="6"/>
  <c r="I99" i="6"/>
  <c r="I100" i="6"/>
  <c r="I101" i="6"/>
  <c r="I102" i="6"/>
  <c r="I103" i="6"/>
  <c r="I104" i="6"/>
  <c r="I105" i="6"/>
  <c r="I106" i="6"/>
  <c r="I107" i="6"/>
  <c r="I108" i="6"/>
  <c r="I109" i="6"/>
  <c r="I110" i="6"/>
  <c r="I111" i="6"/>
  <c r="I112" i="6"/>
  <c r="I113" i="6"/>
  <c r="I114" i="6"/>
  <c r="I115" i="6"/>
  <c r="I116" i="6"/>
  <c r="I117" i="6"/>
  <c r="I118" i="6"/>
  <c r="I119" i="6"/>
  <c r="I120" i="6"/>
  <c r="I121" i="6"/>
  <c r="I123" i="6"/>
  <c r="I124" i="6"/>
  <c r="I125" i="6"/>
  <c r="I126" i="6"/>
  <c r="I127" i="6"/>
  <c r="I128" i="6"/>
  <c r="I129" i="6"/>
  <c r="I130" i="6"/>
  <c r="I131" i="6"/>
  <c r="I132" i="6"/>
  <c r="I133" i="6"/>
  <c r="I134" i="6"/>
  <c r="I135" i="6"/>
  <c r="I136" i="6"/>
  <c r="I137" i="6"/>
  <c r="I138" i="6"/>
  <c r="I139" i="6"/>
  <c r="I140" i="6"/>
  <c r="I141" i="6"/>
  <c r="I142" i="6"/>
  <c r="I143" i="6"/>
  <c r="I144" i="6"/>
  <c r="I145" i="6"/>
  <c r="I146" i="6"/>
  <c r="I147" i="6"/>
  <c r="I148" i="6"/>
  <c r="I149" i="6"/>
  <c r="I150" i="6"/>
  <c r="I151" i="6"/>
  <c r="I152" i="6"/>
  <c r="I153" i="6"/>
  <c r="I154" i="6"/>
  <c r="I155" i="6"/>
  <c r="I156" i="6"/>
  <c r="I157" i="6"/>
  <c r="I158" i="6"/>
  <c r="I159" i="6"/>
  <c r="I160" i="6"/>
  <c r="I161" i="6"/>
  <c r="I162" i="6"/>
  <c r="I163" i="6"/>
  <c r="I164" i="6"/>
  <c r="I165" i="6"/>
  <c r="I166" i="6"/>
  <c r="I167" i="6"/>
  <c r="I168" i="6"/>
  <c r="I169" i="6"/>
  <c r="I170" i="6"/>
  <c r="I171" i="6"/>
  <c r="I172" i="6"/>
  <c r="I173" i="6"/>
  <c r="I174" i="6"/>
  <c r="I175" i="6"/>
  <c r="I176" i="6"/>
  <c r="I177" i="6"/>
  <c r="I178" i="6"/>
  <c r="I179" i="6"/>
  <c r="I180" i="6"/>
  <c r="I181" i="6"/>
  <c r="I182" i="6"/>
  <c r="I183" i="6"/>
  <c r="I184" i="6"/>
  <c r="I185" i="6"/>
  <c r="I186" i="6"/>
  <c r="I187" i="6"/>
  <c r="I188" i="6"/>
  <c r="I189" i="6"/>
  <c r="I190" i="6"/>
  <c r="I191" i="6"/>
  <c r="I192" i="6"/>
  <c r="I193" i="6"/>
  <c r="I194" i="6"/>
  <c r="I195" i="6"/>
  <c r="I196" i="6"/>
  <c r="I197" i="6"/>
  <c r="I198" i="6"/>
  <c r="I199" i="6"/>
  <c r="I200" i="6"/>
  <c r="I201" i="6"/>
  <c r="I202" i="6"/>
  <c r="I203" i="6"/>
  <c r="I204" i="6"/>
  <c r="I205" i="6"/>
  <c r="I206" i="6"/>
  <c r="I207" i="6"/>
  <c r="I208" i="6"/>
  <c r="I209" i="6"/>
  <c r="I210" i="6"/>
  <c r="I211" i="6"/>
  <c r="I212" i="6"/>
  <c r="I213" i="6"/>
  <c r="I214" i="6"/>
  <c r="I215" i="6"/>
  <c r="I216" i="6"/>
  <c r="I217" i="6"/>
  <c r="I218" i="6"/>
  <c r="I219" i="6"/>
  <c r="I220" i="6"/>
  <c r="I221" i="6"/>
  <c r="I222" i="6"/>
  <c r="I223" i="6"/>
  <c r="I224" i="6"/>
  <c r="I225" i="6"/>
  <c r="I226" i="6"/>
  <c r="I227" i="6"/>
  <c r="I228" i="6"/>
  <c r="I229" i="6"/>
  <c r="I230" i="6"/>
  <c r="I231" i="6"/>
  <c r="I232" i="6"/>
  <c r="I233" i="6"/>
  <c r="G6" i="6"/>
  <c r="H6" i="6"/>
  <c r="G7" i="6"/>
  <c r="H7" i="6"/>
  <c r="G8" i="6"/>
  <c r="H8" i="6"/>
  <c r="G9" i="6"/>
  <c r="H9" i="6"/>
  <c r="G10" i="6"/>
  <c r="H10" i="6"/>
  <c r="G11" i="6"/>
  <c r="H11" i="6"/>
  <c r="G12" i="6"/>
  <c r="H12" i="6"/>
  <c r="G13" i="6"/>
  <c r="H13" i="6"/>
  <c r="G14" i="6"/>
  <c r="H14" i="6"/>
  <c r="G15" i="6"/>
  <c r="H15" i="6"/>
  <c r="G16" i="6"/>
  <c r="H16" i="6"/>
  <c r="G17" i="6"/>
  <c r="H17" i="6"/>
  <c r="G18" i="6"/>
  <c r="H18" i="6"/>
  <c r="G19" i="6"/>
  <c r="H19" i="6"/>
  <c r="G20" i="6"/>
  <c r="H20" i="6"/>
  <c r="G21" i="6"/>
  <c r="H21" i="6"/>
  <c r="G22" i="6"/>
  <c r="H22" i="6"/>
  <c r="G23" i="6"/>
  <c r="H23" i="6"/>
  <c r="G24" i="6"/>
  <c r="H24" i="6"/>
  <c r="G25" i="6"/>
  <c r="H25" i="6"/>
  <c r="G26" i="6"/>
  <c r="H26" i="6"/>
  <c r="G27" i="6"/>
  <c r="H27" i="6"/>
  <c r="G28" i="6"/>
  <c r="H28" i="6"/>
  <c r="G29" i="6"/>
  <c r="H29" i="6"/>
  <c r="G30" i="6"/>
  <c r="H30" i="6"/>
  <c r="G31" i="6"/>
  <c r="H31" i="6"/>
  <c r="G32" i="6"/>
  <c r="H32" i="6"/>
  <c r="G33" i="6"/>
  <c r="H33" i="6"/>
  <c r="G34" i="6"/>
  <c r="H34" i="6"/>
  <c r="G35" i="6"/>
  <c r="H35" i="6"/>
  <c r="G36" i="6"/>
  <c r="H36" i="6"/>
  <c r="G37" i="6"/>
  <c r="H37" i="6"/>
  <c r="G38" i="6"/>
  <c r="H38" i="6"/>
  <c r="G39" i="6"/>
  <c r="H39" i="6"/>
  <c r="G40" i="6"/>
  <c r="H40" i="6"/>
  <c r="G41" i="6"/>
  <c r="H41" i="6"/>
  <c r="G42" i="6"/>
  <c r="H42" i="6"/>
  <c r="G43" i="6"/>
  <c r="H43" i="6"/>
  <c r="G44" i="6"/>
  <c r="H44" i="6"/>
  <c r="G45" i="6"/>
  <c r="H45" i="6"/>
  <c r="G46" i="6"/>
  <c r="H46" i="6"/>
  <c r="G47" i="6"/>
  <c r="H47" i="6"/>
  <c r="G48" i="6"/>
  <c r="H48" i="6"/>
  <c r="G49" i="6"/>
  <c r="H49" i="6"/>
  <c r="G50" i="6"/>
  <c r="H50" i="6"/>
  <c r="G51" i="6"/>
  <c r="H51" i="6"/>
  <c r="G52" i="6"/>
  <c r="H52" i="6"/>
  <c r="G53" i="6"/>
  <c r="H53" i="6"/>
  <c r="G54" i="6"/>
  <c r="H54" i="6"/>
  <c r="G55" i="6"/>
  <c r="H55" i="6"/>
  <c r="G56" i="6"/>
  <c r="H56" i="6"/>
  <c r="G57" i="6"/>
  <c r="H57" i="6"/>
  <c r="G58" i="6"/>
  <c r="H58" i="6"/>
  <c r="G59" i="6"/>
  <c r="H59" i="6"/>
  <c r="G60" i="6"/>
  <c r="H60" i="6"/>
  <c r="G61" i="6"/>
  <c r="H61" i="6"/>
  <c r="G62" i="6"/>
  <c r="H62" i="6"/>
  <c r="G63" i="6"/>
  <c r="H63" i="6"/>
  <c r="G64" i="6"/>
  <c r="H64" i="6"/>
  <c r="G65" i="6"/>
  <c r="H65" i="6"/>
  <c r="G66" i="6"/>
  <c r="H66" i="6"/>
  <c r="G67" i="6"/>
  <c r="H67" i="6"/>
  <c r="G68" i="6"/>
  <c r="H68" i="6"/>
  <c r="G69" i="6"/>
  <c r="H69" i="6"/>
  <c r="G70" i="6"/>
  <c r="H70" i="6"/>
  <c r="G71" i="6"/>
  <c r="H71" i="6"/>
  <c r="G72" i="6"/>
  <c r="H72" i="6"/>
  <c r="G73" i="6"/>
  <c r="H73" i="6"/>
  <c r="G82" i="6"/>
  <c r="H82" i="6"/>
  <c r="G83" i="6"/>
  <c r="H83" i="6"/>
  <c r="G84" i="6"/>
  <c r="H84" i="6"/>
  <c r="G85" i="6"/>
  <c r="H85" i="6"/>
  <c r="G86" i="6"/>
  <c r="H86" i="6"/>
  <c r="G87" i="6"/>
  <c r="H87" i="6"/>
  <c r="G88" i="6"/>
  <c r="H88" i="6"/>
  <c r="G89" i="6"/>
  <c r="H89" i="6"/>
  <c r="G90" i="6"/>
  <c r="H90" i="6"/>
  <c r="G91" i="6"/>
  <c r="H91" i="6"/>
  <c r="G92" i="6"/>
  <c r="H92" i="6"/>
  <c r="G93" i="6"/>
  <c r="H93" i="6"/>
  <c r="G94" i="6"/>
  <c r="H94" i="6"/>
  <c r="G95" i="6"/>
  <c r="H95" i="6"/>
  <c r="G96" i="6"/>
  <c r="H96" i="6"/>
  <c r="G97" i="6"/>
  <c r="H97" i="6"/>
  <c r="G98" i="6"/>
  <c r="H98" i="6"/>
  <c r="G99" i="6"/>
  <c r="H99" i="6"/>
  <c r="G100" i="6"/>
  <c r="H100" i="6"/>
  <c r="G101" i="6"/>
  <c r="H101" i="6"/>
  <c r="G102" i="6"/>
  <c r="H102" i="6"/>
  <c r="G103" i="6"/>
  <c r="H103" i="6"/>
  <c r="G104" i="6"/>
  <c r="H104" i="6"/>
  <c r="G105" i="6"/>
  <c r="H105" i="6"/>
  <c r="G106" i="6"/>
  <c r="H106" i="6"/>
  <c r="G107" i="6"/>
  <c r="H107" i="6"/>
  <c r="G108" i="6"/>
  <c r="H108" i="6"/>
  <c r="G109" i="6"/>
  <c r="H109" i="6"/>
  <c r="G110" i="6"/>
  <c r="H110" i="6"/>
  <c r="G111" i="6"/>
  <c r="H111" i="6"/>
  <c r="G112" i="6"/>
  <c r="H112" i="6"/>
  <c r="G113" i="6"/>
  <c r="H113" i="6"/>
  <c r="G114" i="6"/>
  <c r="H114" i="6"/>
  <c r="G115" i="6"/>
  <c r="H115" i="6"/>
  <c r="G116" i="6"/>
  <c r="H116" i="6"/>
  <c r="G117" i="6"/>
  <c r="H117" i="6"/>
  <c r="G118" i="6"/>
  <c r="H118" i="6"/>
  <c r="G119" i="6"/>
  <c r="H119" i="6"/>
  <c r="G120" i="6"/>
  <c r="H120" i="6"/>
  <c r="G121" i="6"/>
  <c r="G122" i="6"/>
  <c r="H122" i="6"/>
  <c r="G123" i="6"/>
  <c r="H123" i="6"/>
  <c r="G124" i="6"/>
  <c r="H124" i="6"/>
  <c r="G125" i="6"/>
  <c r="H125" i="6"/>
  <c r="G126" i="6"/>
  <c r="H126" i="6"/>
  <c r="G127" i="6"/>
  <c r="H127" i="6"/>
  <c r="G128" i="6"/>
  <c r="H128" i="6"/>
  <c r="G129" i="6"/>
  <c r="H129" i="6"/>
  <c r="G130" i="6"/>
  <c r="H130" i="6"/>
  <c r="G131" i="6"/>
  <c r="H131" i="6"/>
  <c r="G132" i="6"/>
  <c r="H132" i="6"/>
  <c r="G133" i="6"/>
  <c r="H133" i="6"/>
  <c r="G134" i="6"/>
  <c r="H134" i="6"/>
  <c r="G135" i="6"/>
  <c r="H135" i="6"/>
  <c r="G136" i="6"/>
  <c r="H136" i="6"/>
  <c r="G137" i="6"/>
  <c r="H137" i="6"/>
  <c r="G138" i="6"/>
  <c r="H138" i="6"/>
  <c r="G139" i="6"/>
  <c r="H139" i="6"/>
  <c r="G140" i="6"/>
  <c r="H140" i="6"/>
  <c r="G141" i="6"/>
  <c r="H141" i="6"/>
  <c r="G142" i="6"/>
  <c r="H142" i="6"/>
  <c r="G143" i="6"/>
  <c r="H143" i="6"/>
  <c r="G144" i="6"/>
  <c r="H144" i="6"/>
  <c r="G145" i="6"/>
  <c r="H145" i="6"/>
  <c r="G146" i="6"/>
  <c r="H146" i="6"/>
  <c r="G147" i="6"/>
  <c r="H147" i="6"/>
  <c r="G148" i="6"/>
  <c r="H148" i="6"/>
  <c r="G149" i="6"/>
  <c r="H149" i="6"/>
  <c r="G150" i="6"/>
  <c r="H150" i="6"/>
  <c r="G151" i="6"/>
  <c r="H151" i="6"/>
  <c r="G152" i="6"/>
  <c r="H152" i="6"/>
  <c r="G153" i="6"/>
  <c r="H153" i="6"/>
  <c r="G154" i="6"/>
  <c r="H154" i="6"/>
  <c r="G155" i="6"/>
  <c r="H155" i="6"/>
  <c r="G156" i="6"/>
  <c r="H156" i="6"/>
  <c r="G157" i="6"/>
  <c r="H157" i="6"/>
  <c r="G158" i="6"/>
  <c r="H158" i="6"/>
  <c r="G159" i="6"/>
  <c r="H159" i="6"/>
  <c r="G160" i="6"/>
  <c r="H160" i="6"/>
  <c r="G161" i="6"/>
  <c r="H161" i="6"/>
  <c r="G162" i="6"/>
  <c r="H162" i="6"/>
  <c r="G163" i="6"/>
  <c r="H163" i="6"/>
  <c r="G164" i="6"/>
  <c r="H164" i="6"/>
  <c r="G165" i="6"/>
  <c r="H165" i="6"/>
  <c r="G166" i="6"/>
  <c r="H166" i="6"/>
  <c r="G167" i="6"/>
  <c r="H167" i="6"/>
  <c r="G168" i="6"/>
  <c r="H168" i="6"/>
  <c r="G169" i="6"/>
  <c r="H169" i="6"/>
  <c r="G170" i="6"/>
  <c r="H170" i="6"/>
  <c r="G171" i="6"/>
  <c r="H171" i="6"/>
  <c r="G172" i="6"/>
  <c r="H172" i="6"/>
  <c r="G173" i="6"/>
  <c r="H173" i="6"/>
  <c r="G174" i="6"/>
  <c r="H174" i="6"/>
  <c r="G175" i="6"/>
  <c r="H175" i="6"/>
  <c r="G176" i="6"/>
  <c r="H176" i="6"/>
  <c r="G177" i="6"/>
  <c r="H177" i="6"/>
  <c r="G178" i="6"/>
  <c r="H178" i="6"/>
  <c r="G179" i="6"/>
  <c r="H179" i="6"/>
  <c r="G180" i="6"/>
  <c r="H180" i="6"/>
  <c r="G181" i="6"/>
  <c r="H181" i="6"/>
  <c r="G182" i="6"/>
  <c r="H182" i="6"/>
  <c r="G183" i="6"/>
  <c r="H183" i="6"/>
  <c r="G184" i="6"/>
  <c r="H184" i="6"/>
  <c r="G185" i="6"/>
  <c r="H185" i="6"/>
  <c r="G186" i="6"/>
  <c r="H186" i="6"/>
  <c r="G187" i="6"/>
  <c r="H187" i="6"/>
  <c r="G188" i="6"/>
  <c r="H188" i="6"/>
  <c r="G189" i="6"/>
  <c r="H189" i="6"/>
  <c r="G190" i="6"/>
  <c r="H190" i="6"/>
  <c r="G191" i="6"/>
  <c r="H191" i="6"/>
  <c r="G192" i="6"/>
  <c r="H192" i="6"/>
  <c r="G193" i="6"/>
  <c r="H193" i="6"/>
  <c r="G194" i="6"/>
  <c r="H194" i="6"/>
  <c r="G195" i="6"/>
  <c r="H195" i="6"/>
  <c r="G196" i="6"/>
  <c r="H196" i="6"/>
  <c r="G197" i="6"/>
  <c r="H197" i="6"/>
  <c r="G198" i="6"/>
  <c r="H198" i="6"/>
  <c r="G199" i="6"/>
  <c r="H199" i="6"/>
  <c r="G200" i="6"/>
  <c r="H200" i="6"/>
  <c r="G201" i="6"/>
  <c r="H201" i="6"/>
  <c r="G202" i="6"/>
  <c r="H202" i="6"/>
  <c r="G203" i="6"/>
  <c r="H203" i="6"/>
  <c r="G204" i="6"/>
  <c r="H204" i="6"/>
  <c r="G205" i="6"/>
  <c r="H205" i="6"/>
  <c r="G206" i="6"/>
  <c r="H206" i="6"/>
  <c r="G207" i="6"/>
  <c r="H207" i="6"/>
  <c r="G208" i="6"/>
  <c r="H208" i="6"/>
  <c r="G209" i="6"/>
  <c r="H209" i="6"/>
  <c r="G210" i="6"/>
  <c r="H210" i="6"/>
  <c r="G211" i="6"/>
  <c r="H211" i="6"/>
  <c r="G212" i="6"/>
  <c r="H212" i="6"/>
  <c r="G213" i="6"/>
  <c r="H213" i="6"/>
  <c r="G214" i="6"/>
  <c r="H214" i="6"/>
  <c r="G215" i="6"/>
  <c r="H215" i="6"/>
  <c r="G216" i="6"/>
  <c r="H216" i="6"/>
  <c r="G217" i="6"/>
  <c r="H217" i="6"/>
  <c r="G218" i="6"/>
  <c r="H218" i="6"/>
  <c r="G219" i="6"/>
  <c r="H219" i="6"/>
  <c r="G220" i="6"/>
  <c r="H220" i="6"/>
  <c r="G221" i="6"/>
  <c r="H221" i="6"/>
  <c r="G222" i="6"/>
  <c r="H222" i="6"/>
  <c r="G223" i="6"/>
  <c r="H223" i="6"/>
  <c r="G224" i="6"/>
  <c r="H224" i="6"/>
  <c r="G225" i="6"/>
  <c r="H225" i="6"/>
  <c r="G226" i="6"/>
  <c r="H226" i="6"/>
  <c r="G227" i="6"/>
  <c r="H227" i="6"/>
  <c r="G228" i="6"/>
  <c r="H228" i="6"/>
  <c r="G229" i="6"/>
  <c r="H229" i="6"/>
  <c r="G230" i="6"/>
  <c r="H230" i="6"/>
  <c r="G231" i="6"/>
  <c r="H231" i="6"/>
  <c r="G232" i="6"/>
  <c r="H232" i="6"/>
  <c r="G233" i="6"/>
  <c r="H233" i="6"/>
  <c r="R228" i="6" l="1"/>
  <c r="R222" i="6"/>
  <c r="R211" i="6"/>
  <c r="R184" i="6"/>
  <c r="R178" i="6"/>
  <c r="R167" i="6"/>
  <c r="R156" i="6"/>
  <c r="R151" i="6"/>
  <c r="R140" i="6"/>
  <c r="R129" i="6"/>
  <c r="R106" i="6"/>
  <c r="R100" i="6"/>
  <c r="R63" i="6"/>
  <c r="R57" i="6"/>
  <c r="R28" i="6"/>
  <c r="R227" i="6"/>
  <c r="R221" i="6"/>
  <c r="R210" i="6"/>
  <c r="R183" i="6"/>
  <c r="R177" i="6"/>
  <c r="R150" i="6"/>
  <c r="R139" i="6"/>
  <c r="R105" i="6"/>
  <c r="R93" i="6"/>
  <c r="R88" i="6"/>
  <c r="R33" i="6"/>
  <c r="R21" i="6"/>
  <c r="R16" i="6"/>
  <c r="R226" i="6"/>
  <c r="R220" i="6"/>
  <c r="R209" i="6"/>
  <c r="R204" i="6"/>
  <c r="R182" i="6"/>
  <c r="R176" i="6"/>
  <c r="R149" i="6"/>
  <c r="R133" i="6"/>
  <c r="R127" i="6"/>
  <c r="R98" i="6"/>
  <c r="R61" i="6"/>
  <c r="R55" i="6"/>
  <c r="R121" i="6"/>
  <c r="R109" i="6"/>
  <c r="R32" i="6"/>
  <c r="R72" i="6"/>
  <c r="R197" i="6"/>
  <c r="R148" i="6"/>
  <c r="R169" i="6"/>
  <c r="R164" i="6"/>
  <c r="R158" i="6"/>
  <c r="R142" i="6"/>
  <c r="R131" i="6"/>
  <c r="R125" i="6"/>
  <c r="R120" i="6"/>
  <c r="R65" i="6"/>
  <c r="R53" i="6"/>
  <c r="R48" i="6"/>
  <c r="R196" i="6"/>
  <c r="R84" i="6"/>
  <c r="R47" i="6"/>
  <c r="R41" i="6"/>
  <c r="R6" i="6"/>
  <c r="G234" i="6"/>
  <c r="R217" i="6"/>
  <c r="R206" i="6"/>
  <c r="R162" i="6"/>
  <c r="R89" i="6"/>
  <c r="R69" i="6"/>
  <c r="R64" i="6"/>
  <c r="R25" i="6"/>
  <c r="R9" i="6"/>
  <c r="R143" i="6"/>
  <c r="R195" i="6"/>
  <c r="R147" i="6"/>
  <c r="R39" i="6"/>
  <c r="R34" i="6"/>
  <c r="R23" i="6"/>
  <c r="R18" i="6"/>
  <c r="R155" i="6"/>
  <c r="R146" i="6"/>
  <c r="R132" i="6"/>
  <c r="R17" i="6"/>
  <c r="P234" i="6"/>
  <c r="R141" i="6"/>
  <c r="K234" i="6"/>
  <c r="R219" i="6"/>
  <c r="R171" i="6"/>
  <c r="R104" i="6"/>
  <c r="R10" i="6"/>
  <c r="Q234" i="6"/>
  <c r="O234" i="6" s="1"/>
  <c r="H234" i="6"/>
  <c r="F234" i="6" s="1"/>
  <c r="R135" i="6"/>
  <c r="R126" i="6"/>
  <c r="R123" i="6"/>
  <c r="R118" i="6"/>
  <c r="R115" i="6"/>
  <c r="R110" i="6"/>
  <c r="R107" i="6"/>
  <c r="R102" i="6"/>
  <c r="R99" i="6"/>
  <c r="R94" i="6"/>
  <c r="R91" i="6"/>
  <c r="R86" i="6"/>
  <c r="R83" i="6"/>
  <c r="R70" i="6"/>
  <c r="R67" i="6"/>
  <c r="R62" i="6"/>
  <c r="R59" i="6"/>
  <c r="R54" i="6"/>
  <c r="R51" i="6"/>
  <c r="R46" i="6"/>
  <c r="R43" i="6"/>
  <c r="R38" i="6"/>
  <c r="R35" i="6"/>
  <c r="R30" i="6"/>
  <c r="R27" i="6"/>
  <c r="R22" i="6"/>
  <c r="R19" i="6"/>
  <c r="R14" i="6"/>
  <c r="R7" i="6"/>
  <c r="T234" i="6"/>
  <c r="S234" i="6" s="1"/>
  <c r="L241" i="6"/>
  <c r="I241" i="6"/>
  <c r="L234" i="6" l="1"/>
  <c r="J234" i="6"/>
  <c r="U234" i="6"/>
  <c r="V234" i="6"/>
  <c r="W234" i="6"/>
  <c r="I240" i="6"/>
  <c r="K240" i="6"/>
  <c r="L240" i="6"/>
  <c r="X234" i="6" l="1"/>
  <c r="I5" i="6"/>
  <c r="D242" i="6" l="1"/>
  <c r="H241" i="6"/>
  <c r="G241" i="6"/>
  <c r="H240" i="6"/>
  <c r="G240" i="6"/>
  <c r="G242" i="6" l="1"/>
  <c r="E242" i="6" s="1"/>
  <c r="K241" i="6"/>
  <c r="K242" i="6" s="1"/>
  <c r="H242" i="6"/>
  <c r="AH24" i="5"/>
  <c r="AD24" i="5"/>
  <c r="AE24" i="5"/>
  <c r="AF24" i="5"/>
  <c r="S24" i="5"/>
  <c r="O24" i="5"/>
  <c r="N24" i="5"/>
  <c r="M24" i="5"/>
  <c r="P24" i="5"/>
  <c r="R24" i="5"/>
  <c r="AH173" i="5"/>
  <c r="AF173" i="5"/>
  <c r="AB173" i="5"/>
  <c r="AE173" i="5" s="1"/>
  <c r="P173" i="5"/>
  <c r="R173" i="5"/>
  <c r="AA173" i="5"/>
  <c r="Z173" i="5"/>
  <c r="X173" i="5"/>
  <c r="W173" i="5"/>
  <c r="K173" i="5"/>
  <c r="S173" i="5" s="1"/>
  <c r="J173" i="5"/>
  <c r="H173" i="5"/>
  <c r="G173" i="5"/>
  <c r="G104" i="5"/>
  <c r="H104" i="5"/>
  <c r="J104" i="5"/>
  <c r="K104" i="5"/>
  <c r="N104" i="5" s="1"/>
  <c r="P104" i="5"/>
  <c r="R104" i="5"/>
  <c r="Z104" i="5"/>
  <c r="AA104" i="5"/>
  <c r="AB104" i="5"/>
  <c r="AD104" i="5" s="1"/>
  <c r="AF104" i="5"/>
  <c r="AH104" i="5"/>
  <c r="F242" i="6" l="1"/>
  <c r="I242" i="6"/>
  <c r="L242" i="6"/>
  <c r="J242" i="6"/>
  <c r="Q24" i="5"/>
  <c r="AG24" i="5"/>
  <c r="N173" i="5"/>
  <c r="S104" i="5"/>
  <c r="O173" i="5"/>
  <c r="M173" i="5"/>
  <c r="Q173" i="5" s="1"/>
  <c r="M104" i="5"/>
  <c r="Q104" i="5" s="1"/>
  <c r="Y173" i="5"/>
  <c r="AD173" i="5"/>
  <c r="AG173" i="5" s="1"/>
  <c r="AG104" i="5"/>
  <c r="O104" i="5"/>
  <c r="I173" i="5"/>
  <c r="AI104" i="5"/>
  <c r="AE104" i="5"/>
  <c r="I104" i="5"/>
  <c r="D229" i="5"/>
  <c r="K228" i="5"/>
  <c r="M228" i="5" s="1"/>
  <c r="J228" i="5"/>
  <c r="H228" i="5"/>
  <c r="G228" i="5"/>
  <c r="R227" i="5"/>
  <c r="P227" i="5"/>
  <c r="K227" i="5"/>
  <c r="O227" i="5" s="1"/>
  <c r="J227" i="5"/>
  <c r="H227" i="5"/>
  <c r="G227" i="5"/>
  <c r="T222" i="5"/>
  <c r="T221" i="5"/>
  <c r="D221" i="5"/>
  <c r="AH220" i="5"/>
  <c r="AF220" i="5"/>
  <c r="AB220" i="5"/>
  <c r="AE220" i="5" s="1"/>
  <c r="AA220" i="5"/>
  <c r="Z220" i="5"/>
  <c r="X220" i="5"/>
  <c r="W220" i="5"/>
  <c r="R220" i="5"/>
  <c r="P220" i="5"/>
  <c r="K220" i="5"/>
  <c r="N220" i="5" s="1"/>
  <c r="J220" i="5"/>
  <c r="H220" i="5"/>
  <c r="G220" i="5"/>
  <c r="AH219" i="5"/>
  <c r="AF219" i="5"/>
  <c r="AB219" i="5"/>
  <c r="AE219" i="5" s="1"/>
  <c r="AA219" i="5"/>
  <c r="Z219" i="5"/>
  <c r="X219" i="5"/>
  <c r="W219" i="5"/>
  <c r="R219" i="5"/>
  <c r="P219" i="5"/>
  <c r="K219" i="5"/>
  <c r="N219" i="5" s="1"/>
  <c r="J219" i="5"/>
  <c r="H219" i="5"/>
  <c r="G219" i="5"/>
  <c r="AH218" i="5"/>
  <c r="AF218" i="5"/>
  <c r="W218" i="5"/>
  <c r="V218" i="5"/>
  <c r="Z218" i="5" s="1"/>
  <c r="R218" i="5"/>
  <c r="P218" i="5"/>
  <c r="K218" i="5"/>
  <c r="S218" i="5" s="1"/>
  <c r="J218" i="5"/>
  <c r="H218" i="5"/>
  <c r="G218" i="5"/>
  <c r="AH217" i="5"/>
  <c r="AF217" i="5"/>
  <c r="W217" i="5"/>
  <c r="V217" i="5"/>
  <c r="Z217" i="5" s="1"/>
  <c r="R217" i="5"/>
  <c r="P217" i="5"/>
  <c r="K217" i="5"/>
  <c r="S217" i="5" s="1"/>
  <c r="J217" i="5"/>
  <c r="H217" i="5"/>
  <c r="G217" i="5"/>
  <c r="AH216" i="5"/>
  <c r="AF216" i="5"/>
  <c r="W216" i="5"/>
  <c r="V216" i="5"/>
  <c r="Z216" i="5" s="1"/>
  <c r="R216" i="5"/>
  <c r="P216" i="5"/>
  <c r="K216" i="5"/>
  <c r="S216" i="5" s="1"/>
  <c r="J216" i="5"/>
  <c r="H216" i="5"/>
  <c r="G216" i="5"/>
  <c r="AH215" i="5"/>
  <c r="AF215" i="5"/>
  <c r="W215" i="5"/>
  <c r="V215" i="5"/>
  <c r="AB215" i="5" s="1"/>
  <c r="R215" i="5"/>
  <c r="P215" i="5"/>
  <c r="K215" i="5"/>
  <c r="N215" i="5" s="1"/>
  <c r="J215" i="5"/>
  <c r="H215" i="5"/>
  <c r="G215" i="5"/>
  <c r="AH214" i="5"/>
  <c r="AF214" i="5"/>
  <c r="W214" i="5"/>
  <c r="V214" i="5"/>
  <c r="Z214" i="5" s="1"/>
  <c r="R214" i="5"/>
  <c r="P214" i="5"/>
  <c r="K214" i="5"/>
  <c r="S214" i="5" s="1"/>
  <c r="J214" i="5"/>
  <c r="H214" i="5"/>
  <c r="G214" i="5"/>
  <c r="AH213" i="5"/>
  <c r="AF213" i="5"/>
  <c r="W213" i="5"/>
  <c r="V213" i="5"/>
  <c r="R213" i="5"/>
  <c r="P213" i="5"/>
  <c r="K213" i="5"/>
  <c r="J213" i="5"/>
  <c r="H213" i="5"/>
  <c r="G213" i="5"/>
  <c r="AH212" i="5"/>
  <c r="AF212" i="5"/>
  <c r="W212" i="5"/>
  <c r="V212" i="5"/>
  <c r="Z212" i="5" s="1"/>
  <c r="R212" i="5"/>
  <c r="P212" i="5"/>
  <c r="K212" i="5"/>
  <c r="J212" i="5"/>
  <c r="H212" i="5"/>
  <c r="G212" i="5"/>
  <c r="AH211" i="5"/>
  <c r="AF211" i="5"/>
  <c r="AB211" i="5"/>
  <c r="AD211" i="5" s="1"/>
  <c r="AA211" i="5"/>
  <c r="Z211" i="5"/>
  <c r="X211" i="5"/>
  <c r="W211" i="5"/>
  <c r="R211" i="5"/>
  <c r="P211" i="5"/>
  <c r="K211" i="5"/>
  <c r="M211" i="5" s="1"/>
  <c r="J211" i="5"/>
  <c r="H211" i="5"/>
  <c r="G211" i="5"/>
  <c r="AH210" i="5"/>
  <c r="AF210" i="5"/>
  <c r="W210" i="5"/>
  <c r="V210" i="5"/>
  <c r="AB210" i="5" s="1"/>
  <c r="R210" i="5"/>
  <c r="P210" i="5"/>
  <c r="K210" i="5"/>
  <c r="N210" i="5" s="1"/>
  <c r="J210" i="5"/>
  <c r="H210" i="5"/>
  <c r="G210" i="5"/>
  <c r="AH209" i="5"/>
  <c r="AF209" i="5"/>
  <c r="W209" i="5"/>
  <c r="V209" i="5"/>
  <c r="Z209" i="5" s="1"/>
  <c r="R209" i="5"/>
  <c r="P209" i="5"/>
  <c r="K209" i="5"/>
  <c r="S209" i="5" s="1"/>
  <c r="J209" i="5"/>
  <c r="H209" i="5"/>
  <c r="G209" i="5"/>
  <c r="AH208" i="5"/>
  <c r="AF208" i="5"/>
  <c r="W208" i="5"/>
  <c r="V208" i="5"/>
  <c r="R208" i="5"/>
  <c r="P208" i="5"/>
  <c r="K208" i="5"/>
  <c r="S208" i="5" s="1"/>
  <c r="J208" i="5"/>
  <c r="H208" i="5"/>
  <c r="G208" i="5"/>
  <c r="AH207" i="5"/>
  <c r="AF207" i="5"/>
  <c r="W207" i="5"/>
  <c r="V207" i="5"/>
  <c r="Z207" i="5" s="1"/>
  <c r="R207" i="5"/>
  <c r="P207" i="5"/>
  <c r="K207" i="5"/>
  <c r="S207" i="5" s="1"/>
  <c r="J207" i="5"/>
  <c r="H207" i="5"/>
  <c r="G207" i="5"/>
  <c r="AH206" i="5"/>
  <c r="AF206" i="5"/>
  <c r="W206" i="5"/>
  <c r="V206" i="5"/>
  <c r="AB206" i="5" s="1"/>
  <c r="R206" i="5"/>
  <c r="P206" i="5"/>
  <c r="K206" i="5"/>
  <c r="N206" i="5" s="1"/>
  <c r="J206" i="5"/>
  <c r="H206" i="5"/>
  <c r="G206" i="5"/>
  <c r="AH205" i="5"/>
  <c r="AF205" i="5"/>
  <c r="W205" i="5"/>
  <c r="V205" i="5"/>
  <c r="Z205" i="5" s="1"/>
  <c r="R205" i="5"/>
  <c r="P205" i="5"/>
  <c r="K205" i="5"/>
  <c r="S205" i="5" s="1"/>
  <c r="J205" i="5"/>
  <c r="H205" i="5"/>
  <c r="G205" i="5"/>
  <c r="AH204" i="5"/>
  <c r="AF204" i="5"/>
  <c r="W204" i="5"/>
  <c r="V204" i="5"/>
  <c r="Z204" i="5" s="1"/>
  <c r="R204" i="5"/>
  <c r="P204" i="5"/>
  <c r="K204" i="5"/>
  <c r="S204" i="5" s="1"/>
  <c r="J204" i="5"/>
  <c r="H204" i="5"/>
  <c r="G204" i="5"/>
  <c r="AH203" i="5"/>
  <c r="AF203" i="5"/>
  <c r="W203" i="5"/>
  <c r="V203" i="5"/>
  <c r="Z203" i="5" s="1"/>
  <c r="R203" i="5"/>
  <c r="P203" i="5"/>
  <c r="K203" i="5"/>
  <c r="O203" i="5" s="1"/>
  <c r="J203" i="5"/>
  <c r="H203" i="5"/>
  <c r="G203" i="5"/>
  <c r="AH202" i="5"/>
  <c r="AF202" i="5"/>
  <c r="W202" i="5"/>
  <c r="V202" i="5"/>
  <c r="AB202" i="5" s="1"/>
  <c r="R202" i="5"/>
  <c r="P202" i="5"/>
  <c r="K202" i="5"/>
  <c r="N202" i="5" s="1"/>
  <c r="J202" i="5"/>
  <c r="H202" i="5"/>
  <c r="G202" i="5"/>
  <c r="AH201" i="5"/>
  <c r="AF201" i="5"/>
  <c r="W201" i="5"/>
  <c r="V201" i="5"/>
  <c r="Z201" i="5" s="1"/>
  <c r="R201" i="5"/>
  <c r="P201" i="5"/>
  <c r="K201" i="5"/>
  <c r="S201" i="5" s="1"/>
  <c r="J201" i="5"/>
  <c r="H201" i="5"/>
  <c r="G201" i="5"/>
  <c r="AH200" i="5"/>
  <c r="AF200" i="5"/>
  <c r="W200" i="5"/>
  <c r="V200" i="5"/>
  <c r="Z200" i="5" s="1"/>
  <c r="R200" i="5"/>
  <c r="P200" i="5"/>
  <c r="K200" i="5"/>
  <c r="S200" i="5" s="1"/>
  <c r="J200" i="5"/>
  <c r="H200" i="5"/>
  <c r="G200" i="5"/>
  <c r="AH199" i="5"/>
  <c r="AF199" i="5"/>
  <c r="W199" i="5"/>
  <c r="V199" i="5"/>
  <c r="Z199" i="5" s="1"/>
  <c r="R199" i="5"/>
  <c r="P199" i="5"/>
  <c r="K199" i="5"/>
  <c r="M199" i="5" s="1"/>
  <c r="J199" i="5"/>
  <c r="H199" i="5"/>
  <c r="G199" i="5"/>
  <c r="AH198" i="5"/>
  <c r="AF198" i="5"/>
  <c r="W198" i="5"/>
  <c r="V198" i="5"/>
  <c r="AB198" i="5" s="1"/>
  <c r="R198" i="5"/>
  <c r="P198" i="5"/>
  <c r="K198" i="5"/>
  <c r="N198" i="5" s="1"/>
  <c r="J198" i="5"/>
  <c r="H198" i="5"/>
  <c r="G198" i="5"/>
  <c r="AH197" i="5"/>
  <c r="AF197" i="5"/>
  <c r="W197" i="5"/>
  <c r="V197" i="5"/>
  <c r="R197" i="5"/>
  <c r="P197" i="5"/>
  <c r="K197" i="5"/>
  <c r="S197" i="5" s="1"/>
  <c r="J197" i="5"/>
  <c r="H197" i="5"/>
  <c r="G197" i="5"/>
  <c r="AI196" i="5"/>
  <c r="AH196" i="5"/>
  <c r="AF196" i="5"/>
  <c r="AE196" i="5"/>
  <c r="AD196" i="5"/>
  <c r="AA196" i="5"/>
  <c r="Z196" i="5"/>
  <c r="R196" i="5"/>
  <c r="P196" i="5"/>
  <c r="K196" i="5"/>
  <c r="S196" i="5" s="1"/>
  <c r="J196" i="5"/>
  <c r="H196" i="5"/>
  <c r="G196" i="5"/>
  <c r="AH195" i="5"/>
  <c r="AF195" i="5"/>
  <c r="AB195" i="5"/>
  <c r="AI195" i="5" s="1"/>
  <c r="AA195" i="5"/>
  <c r="Z195" i="5"/>
  <c r="R195" i="5"/>
  <c r="P195" i="5"/>
  <c r="K195" i="5"/>
  <c r="S195" i="5" s="1"/>
  <c r="J195" i="5"/>
  <c r="H195" i="5"/>
  <c r="G195" i="5"/>
  <c r="AH194" i="5"/>
  <c r="AF194" i="5"/>
  <c r="W194" i="5"/>
  <c r="V194" i="5"/>
  <c r="Z194" i="5" s="1"/>
  <c r="R194" i="5"/>
  <c r="P194" i="5"/>
  <c r="K194" i="5"/>
  <c r="M194" i="5" s="1"/>
  <c r="J194" i="5"/>
  <c r="H194" i="5"/>
  <c r="G194" i="5"/>
  <c r="AH193" i="5"/>
  <c r="AF193" i="5"/>
  <c r="AB193" i="5"/>
  <c r="AE193" i="5" s="1"/>
  <c r="AA193" i="5"/>
  <c r="Z193" i="5"/>
  <c r="R193" i="5"/>
  <c r="P193" i="5"/>
  <c r="K193" i="5"/>
  <c r="N193" i="5" s="1"/>
  <c r="J193" i="5"/>
  <c r="H193" i="5"/>
  <c r="G193" i="5"/>
  <c r="AH192" i="5"/>
  <c r="AF192" i="5"/>
  <c r="W192" i="5"/>
  <c r="V192" i="5"/>
  <c r="Z192" i="5" s="1"/>
  <c r="R192" i="5"/>
  <c r="P192" i="5"/>
  <c r="K192" i="5"/>
  <c r="S192" i="5" s="1"/>
  <c r="J192" i="5"/>
  <c r="H192" i="5"/>
  <c r="G192" i="5"/>
  <c r="AH191" i="5"/>
  <c r="AF191" i="5"/>
  <c r="W191" i="5"/>
  <c r="V191" i="5"/>
  <c r="Z191" i="5" s="1"/>
  <c r="R191" i="5"/>
  <c r="P191" i="5"/>
  <c r="K191" i="5"/>
  <c r="J191" i="5"/>
  <c r="H191" i="5"/>
  <c r="G191" i="5"/>
  <c r="AH190" i="5"/>
  <c r="AF190" i="5"/>
  <c r="W190" i="5"/>
  <c r="V190" i="5"/>
  <c r="Z190" i="5" s="1"/>
  <c r="R190" i="5"/>
  <c r="P190" i="5"/>
  <c r="K190" i="5"/>
  <c r="J190" i="5"/>
  <c r="H190" i="5"/>
  <c r="G190" i="5"/>
  <c r="AH189" i="5"/>
  <c r="AF189" i="5"/>
  <c r="W189" i="5"/>
  <c r="V189" i="5"/>
  <c r="AB189" i="5" s="1"/>
  <c r="R189" i="5"/>
  <c r="P189" i="5"/>
  <c r="K189" i="5"/>
  <c r="N189" i="5" s="1"/>
  <c r="J189" i="5"/>
  <c r="H189" i="5"/>
  <c r="G189" i="5"/>
  <c r="AH188" i="5"/>
  <c r="AF188" i="5"/>
  <c r="W188" i="5"/>
  <c r="V188" i="5"/>
  <c r="R188" i="5"/>
  <c r="P188" i="5"/>
  <c r="K188" i="5"/>
  <c r="S188" i="5" s="1"/>
  <c r="J188" i="5"/>
  <c r="H188" i="5"/>
  <c r="G188" i="5"/>
  <c r="AH187" i="5"/>
  <c r="AF187" i="5"/>
  <c r="W187" i="5"/>
  <c r="V187" i="5"/>
  <c r="R187" i="5"/>
  <c r="P187" i="5"/>
  <c r="K187" i="5"/>
  <c r="S187" i="5" s="1"/>
  <c r="J187" i="5"/>
  <c r="H187" i="5"/>
  <c r="G187" i="5"/>
  <c r="AH186" i="5"/>
  <c r="AF186" i="5"/>
  <c r="W186" i="5"/>
  <c r="V186" i="5"/>
  <c r="Z186" i="5" s="1"/>
  <c r="R186" i="5"/>
  <c r="P186" i="5"/>
  <c r="K186" i="5"/>
  <c r="M186" i="5" s="1"/>
  <c r="J186" i="5"/>
  <c r="H186" i="5"/>
  <c r="G186" i="5"/>
  <c r="AH185" i="5"/>
  <c r="AF185" i="5"/>
  <c r="W185" i="5"/>
  <c r="V185" i="5"/>
  <c r="AB185" i="5" s="1"/>
  <c r="R185" i="5"/>
  <c r="P185" i="5"/>
  <c r="K185" i="5"/>
  <c r="N185" i="5" s="1"/>
  <c r="J185" i="5"/>
  <c r="H185" i="5"/>
  <c r="G185" i="5"/>
  <c r="AH184" i="5"/>
  <c r="AF184" i="5"/>
  <c r="W184" i="5"/>
  <c r="V184" i="5"/>
  <c r="Z184" i="5" s="1"/>
  <c r="R184" i="5"/>
  <c r="P184" i="5"/>
  <c r="K184" i="5"/>
  <c r="S184" i="5" s="1"/>
  <c r="J184" i="5"/>
  <c r="H184" i="5"/>
  <c r="G184" i="5"/>
  <c r="AH183" i="5"/>
  <c r="AF183" i="5"/>
  <c r="W183" i="5"/>
  <c r="V183" i="5"/>
  <c r="AA183" i="5" s="1"/>
  <c r="R183" i="5"/>
  <c r="P183" i="5"/>
  <c r="K183" i="5"/>
  <c r="M183" i="5" s="1"/>
  <c r="J183" i="5"/>
  <c r="H183" i="5"/>
  <c r="G183" i="5"/>
  <c r="I183" i="5" s="1"/>
  <c r="AH182" i="5"/>
  <c r="AF182" i="5"/>
  <c r="AB182" i="5"/>
  <c r="AI182" i="5" s="1"/>
  <c r="AA182" i="5"/>
  <c r="Z182" i="5"/>
  <c r="R182" i="5"/>
  <c r="P182" i="5"/>
  <c r="K182" i="5"/>
  <c r="M182" i="5" s="1"/>
  <c r="J182" i="5"/>
  <c r="H182" i="5"/>
  <c r="G182" i="5"/>
  <c r="AH181" i="5"/>
  <c r="AF181" i="5"/>
  <c r="AB181" i="5"/>
  <c r="AA181" i="5"/>
  <c r="Z181" i="5"/>
  <c r="R181" i="5"/>
  <c r="P181" i="5"/>
  <c r="K181" i="5"/>
  <c r="N181" i="5" s="1"/>
  <c r="J181" i="5"/>
  <c r="H181" i="5"/>
  <c r="G181" i="5"/>
  <c r="AH180" i="5"/>
  <c r="AF180" i="5"/>
  <c r="W180" i="5"/>
  <c r="V180" i="5"/>
  <c r="Z180" i="5" s="1"/>
  <c r="R180" i="5"/>
  <c r="P180" i="5"/>
  <c r="K180" i="5"/>
  <c r="S180" i="5" s="1"/>
  <c r="J180" i="5"/>
  <c r="H180" i="5"/>
  <c r="G180" i="5"/>
  <c r="AH179" i="5"/>
  <c r="AF179" i="5"/>
  <c r="W179" i="5"/>
  <c r="V179" i="5"/>
  <c r="Z179" i="5" s="1"/>
  <c r="R179" i="5"/>
  <c r="P179" i="5"/>
  <c r="K179" i="5"/>
  <c r="J179" i="5"/>
  <c r="H179" i="5"/>
  <c r="G179" i="5"/>
  <c r="AH178" i="5"/>
  <c r="AF178" i="5"/>
  <c r="W178" i="5"/>
  <c r="V178" i="5"/>
  <c r="Z178" i="5" s="1"/>
  <c r="R178" i="5"/>
  <c r="P178" i="5"/>
  <c r="K178" i="5"/>
  <c r="O178" i="5" s="1"/>
  <c r="J178" i="5"/>
  <c r="H178" i="5"/>
  <c r="G178" i="5"/>
  <c r="AH177" i="5"/>
  <c r="AF177" i="5"/>
  <c r="W177" i="5"/>
  <c r="V177" i="5"/>
  <c r="AB177" i="5" s="1"/>
  <c r="R177" i="5"/>
  <c r="P177" i="5"/>
  <c r="K177" i="5"/>
  <c r="N177" i="5" s="1"/>
  <c r="J177" i="5"/>
  <c r="H177" i="5"/>
  <c r="G177" i="5"/>
  <c r="AH176" i="5"/>
  <c r="AF176" i="5"/>
  <c r="W176" i="5"/>
  <c r="V176" i="5"/>
  <c r="Z176" i="5" s="1"/>
  <c r="R176" i="5"/>
  <c r="P176" i="5"/>
  <c r="K176" i="5"/>
  <c r="J176" i="5"/>
  <c r="H176" i="5"/>
  <c r="G176" i="5"/>
  <c r="AH175" i="5"/>
  <c r="AF175" i="5"/>
  <c r="W175" i="5"/>
  <c r="V175" i="5"/>
  <c r="AB175" i="5" s="1"/>
  <c r="R175" i="5"/>
  <c r="P175" i="5"/>
  <c r="K175" i="5"/>
  <c r="S175" i="5" s="1"/>
  <c r="J175" i="5"/>
  <c r="H175" i="5"/>
  <c r="G175" i="5"/>
  <c r="AH174" i="5"/>
  <c r="AF174" i="5"/>
  <c r="W174" i="5"/>
  <c r="V174" i="5"/>
  <c r="X174" i="5" s="1"/>
  <c r="R174" i="5"/>
  <c r="P174" i="5"/>
  <c r="K174" i="5"/>
  <c r="S174" i="5" s="1"/>
  <c r="J174" i="5"/>
  <c r="H174" i="5"/>
  <c r="G174" i="5"/>
  <c r="AI172" i="5"/>
  <c r="AH172" i="5"/>
  <c r="AF172" i="5"/>
  <c r="AE172" i="5"/>
  <c r="AD172" i="5"/>
  <c r="AA172" i="5"/>
  <c r="Z172" i="5"/>
  <c r="R172" i="5"/>
  <c r="P172" i="5"/>
  <c r="K172" i="5"/>
  <c r="O172" i="5" s="1"/>
  <c r="J172" i="5"/>
  <c r="H172" i="5"/>
  <c r="G172" i="5"/>
  <c r="AI171" i="5"/>
  <c r="AH171" i="5"/>
  <c r="AF171" i="5"/>
  <c r="AE171" i="5"/>
  <c r="AD171" i="5"/>
  <c r="AA171" i="5"/>
  <c r="Z171" i="5"/>
  <c r="R171" i="5"/>
  <c r="P171" i="5"/>
  <c r="K171" i="5"/>
  <c r="M171" i="5" s="1"/>
  <c r="J171" i="5"/>
  <c r="H171" i="5"/>
  <c r="G171" i="5"/>
  <c r="AI170" i="5"/>
  <c r="AH170" i="5"/>
  <c r="AF170" i="5"/>
  <c r="AE170" i="5"/>
  <c r="AD170" i="5"/>
  <c r="AA170" i="5"/>
  <c r="Z170" i="5"/>
  <c r="R170" i="5"/>
  <c r="P170" i="5"/>
  <c r="K170" i="5"/>
  <c r="O170" i="5" s="1"/>
  <c r="J170" i="5"/>
  <c r="H170" i="5"/>
  <c r="G170" i="5"/>
  <c r="AI169" i="5"/>
  <c r="AH169" i="5"/>
  <c r="AF169" i="5"/>
  <c r="AE169" i="5"/>
  <c r="AD169" i="5"/>
  <c r="AA169" i="5"/>
  <c r="Z169" i="5"/>
  <c r="R169" i="5"/>
  <c r="P169" i="5"/>
  <c r="K169" i="5"/>
  <c r="S169" i="5" s="1"/>
  <c r="J169" i="5"/>
  <c r="H169" i="5"/>
  <c r="G169" i="5"/>
  <c r="AH168" i="5"/>
  <c r="AF168" i="5"/>
  <c r="W168" i="5"/>
  <c r="V168" i="5"/>
  <c r="Z168" i="5" s="1"/>
  <c r="R168" i="5"/>
  <c r="P168" i="5"/>
  <c r="K168" i="5"/>
  <c r="O168" i="5" s="1"/>
  <c r="J168" i="5"/>
  <c r="H168" i="5"/>
  <c r="G168" i="5"/>
  <c r="AH167" i="5"/>
  <c r="AF167" i="5"/>
  <c r="W167" i="5"/>
  <c r="V167" i="5"/>
  <c r="Z167" i="5" s="1"/>
  <c r="R167" i="5"/>
  <c r="P167" i="5"/>
  <c r="K167" i="5"/>
  <c r="M167" i="5" s="1"/>
  <c r="J167" i="5"/>
  <c r="H167" i="5"/>
  <c r="G167" i="5"/>
  <c r="AH166" i="5"/>
  <c r="AF166" i="5"/>
  <c r="W166" i="5"/>
  <c r="V166" i="5"/>
  <c r="Z166" i="5" s="1"/>
  <c r="R166" i="5"/>
  <c r="P166" i="5"/>
  <c r="K166" i="5"/>
  <c r="S166" i="5" s="1"/>
  <c r="J166" i="5"/>
  <c r="H166" i="5"/>
  <c r="G166" i="5"/>
  <c r="AH165" i="5"/>
  <c r="AF165" i="5"/>
  <c r="W165" i="5"/>
  <c r="V165" i="5"/>
  <c r="Z165" i="5" s="1"/>
  <c r="R165" i="5"/>
  <c r="P165" i="5"/>
  <c r="K165" i="5"/>
  <c r="O165" i="5" s="1"/>
  <c r="J165" i="5"/>
  <c r="H165" i="5"/>
  <c r="G165" i="5"/>
  <c r="AH164" i="5"/>
  <c r="AF164" i="5"/>
  <c r="W164" i="5"/>
  <c r="V164" i="5"/>
  <c r="AA164" i="5" s="1"/>
  <c r="R164" i="5"/>
  <c r="P164" i="5"/>
  <c r="K164" i="5"/>
  <c r="M164" i="5" s="1"/>
  <c r="J164" i="5"/>
  <c r="H164" i="5"/>
  <c r="G164" i="5"/>
  <c r="AH163" i="5"/>
  <c r="AF163" i="5"/>
  <c r="W163" i="5"/>
  <c r="V163" i="5"/>
  <c r="Z163" i="5" s="1"/>
  <c r="R163" i="5"/>
  <c r="P163" i="5"/>
  <c r="K163" i="5"/>
  <c r="N163" i="5" s="1"/>
  <c r="J163" i="5"/>
  <c r="H163" i="5"/>
  <c r="G163" i="5"/>
  <c r="AH162" i="5"/>
  <c r="AF162" i="5"/>
  <c r="W162" i="5"/>
  <c r="V162" i="5"/>
  <c r="R162" i="5"/>
  <c r="P162" i="5"/>
  <c r="G162" i="5"/>
  <c r="F162" i="5"/>
  <c r="J162" i="5" s="1"/>
  <c r="AH161" i="5"/>
  <c r="AF161" i="5"/>
  <c r="W161" i="5"/>
  <c r="V161" i="5"/>
  <c r="AA161" i="5" s="1"/>
  <c r="R161" i="5"/>
  <c r="P161" i="5"/>
  <c r="G161" i="5"/>
  <c r="F161" i="5"/>
  <c r="H161" i="5" s="1"/>
  <c r="AH160" i="5"/>
  <c r="AF160" i="5"/>
  <c r="W160" i="5"/>
  <c r="V160" i="5"/>
  <c r="R160" i="5"/>
  <c r="P160" i="5"/>
  <c r="G160" i="5"/>
  <c r="F160" i="5"/>
  <c r="AI159" i="5"/>
  <c r="AH159" i="5"/>
  <c r="AF159" i="5"/>
  <c r="AE159" i="5"/>
  <c r="AD159" i="5"/>
  <c r="AA159" i="5"/>
  <c r="Z159" i="5"/>
  <c r="S159" i="5"/>
  <c r="R159" i="5"/>
  <c r="P159" i="5"/>
  <c r="O159" i="5"/>
  <c r="N159" i="5"/>
  <c r="M159" i="5"/>
  <c r="J159" i="5"/>
  <c r="H159" i="5"/>
  <c r="G159" i="5"/>
  <c r="AH158" i="5"/>
  <c r="AF158" i="5"/>
  <c r="W158" i="5"/>
  <c r="V158" i="5"/>
  <c r="Z158" i="5" s="1"/>
  <c r="R158" i="5"/>
  <c r="P158" i="5"/>
  <c r="G158" i="5"/>
  <c r="F158" i="5"/>
  <c r="AH157" i="5"/>
  <c r="AF157" i="5"/>
  <c r="W157" i="5"/>
  <c r="V157" i="5"/>
  <c r="Z157" i="5" s="1"/>
  <c r="R157" i="5"/>
  <c r="P157" i="5"/>
  <c r="G157" i="5"/>
  <c r="F157" i="5"/>
  <c r="K157" i="5" s="1"/>
  <c r="AH156" i="5"/>
  <c r="AF156" i="5"/>
  <c r="W156" i="5"/>
  <c r="V156" i="5"/>
  <c r="AB156" i="5" s="1"/>
  <c r="AD156" i="5" s="1"/>
  <c r="R156" i="5"/>
  <c r="P156" i="5"/>
  <c r="G156" i="5"/>
  <c r="F156" i="5"/>
  <c r="K156" i="5" s="1"/>
  <c r="S156" i="5" s="1"/>
  <c r="AH155" i="5"/>
  <c r="AF155" i="5"/>
  <c r="W155" i="5"/>
  <c r="V155" i="5"/>
  <c r="Z155" i="5" s="1"/>
  <c r="R155" i="5"/>
  <c r="P155" i="5"/>
  <c r="G155" i="5"/>
  <c r="F155" i="5"/>
  <c r="AH154" i="5"/>
  <c r="AF154" i="5"/>
  <c r="AB154" i="5"/>
  <c r="AD154" i="5" s="1"/>
  <c r="AA154" i="5"/>
  <c r="Z154" i="5"/>
  <c r="X154" i="5"/>
  <c r="W154" i="5"/>
  <c r="R154" i="5"/>
  <c r="P154" i="5"/>
  <c r="G154" i="5"/>
  <c r="F154" i="5"/>
  <c r="AH153" i="5"/>
  <c r="AF153" i="5"/>
  <c r="AB153" i="5"/>
  <c r="AD153" i="5" s="1"/>
  <c r="AA153" i="5"/>
  <c r="Z153" i="5"/>
  <c r="X153" i="5"/>
  <c r="W153" i="5"/>
  <c r="R153" i="5"/>
  <c r="P153" i="5"/>
  <c r="K153" i="5"/>
  <c r="O153" i="5" s="1"/>
  <c r="J153" i="5"/>
  <c r="H153" i="5"/>
  <c r="G153" i="5"/>
  <c r="AH152" i="5"/>
  <c r="AF152" i="5"/>
  <c r="AB152" i="5"/>
  <c r="AD152" i="5" s="1"/>
  <c r="AA152" i="5"/>
  <c r="Z152" i="5"/>
  <c r="X152" i="5"/>
  <c r="W152" i="5"/>
  <c r="R152" i="5"/>
  <c r="P152" i="5"/>
  <c r="K152" i="5"/>
  <c r="J152" i="5"/>
  <c r="H152" i="5"/>
  <c r="G152" i="5"/>
  <c r="AH151" i="5"/>
  <c r="AF151" i="5"/>
  <c r="AD151" i="5"/>
  <c r="AA151" i="5"/>
  <c r="Z151" i="5"/>
  <c r="X151" i="5"/>
  <c r="W151" i="5"/>
  <c r="R151" i="5"/>
  <c r="P151" i="5"/>
  <c r="M151" i="5"/>
  <c r="J151" i="5"/>
  <c r="H151" i="5"/>
  <c r="G151" i="5"/>
  <c r="AH150" i="5"/>
  <c r="AF150" i="5"/>
  <c r="AB150" i="5"/>
  <c r="AD150" i="5" s="1"/>
  <c r="AA150" i="5"/>
  <c r="Z150" i="5"/>
  <c r="X150" i="5"/>
  <c r="W150" i="5"/>
  <c r="R150" i="5"/>
  <c r="P150" i="5"/>
  <c r="K150" i="5"/>
  <c r="J150" i="5"/>
  <c r="H150" i="5"/>
  <c r="G150" i="5"/>
  <c r="AH149" i="5"/>
  <c r="AF149" i="5"/>
  <c r="W149" i="5"/>
  <c r="V149" i="5"/>
  <c r="AA149" i="5" s="1"/>
  <c r="R149" i="5"/>
  <c r="P149" i="5"/>
  <c r="G149" i="5"/>
  <c r="F149" i="5"/>
  <c r="H149" i="5" s="1"/>
  <c r="AH148" i="5"/>
  <c r="AF148" i="5"/>
  <c r="AB148" i="5"/>
  <c r="AA148" i="5"/>
  <c r="Z148" i="5"/>
  <c r="X148" i="5"/>
  <c r="W148" i="5"/>
  <c r="R148" i="5"/>
  <c r="P148" i="5"/>
  <c r="G148" i="5"/>
  <c r="F148" i="5"/>
  <c r="J148" i="5" s="1"/>
  <c r="AH147" i="5"/>
  <c r="AF147" i="5"/>
  <c r="W147" i="5"/>
  <c r="V147" i="5"/>
  <c r="Z147" i="5" s="1"/>
  <c r="R147" i="5"/>
  <c r="P147" i="5"/>
  <c r="G147" i="5"/>
  <c r="F147" i="5"/>
  <c r="J147" i="5" s="1"/>
  <c r="AH146" i="5"/>
  <c r="AF146" i="5"/>
  <c r="AB146" i="5"/>
  <c r="AD146" i="5" s="1"/>
  <c r="AA146" i="5"/>
  <c r="Z146" i="5"/>
  <c r="X146" i="5"/>
  <c r="W146" i="5"/>
  <c r="R146" i="5"/>
  <c r="P146" i="5"/>
  <c r="K146" i="5"/>
  <c r="J146" i="5"/>
  <c r="H146" i="5"/>
  <c r="G146" i="5"/>
  <c r="AH145" i="5"/>
  <c r="AF145" i="5"/>
  <c r="W145" i="5"/>
  <c r="V145" i="5"/>
  <c r="Z145" i="5" s="1"/>
  <c r="R145" i="5"/>
  <c r="P145" i="5"/>
  <c r="G145" i="5"/>
  <c r="F145" i="5"/>
  <c r="H145" i="5" s="1"/>
  <c r="AH144" i="5"/>
  <c r="AF144" i="5"/>
  <c r="AB144" i="5"/>
  <c r="AD144" i="5" s="1"/>
  <c r="AA144" i="5"/>
  <c r="Z144" i="5"/>
  <c r="X144" i="5"/>
  <c r="W144" i="5"/>
  <c r="R144" i="5"/>
  <c r="P144" i="5"/>
  <c r="G144" i="5"/>
  <c r="F144" i="5"/>
  <c r="J144" i="5" s="1"/>
  <c r="AH143" i="5"/>
  <c r="AF143" i="5"/>
  <c r="W143" i="5"/>
  <c r="V143" i="5"/>
  <c r="Z143" i="5" s="1"/>
  <c r="R143" i="5"/>
  <c r="P143" i="5"/>
  <c r="G143" i="5"/>
  <c r="F143" i="5"/>
  <c r="J143" i="5" s="1"/>
  <c r="AH142" i="5"/>
  <c r="AF142" i="5"/>
  <c r="AB142" i="5"/>
  <c r="AE142" i="5" s="1"/>
  <c r="AA142" i="5"/>
  <c r="Z142" i="5"/>
  <c r="X142" i="5"/>
  <c r="W142" i="5"/>
  <c r="R142" i="5"/>
  <c r="P142" i="5"/>
  <c r="K142" i="5"/>
  <c r="M142" i="5" s="1"/>
  <c r="J142" i="5"/>
  <c r="H142" i="5"/>
  <c r="G142" i="5"/>
  <c r="AH141" i="5"/>
  <c r="AF141" i="5"/>
  <c r="AB141" i="5"/>
  <c r="AE141" i="5" s="1"/>
  <c r="AA141" i="5"/>
  <c r="Z141" i="5"/>
  <c r="R141" i="5"/>
  <c r="P141" i="5"/>
  <c r="G141" i="5"/>
  <c r="F141" i="5"/>
  <c r="J141" i="5" s="1"/>
  <c r="AI140" i="5"/>
  <c r="AH140" i="5"/>
  <c r="AF140" i="5"/>
  <c r="AE140" i="5"/>
  <c r="AD140" i="5"/>
  <c r="AA140" i="5"/>
  <c r="Z140" i="5"/>
  <c r="X140" i="5"/>
  <c r="W140" i="5"/>
  <c r="R140" i="5"/>
  <c r="P140" i="5"/>
  <c r="K140" i="5"/>
  <c r="N140" i="5" s="1"/>
  <c r="J140" i="5"/>
  <c r="H140" i="5"/>
  <c r="G140" i="5"/>
  <c r="AH139" i="5"/>
  <c r="AF139" i="5"/>
  <c r="W139" i="5"/>
  <c r="V139" i="5"/>
  <c r="R139" i="5"/>
  <c r="P139" i="5"/>
  <c r="G139" i="5"/>
  <c r="F139" i="5"/>
  <c r="AH138" i="5"/>
  <c r="AF138" i="5"/>
  <c r="W138" i="5"/>
  <c r="V138" i="5"/>
  <c r="Z138" i="5" s="1"/>
  <c r="R138" i="5"/>
  <c r="P138" i="5"/>
  <c r="G138" i="5"/>
  <c r="F138" i="5"/>
  <c r="J138" i="5" s="1"/>
  <c r="AH137" i="5"/>
  <c r="AF137" i="5"/>
  <c r="W137" i="5"/>
  <c r="V137" i="5"/>
  <c r="AB137" i="5" s="1"/>
  <c r="R137" i="5"/>
  <c r="P137" i="5"/>
  <c r="G137" i="5"/>
  <c r="F137" i="5"/>
  <c r="J137" i="5" s="1"/>
  <c r="AH136" i="5"/>
  <c r="AF136" i="5"/>
  <c r="W136" i="5"/>
  <c r="V136" i="5"/>
  <c r="R136" i="5"/>
  <c r="P136" i="5"/>
  <c r="G136" i="5"/>
  <c r="F136" i="5"/>
  <c r="J136" i="5" s="1"/>
  <c r="AH135" i="5"/>
  <c r="AF135" i="5"/>
  <c r="AB135" i="5"/>
  <c r="AE135" i="5" s="1"/>
  <c r="AA135" i="5"/>
  <c r="Z135" i="5"/>
  <c r="X135" i="5"/>
  <c r="W135" i="5"/>
  <c r="R135" i="5"/>
  <c r="P135" i="5"/>
  <c r="K135" i="5"/>
  <c r="M135" i="5" s="1"/>
  <c r="J135" i="5"/>
  <c r="H135" i="5"/>
  <c r="G135" i="5"/>
  <c r="AH134" i="5"/>
  <c r="AF134" i="5"/>
  <c r="W134" i="5"/>
  <c r="V134" i="5"/>
  <c r="AB134" i="5" s="1"/>
  <c r="R134" i="5"/>
  <c r="P134" i="5"/>
  <c r="S134" i="5"/>
  <c r="J134" i="5"/>
  <c r="H134" i="5"/>
  <c r="G134" i="5"/>
  <c r="AH133" i="5"/>
  <c r="AF133" i="5"/>
  <c r="W133" i="5"/>
  <c r="V133" i="5"/>
  <c r="Z133" i="5" s="1"/>
  <c r="R133" i="5"/>
  <c r="P133" i="5"/>
  <c r="K133" i="5"/>
  <c r="S133" i="5" s="1"/>
  <c r="J133" i="5"/>
  <c r="H133" i="5"/>
  <c r="G133" i="5"/>
  <c r="AH132" i="5"/>
  <c r="AF132" i="5"/>
  <c r="W132" i="5"/>
  <c r="V132" i="5"/>
  <c r="Z132" i="5" s="1"/>
  <c r="R132" i="5"/>
  <c r="P132" i="5"/>
  <c r="G132" i="5"/>
  <c r="F132" i="5"/>
  <c r="J132" i="5" s="1"/>
  <c r="AH131" i="5"/>
  <c r="AF131" i="5"/>
  <c r="W131" i="5"/>
  <c r="V131" i="5"/>
  <c r="AB131" i="5" s="1"/>
  <c r="R131" i="5"/>
  <c r="P131" i="5"/>
  <c r="G131" i="5"/>
  <c r="F131" i="5"/>
  <c r="J131" i="5" s="1"/>
  <c r="AH130" i="5"/>
  <c r="AF130" i="5"/>
  <c r="AB130" i="5"/>
  <c r="AI130" i="5" s="1"/>
  <c r="AA130" i="5"/>
  <c r="Z130" i="5"/>
  <c r="R130" i="5"/>
  <c r="P130" i="5"/>
  <c r="K130" i="5"/>
  <c r="O130" i="5" s="1"/>
  <c r="J130" i="5"/>
  <c r="H130" i="5"/>
  <c r="G130" i="5"/>
  <c r="AH129" i="5"/>
  <c r="AF129" i="5"/>
  <c r="W129" i="5"/>
  <c r="V129" i="5"/>
  <c r="Z129" i="5" s="1"/>
  <c r="R129" i="5"/>
  <c r="P129" i="5"/>
  <c r="G129" i="5"/>
  <c r="F129" i="5"/>
  <c r="H129" i="5" s="1"/>
  <c r="AH128" i="5"/>
  <c r="AF128" i="5"/>
  <c r="W128" i="5"/>
  <c r="V128" i="5"/>
  <c r="Z128" i="5" s="1"/>
  <c r="R128" i="5"/>
  <c r="P128" i="5"/>
  <c r="G128" i="5"/>
  <c r="F128" i="5"/>
  <c r="J128" i="5" s="1"/>
  <c r="AH127" i="5"/>
  <c r="AF127" i="5"/>
  <c r="W127" i="5"/>
  <c r="V127" i="5"/>
  <c r="Z127" i="5" s="1"/>
  <c r="R127" i="5"/>
  <c r="P127" i="5"/>
  <c r="G127" i="5"/>
  <c r="F127" i="5"/>
  <c r="H127" i="5" s="1"/>
  <c r="AH126" i="5"/>
  <c r="AF126" i="5"/>
  <c r="W126" i="5"/>
  <c r="V126" i="5"/>
  <c r="AB126" i="5" s="1"/>
  <c r="AD126" i="5" s="1"/>
  <c r="R126" i="5"/>
  <c r="P126" i="5"/>
  <c r="G126" i="5"/>
  <c r="F126" i="5"/>
  <c r="K126" i="5" s="1"/>
  <c r="AH125" i="5"/>
  <c r="AF125" i="5"/>
  <c r="W125" i="5"/>
  <c r="V125" i="5"/>
  <c r="Z125" i="5" s="1"/>
  <c r="R125" i="5"/>
  <c r="P125" i="5"/>
  <c r="G125" i="5"/>
  <c r="F125" i="5"/>
  <c r="AH124" i="5"/>
  <c r="AF124" i="5"/>
  <c r="W124" i="5"/>
  <c r="V124" i="5"/>
  <c r="Z124" i="5" s="1"/>
  <c r="R124" i="5"/>
  <c r="P124" i="5"/>
  <c r="K124" i="5"/>
  <c r="S124" i="5" s="1"/>
  <c r="J124" i="5"/>
  <c r="H124" i="5"/>
  <c r="G124" i="5"/>
  <c r="AH123" i="5"/>
  <c r="AF123" i="5"/>
  <c r="W123" i="5"/>
  <c r="V123" i="5"/>
  <c r="AA123" i="5" s="1"/>
  <c r="R123" i="5"/>
  <c r="P123" i="5"/>
  <c r="G123" i="5"/>
  <c r="F123" i="5"/>
  <c r="J123" i="5" s="1"/>
  <c r="AH122" i="5"/>
  <c r="AF122" i="5"/>
  <c r="W122" i="5"/>
  <c r="V122" i="5"/>
  <c r="R122" i="5"/>
  <c r="P122" i="5"/>
  <c r="G122" i="5"/>
  <c r="F122" i="5"/>
  <c r="J122" i="5" s="1"/>
  <c r="AH121" i="5"/>
  <c r="AF121" i="5"/>
  <c r="W121" i="5"/>
  <c r="V121" i="5"/>
  <c r="Z121" i="5" s="1"/>
  <c r="S121" i="5"/>
  <c r="R121" i="5"/>
  <c r="P121" i="5"/>
  <c r="O121" i="5"/>
  <c r="N121" i="5"/>
  <c r="M121" i="5"/>
  <c r="J121" i="5"/>
  <c r="H121" i="5"/>
  <c r="G121" i="5"/>
  <c r="W120" i="5"/>
  <c r="Z120" i="5"/>
  <c r="K120" i="5"/>
  <c r="L120" i="5" s="1"/>
  <c r="P120" i="5" s="1"/>
  <c r="J120" i="5"/>
  <c r="H120" i="5"/>
  <c r="G120" i="5"/>
  <c r="AH119" i="5"/>
  <c r="AF119" i="5"/>
  <c r="W119" i="5"/>
  <c r="V119" i="5"/>
  <c r="Z119" i="5" s="1"/>
  <c r="R119" i="5"/>
  <c r="P119" i="5"/>
  <c r="K119" i="5"/>
  <c r="S119" i="5" s="1"/>
  <c r="J119" i="5"/>
  <c r="H119" i="5"/>
  <c r="G119" i="5"/>
  <c r="AH118" i="5"/>
  <c r="AF118" i="5"/>
  <c r="W118" i="5"/>
  <c r="V118" i="5"/>
  <c r="AA118" i="5" s="1"/>
  <c r="R118" i="5"/>
  <c r="P118" i="5"/>
  <c r="K118" i="5"/>
  <c r="S118" i="5" s="1"/>
  <c r="J118" i="5"/>
  <c r="H118" i="5"/>
  <c r="G118" i="5"/>
  <c r="AH117" i="5"/>
  <c r="AF117" i="5"/>
  <c r="W117" i="5"/>
  <c r="V117" i="5"/>
  <c r="Z117" i="5" s="1"/>
  <c r="R117" i="5"/>
  <c r="P117" i="5"/>
  <c r="K117" i="5"/>
  <c r="M117" i="5" s="1"/>
  <c r="J117" i="5"/>
  <c r="H117" i="5"/>
  <c r="G117" i="5"/>
  <c r="AH116" i="5"/>
  <c r="AF116" i="5"/>
  <c r="W116" i="5"/>
  <c r="V116" i="5"/>
  <c r="R116" i="5"/>
  <c r="P116" i="5"/>
  <c r="K116" i="5"/>
  <c r="N116" i="5" s="1"/>
  <c r="J116" i="5"/>
  <c r="H116" i="5"/>
  <c r="G116" i="5"/>
  <c r="AH115" i="5"/>
  <c r="AF115" i="5"/>
  <c r="W115" i="5"/>
  <c r="V115" i="5"/>
  <c r="R115" i="5"/>
  <c r="P115" i="5"/>
  <c r="K115" i="5"/>
  <c r="J115" i="5"/>
  <c r="H115" i="5"/>
  <c r="G115" i="5"/>
  <c r="AH114" i="5"/>
  <c r="AF114" i="5"/>
  <c r="W114" i="5"/>
  <c r="V114" i="5"/>
  <c r="AB114" i="5" s="1"/>
  <c r="R114" i="5"/>
  <c r="P114" i="5"/>
  <c r="K114" i="5"/>
  <c r="O114" i="5" s="1"/>
  <c r="J114" i="5"/>
  <c r="H114" i="5"/>
  <c r="G114" i="5"/>
  <c r="AH113" i="5"/>
  <c r="AF113" i="5"/>
  <c r="W113" i="5"/>
  <c r="V113" i="5"/>
  <c r="Z113" i="5" s="1"/>
  <c r="R113" i="5"/>
  <c r="P113" i="5"/>
  <c r="K113" i="5"/>
  <c r="J113" i="5"/>
  <c r="H113" i="5"/>
  <c r="G113" i="5"/>
  <c r="AH112" i="5"/>
  <c r="AF112" i="5"/>
  <c r="W112" i="5"/>
  <c r="V112" i="5"/>
  <c r="AB112" i="5" s="1"/>
  <c r="R112" i="5"/>
  <c r="P112" i="5"/>
  <c r="G112" i="5"/>
  <c r="F112" i="5"/>
  <c r="AH111" i="5"/>
  <c r="AF111" i="5"/>
  <c r="AB111" i="5"/>
  <c r="AA111" i="5"/>
  <c r="Z111" i="5"/>
  <c r="X111" i="5"/>
  <c r="W111" i="5"/>
  <c r="R111" i="5"/>
  <c r="P111" i="5"/>
  <c r="K111" i="5"/>
  <c r="S111" i="5" s="1"/>
  <c r="J111" i="5"/>
  <c r="H111" i="5"/>
  <c r="G111" i="5"/>
  <c r="AH110" i="5"/>
  <c r="AF110" i="5"/>
  <c r="AB110" i="5"/>
  <c r="AA110" i="5"/>
  <c r="Z110" i="5"/>
  <c r="X110" i="5"/>
  <c r="W110" i="5"/>
  <c r="R110" i="5"/>
  <c r="P110" i="5"/>
  <c r="K110" i="5"/>
  <c r="N110" i="5" s="1"/>
  <c r="J110" i="5"/>
  <c r="H110" i="5"/>
  <c r="G110" i="5"/>
  <c r="AH109" i="5"/>
  <c r="AF109" i="5"/>
  <c r="W109" i="5"/>
  <c r="V109" i="5"/>
  <c r="Z109" i="5" s="1"/>
  <c r="R109" i="5"/>
  <c r="P109" i="5"/>
  <c r="K109" i="5"/>
  <c r="O109" i="5" s="1"/>
  <c r="J109" i="5"/>
  <c r="H109" i="5"/>
  <c r="G109" i="5"/>
  <c r="AH108" i="5"/>
  <c r="AF108" i="5"/>
  <c r="AB108" i="5"/>
  <c r="AD108" i="5" s="1"/>
  <c r="AA108" i="5"/>
  <c r="Z108" i="5"/>
  <c r="X108" i="5"/>
  <c r="W108" i="5"/>
  <c r="R108" i="5"/>
  <c r="P108" i="5"/>
  <c r="K108" i="5"/>
  <c r="J108" i="5"/>
  <c r="H108" i="5"/>
  <c r="G108" i="5"/>
  <c r="AH107" i="5"/>
  <c r="AF107" i="5"/>
  <c r="W107" i="5"/>
  <c r="V107" i="5"/>
  <c r="AA107" i="5" s="1"/>
  <c r="R107" i="5"/>
  <c r="P107" i="5"/>
  <c r="G107" i="5"/>
  <c r="F107" i="5"/>
  <c r="AH106" i="5"/>
  <c r="AF106" i="5"/>
  <c r="W106" i="5"/>
  <c r="V106" i="5"/>
  <c r="R106" i="5"/>
  <c r="P106" i="5"/>
  <c r="K106" i="5"/>
  <c r="N106" i="5" s="1"/>
  <c r="J106" i="5"/>
  <c r="H106" i="5"/>
  <c r="G106" i="5"/>
  <c r="AH105" i="5"/>
  <c r="AF105" i="5"/>
  <c r="AB105" i="5"/>
  <c r="AA105" i="5"/>
  <c r="Z105" i="5"/>
  <c r="R105" i="5"/>
  <c r="P105" i="5"/>
  <c r="K105" i="5"/>
  <c r="O105" i="5" s="1"/>
  <c r="J105" i="5"/>
  <c r="H105" i="5"/>
  <c r="G105" i="5"/>
  <c r="AH103" i="5"/>
  <c r="AF103" i="5"/>
  <c r="AB103" i="5"/>
  <c r="AD103" i="5" s="1"/>
  <c r="AA103" i="5"/>
  <c r="Z103" i="5"/>
  <c r="R103" i="5"/>
  <c r="P103" i="5"/>
  <c r="K103" i="5"/>
  <c r="N103" i="5" s="1"/>
  <c r="J103" i="5"/>
  <c r="H103" i="5"/>
  <c r="G103" i="5"/>
  <c r="AH102" i="5"/>
  <c r="AF102" i="5"/>
  <c r="AB102" i="5"/>
  <c r="AI102" i="5" s="1"/>
  <c r="AA102" i="5"/>
  <c r="Z102" i="5"/>
  <c r="R102" i="5"/>
  <c r="P102" i="5"/>
  <c r="K102" i="5"/>
  <c r="N102" i="5" s="1"/>
  <c r="J102" i="5"/>
  <c r="H102" i="5"/>
  <c r="G102" i="5"/>
  <c r="AH101" i="5"/>
  <c r="AF101" i="5"/>
  <c r="AB101" i="5"/>
  <c r="AI101" i="5" s="1"/>
  <c r="AA101" i="5"/>
  <c r="Z101" i="5"/>
  <c r="R101" i="5"/>
  <c r="P101" i="5"/>
  <c r="K101" i="5"/>
  <c r="J101" i="5"/>
  <c r="H101" i="5"/>
  <c r="G101" i="5"/>
  <c r="AH100" i="5"/>
  <c r="AF100" i="5"/>
  <c r="AB100" i="5"/>
  <c r="AD100" i="5" s="1"/>
  <c r="AA100" i="5"/>
  <c r="Z100" i="5"/>
  <c r="R100" i="5"/>
  <c r="P100" i="5"/>
  <c r="K100" i="5"/>
  <c r="N100" i="5" s="1"/>
  <c r="J100" i="5"/>
  <c r="H100" i="5"/>
  <c r="G100" i="5"/>
  <c r="AH99" i="5"/>
  <c r="AF99" i="5"/>
  <c r="AB99" i="5"/>
  <c r="AI99" i="5" s="1"/>
  <c r="AA99" i="5"/>
  <c r="Z99" i="5"/>
  <c r="R99" i="5"/>
  <c r="P99" i="5"/>
  <c r="K99" i="5"/>
  <c r="N99" i="5" s="1"/>
  <c r="J99" i="5"/>
  <c r="H99" i="5"/>
  <c r="G99" i="5"/>
  <c r="AH98" i="5"/>
  <c r="AF98" i="5"/>
  <c r="AB98" i="5"/>
  <c r="AD98" i="5" s="1"/>
  <c r="AA98" i="5"/>
  <c r="Z98" i="5"/>
  <c r="R98" i="5"/>
  <c r="P98" i="5"/>
  <c r="K98" i="5"/>
  <c r="N98" i="5" s="1"/>
  <c r="J98" i="5"/>
  <c r="H98" i="5"/>
  <c r="G98" i="5"/>
  <c r="AH97" i="5"/>
  <c r="AF97" i="5"/>
  <c r="AB97" i="5"/>
  <c r="AI97" i="5" s="1"/>
  <c r="AA97" i="5"/>
  <c r="Z97" i="5"/>
  <c r="R97" i="5"/>
  <c r="P97" i="5"/>
  <c r="K97" i="5"/>
  <c r="M97" i="5" s="1"/>
  <c r="J97" i="5"/>
  <c r="H97" i="5"/>
  <c r="G97" i="5"/>
  <c r="AH96" i="5"/>
  <c r="AF96" i="5"/>
  <c r="AB96" i="5"/>
  <c r="AD96" i="5" s="1"/>
  <c r="AA96" i="5"/>
  <c r="Z96" i="5"/>
  <c r="W96" i="5"/>
  <c r="R96" i="5"/>
  <c r="P96" i="5"/>
  <c r="K96" i="5"/>
  <c r="M96" i="5" s="1"/>
  <c r="J96" i="5"/>
  <c r="H96" i="5"/>
  <c r="G96" i="5"/>
  <c r="AH95" i="5"/>
  <c r="AF95" i="5"/>
  <c r="W95" i="5"/>
  <c r="V95" i="5"/>
  <c r="AB95" i="5" s="1"/>
  <c r="R95" i="5"/>
  <c r="P95" i="5"/>
  <c r="K95" i="5"/>
  <c r="N95" i="5" s="1"/>
  <c r="J95" i="5"/>
  <c r="H95" i="5"/>
  <c r="G95" i="5"/>
  <c r="AH94" i="5"/>
  <c r="AF94" i="5"/>
  <c r="W94" i="5"/>
  <c r="V94" i="5"/>
  <c r="R94" i="5"/>
  <c r="P94" i="5"/>
  <c r="K94" i="5"/>
  <c r="S94" i="5" s="1"/>
  <c r="J94" i="5"/>
  <c r="H94" i="5"/>
  <c r="G94" i="5"/>
  <c r="AH93" i="5"/>
  <c r="AF93" i="5"/>
  <c r="W93" i="5"/>
  <c r="V93" i="5"/>
  <c r="R93" i="5"/>
  <c r="P93" i="5"/>
  <c r="G93" i="5"/>
  <c r="F93" i="5"/>
  <c r="H93" i="5" s="1"/>
  <c r="AH92" i="5"/>
  <c r="AF92" i="5"/>
  <c r="AB92" i="5"/>
  <c r="AD92" i="5" s="1"/>
  <c r="AA92" i="5"/>
  <c r="Z92" i="5"/>
  <c r="X92" i="5"/>
  <c r="W92" i="5"/>
  <c r="R92" i="5"/>
  <c r="P92" i="5"/>
  <c r="G92" i="5"/>
  <c r="F92" i="5"/>
  <c r="AH91" i="5"/>
  <c r="AF91" i="5"/>
  <c r="AB91" i="5"/>
  <c r="AA91" i="5"/>
  <c r="Z91" i="5"/>
  <c r="X91" i="5"/>
  <c r="W91" i="5"/>
  <c r="R91" i="5"/>
  <c r="P91" i="5"/>
  <c r="G91" i="5"/>
  <c r="F91" i="5"/>
  <c r="J91" i="5" s="1"/>
  <c r="AH90" i="5"/>
  <c r="AF90" i="5"/>
  <c r="AB90" i="5"/>
  <c r="AI90" i="5" s="1"/>
  <c r="AA90" i="5"/>
  <c r="Z90" i="5"/>
  <c r="X90" i="5"/>
  <c r="W90" i="5"/>
  <c r="R90" i="5"/>
  <c r="P90" i="5"/>
  <c r="K90" i="5"/>
  <c r="S90" i="5" s="1"/>
  <c r="J90" i="5"/>
  <c r="H90" i="5"/>
  <c r="G90" i="5"/>
  <c r="AH89" i="5"/>
  <c r="AF89" i="5"/>
  <c r="W89" i="5"/>
  <c r="V89" i="5"/>
  <c r="AA89" i="5" s="1"/>
  <c r="R89" i="5"/>
  <c r="P89" i="5"/>
  <c r="K89" i="5"/>
  <c r="M89" i="5" s="1"/>
  <c r="J89" i="5"/>
  <c r="H89" i="5"/>
  <c r="G89" i="5"/>
  <c r="AH88" i="5"/>
  <c r="AF88" i="5"/>
  <c r="AB88" i="5"/>
  <c r="AD88" i="5" s="1"/>
  <c r="AA88" i="5"/>
  <c r="Z88" i="5"/>
  <c r="X88" i="5"/>
  <c r="W88" i="5"/>
  <c r="R88" i="5"/>
  <c r="P88" i="5"/>
  <c r="K88" i="5"/>
  <c r="N88" i="5" s="1"/>
  <c r="J88" i="5"/>
  <c r="H88" i="5"/>
  <c r="G88" i="5"/>
  <c r="AH87" i="5"/>
  <c r="AF87" i="5"/>
  <c r="AB87" i="5"/>
  <c r="AD87" i="5" s="1"/>
  <c r="AA87" i="5"/>
  <c r="Z87" i="5"/>
  <c r="X87" i="5"/>
  <c r="W87" i="5"/>
  <c r="R87" i="5"/>
  <c r="P87" i="5"/>
  <c r="K87" i="5"/>
  <c r="N87" i="5" s="1"/>
  <c r="J87" i="5"/>
  <c r="H87" i="5"/>
  <c r="G87" i="5"/>
  <c r="AH86" i="5"/>
  <c r="AF86" i="5"/>
  <c r="W86" i="5"/>
  <c r="V86" i="5"/>
  <c r="Z86" i="5" s="1"/>
  <c r="R86" i="5"/>
  <c r="P86" i="5"/>
  <c r="K86" i="5"/>
  <c r="S86" i="5" s="1"/>
  <c r="J86" i="5"/>
  <c r="H86" i="5"/>
  <c r="G86" i="5"/>
  <c r="AH85" i="5"/>
  <c r="AF85" i="5"/>
  <c r="W85" i="5"/>
  <c r="V85" i="5"/>
  <c r="Z85" i="5" s="1"/>
  <c r="R85" i="5"/>
  <c r="P85" i="5"/>
  <c r="K85" i="5"/>
  <c r="O85" i="5" s="1"/>
  <c r="J85" i="5"/>
  <c r="H85" i="5"/>
  <c r="G85" i="5"/>
  <c r="AH84" i="5"/>
  <c r="AF84" i="5"/>
  <c r="W84" i="5"/>
  <c r="V84" i="5"/>
  <c r="R84" i="5"/>
  <c r="P84" i="5"/>
  <c r="K84" i="5"/>
  <c r="M84" i="5" s="1"/>
  <c r="J84" i="5"/>
  <c r="H84" i="5"/>
  <c r="G84" i="5"/>
  <c r="AH83" i="5"/>
  <c r="AF83" i="5"/>
  <c r="W83" i="5"/>
  <c r="V83" i="5"/>
  <c r="AB83" i="5" s="1"/>
  <c r="R83" i="5"/>
  <c r="P83" i="5"/>
  <c r="K83" i="5"/>
  <c r="N83" i="5" s="1"/>
  <c r="J83" i="5"/>
  <c r="H83" i="5"/>
  <c r="G83" i="5"/>
  <c r="AH82" i="5"/>
  <c r="AF82" i="5"/>
  <c r="W82" i="5"/>
  <c r="V82" i="5"/>
  <c r="Z82" i="5" s="1"/>
  <c r="R82" i="5"/>
  <c r="P82" i="5"/>
  <c r="K82" i="5"/>
  <c r="S82" i="5" s="1"/>
  <c r="J82" i="5"/>
  <c r="H82" i="5"/>
  <c r="G82" i="5"/>
  <c r="AH81" i="5"/>
  <c r="AF81" i="5"/>
  <c r="W81" i="5"/>
  <c r="V81" i="5"/>
  <c r="Z81" i="5" s="1"/>
  <c r="R81" i="5"/>
  <c r="P81" i="5"/>
  <c r="G81" i="5"/>
  <c r="F81" i="5"/>
  <c r="K81" i="5" s="1"/>
  <c r="AH80" i="5"/>
  <c r="AF80" i="5"/>
  <c r="AB80" i="5"/>
  <c r="AA80" i="5"/>
  <c r="Z80" i="5"/>
  <c r="X80" i="5"/>
  <c r="W80" i="5"/>
  <c r="R80" i="5"/>
  <c r="P80" i="5"/>
  <c r="K80" i="5"/>
  <c r="M80" i="5" s="1"/>
  <c r="J80" i="5"/>
  <c r="H80" i="5"/>
  <c r="G80" i="5"/>
  <c r="AH79" i="5"/>
  <c r="AF79" i="5"/>
  <c r="AB79" i="5"/>
  <c r="AI79" i="5" s="1"/>
  <c r="AA79" i="5"/>
  <c r="Z79" i="5"/>
  <c r="X79" i="5"/>
  <c r="W79" i="5"/>
  <c r="R79" i="5"/>
  <c r="P79" i="5"/>
  <c r="K79" i="5"/>
  <c r="M79" i="5" s="1"/>
  <c r="J79" i="5"/>
  <c r="H79" i="5"/>
  <c r="G79" i="5"/>
  <c r="AH78" i="5"/>
  <c r="AF78" i="5"/>
  <c r="AB78" i="5"/>
  <c r="AI78" i="5" s="1"/>
  <c r="AA78" i="5"/>
  <c r="Z78" i="5"/>
  <c r="X78" i="5"/>
  <c r="W78" i="5"/>
  <c r="R78" i="5"/>
  <c r="P78" i="5"/>
  <c r="K78" i="5"/>
  <c r="M78" i="5" s="1"/>
  <c r="J78" i="5"/>
  <c r="H78" i="5"/>
  <c r="G78" i="5"/>
  <c r="AH77" i="5"/>
  <c r="AF77" i="5"/>
  <c r="W77" i="5"/>
  <c r="V77" i="5"/>
  <c r="AB77" i="5" s="1"/>
  <c r="R77" i="5"/>
  <c r="P77" i="5"/>
  <c r="K77" i="5"/>
  <c r="N77" i="5" s="1"/>
  <c r="J77" i="5"/>
  <c r="H77" i="5"/>
  <c r="G77" i="5"/>
  <c r="AH76" i="5"/>
  <c r="AF76" i="5"/>
  <c r="AB76" i="5"/>
  <c r="AD76" i="5" s="1"/>
  <c r="AA76" i="5"/>
  <c r="Z76" i="5"/>
  <c r="X76" i="5"/>
  <c r="W76" i="5"/>
  <c r="S76" i="5"/>
  <c r="R76" i="5"/>
  <c r="P76" i="5"/>
  <c r="O76" i="5"/>
  <c r="N76" i="5"/>
  <c r="M76" i="5"/>
  <c r="J76" i="5"/>
  <c r="H76" i="5"/>
  <c r="G76" i="5"/>
  <c r="AH75" i="5"/>
  <c r="AF75" i="5"/>
  <c r="W75" i="5"/>
  <c r="V75" i="5"/>
  <c r="AB75" i="5" s="1"/>
  <c r="R75" i="5"/>
  <c r="P75" i="5"/>
  <c r="K75" i="5"/>
  <c r="N75" i="5" s="1"/>
  <c r="J75" i="5"/>
  <c r="H75" i="5"/>
  <c r="G75" i="5"/>
  <c r="AH74" i="5"/>
  <c r="AF74" i="5"/>
  <c r="AB74" i="5"/>
  <c r="AD74" i="5" s="1"/>
  <c r="AA74" i="5"/>
  <c r="Z74" i="5"/>
  <c r="X74" i="5"/>
  <c r="W74" i="5"/>
  <c r="R74" i="5"/>
  <c r="P74" i="5"/>
  <c r="G74" i="5"/>
  <c r="F74" i="5"/>
  <c r="J74" i="5" s="1"/>
  <c r="AH73" i="5"/>
  <c r="AF73" i="5"/>
  <c r="W73" i="5"/>
  <c r="V73" i="5"/>
  <c r="Z73" i="5" s="1"/>
  <c r="R73" i="5"/>
  <c r="P73" i="5"/>
  <c r="K73" i="5"/>
  <c r="S73" i="5" s="1"/>
  <c r="J73" i="5"/>
  <c r="H73" i="5"/>
  <c r="G73" i="5"/>
  <c r="AH72" i="5"/>
  <c r="AF72" i="5"/>
  <c r="AB72" i="5"/>
  <c r="AI72" i="5" s="1"/>
  <c r="AA72" i="5"/>
  <c r="Z72" i="5"/>
  <c r="X72" i="5"/>
  <c r="W72" i="5"/>
  <c r="R72" i="5"/>
  <c r="P72" i="5"/>
  <c r="K72" i="5"/>
  <c r="S72" i="5" s="1"/>
  <c r="J72" i="5"/>
  <c r="H72" i="5"/>
  <c r="G72" i="5"/>
  <c r="AH71" i="5"/>
  <c r="AF71" i="5"/>
  <c r="AB71" i="5"/>
  <c r="AA71" i="5"/>
  <c r="Z71" i="5"/>
  <c r="X71" i="5"/>
  <c r="W71" i="5"/>
  <c r="R71" i="5"/>
  <c r="P71" i="5"/>
  <c r="K71" i="5"/>
  <c r="S71" i="5" s="1"/>
  <c r="J71" i="5"/>
  <c r="H71" i="5"/>
  <c r="G71" i="5"/>
  <c r="AH70" i="5"/>
  <c r="AF70" i="5"/>
  <c r="W70" i="5"/>
  <c r="V70" i="5"/>
  <c r="AA70" i="5" s="1"/>
  <c r="R70" i="5"/>
  <c r="P70" i="5"/>
  <c r="K70" i="5"/>
  <c r="M70" i="5" s="1"/>
  <c r="J70" i="5"/>
  <c r="H70" i="5"/>
  <c r="G70" i="5"/>
  <c r="AH69" i="5"/>
  <c r="AF69" i="5"/>
  <c r="W69" i="5"/>
  <c r="V69" i="5"/>
  <c r="AB69" i="5" s="1"/>
  <c r="R69" i="5"/>
  <c r="P69" i="5"/>
  <c r="G69" i="5"/>
  <c r="F69" i="5"/>
  <c r="J69" i="5" s="1"/>
  <c r="AH68" i="5"/>
  <c r="AF68" i="5"/>
  <c r="W68" i="5"/>
  <c r="V68" i="5"/>
  <c r="Z68" i="5" s="1"/>
  <c r="R68" i="5"/>
  <c r="P68" i="5"/>
  <c r="G68" i="5"/>
  <c r="F68" i="5"/>
  <c r="K68" i="5" s="1"/>
  <c r="AH67" i="5"/>
  <c r="AF67" i="5"/>
  <c r="W67" i="5"/>
  <c r="V67" i="5"/>
  <c r="AB67" i="5" s="1"/>
  <c r="R67" i="5"/>
  <c r="P67" i="5"/>
  <c r="G67" i="5"/>
  <c r="F67" i="5"/>
  <c r="J67" i="5" s="1"/>
  <c r="AH66" i="5"/>
  <c r="AF66" i="5"/>
  <c r="AB66" i="5"/>
  <c r="AI66" i="5" s="1"/>
  <c r="AA66" i="5"/>
  <c r="Z66" i="5"/>
  <c r="X66" i="5"/>
  <c r="W66" i="5"/>
  <c r="R66" i="5"/>
  <c r="P66" i="5"/>
  <c r="G66" i="5"/>
  <c r="F66" i="5"/>
  <c r="AH65" i="5"/>
  <c r="AF65" i="5"/>
  <c r="AB65" i="5"/>
  <c r="AA65" i="5"/>
  <c r="Z65" i="5"/>
  <c r="X65" i="5"/>
  <c r="W65" i="5"/>
  <c r="R65" i="5"/>
  <c r="P65" i="5"/>
  <c r="K65" i="5"/>
  <c r="J65" i="5"/>
  <c r="H65" i="5"/>
  <c r="G65" i="5"/>
  <c r="AH64" i="5"/>
  <c r="AF64" i="5"/>
  <c r="W64" i="5"/>
  <c r="V64" i="5"/>
  <c r="AB64" i="5" s="1"/>
  <c r="R64" i="5"/>
  <c r="P64" i="5"/>
  <c r="K64" i="5"/>
  <c r="M64" i="5" s="1"/>
  <c r="J64" i="5"/>
  <c r="H64" i="5"/>
  <c r="G64" i="5"/>
  <c r="AH63" i="5"/>
  <c r="AF63" i="5"/>
  <c r="AB63" i="5"/>
  <c r="AA63" i="5"/>
  <c r="Z63" i="5"/>
  <c r="X63" i="5"/>
  <c r="W63" i="5"/>
  <c r="R63" i="5"/>
  <c r="P63" i="5"/>
  <c r="K63" i="5"/>
  <c r="J63" i="5"/>
  <c r="H63" i="5"/>
  <c r="G63" i="5"/>
  <c r="AH62" i="5"/>
  <c r="AF62" i="5"/>
  <c r="AB62" i="5"/>
  <c r="AE62" i="5" s="1"/>
  <c r="AA62" i="5"/>
  <c r="Z62" i="5"/>
  <c r="X62" i="5"/>
  <c r="W62" i="5"/>
  <c r="R62" i="5"/>
  <c r="P62" i="5"/>
  <c r="K62" i="5"/>
  <c r="J62" i="5"/>
  <c r="H62" i="5"/>
  <c r="G62" i="5"/>
  <c r="AH61" i="5"/>
  <c r="AF61" i="5"/>
  <c r="AB61" i="5"/>
  <c r="AI61" i="5" s="1"/>
  <c r="AA61" i="5"/>
  <c r="Z61" i="5"/>
  <c r="X61" i="5"/>
  <c r="W61" i="5"/>
  <c r="R61" i="5"/>
  <c r="P61" i="5"/>
  <c r="G61" i="5"/>
  <c r="F61" i="5"/>
  <c r="J61" i="5" s="1"/>
  <c r="AH60" i="5"/>
  <c r="AF60" i="5"/>
  <c r="AB60" i="5"/>
  <c r="AD60" i="5" s="1"/>
  <c r="AA60" i="5"/>
  <c r="Z60" i="5"/>
  <c r="R60" i="5"/>
  <c r="P60" i="5"/>
  <c r="K60" i="5"/>
  <c r="S60" i="5" s="1"/>
  <c r="J60" i="5"/>
  <c r="H60" i="5"/>
  <c r="G60" i="5"/>
  <c r="AH59" i="5"/>
  <c r="AF59" i="5"/>
  <c r="AB59" i="5"/>
  <c r="AA59" i="5"/>
  <c r="Z59" i="5"/>
  <c r="X59" i="5"/>
  <c r="W59" i="5"/>
  <c r="R59" i="5"/>
  <c r="P59" i="5"/>
  <c r="K59" i="5"/>
  <c r="S59" i="5" s="1"/>
  <c r="J59" i="5"/>
  <c r="H59" i="5"/>
  <c r="G59" i="5"/>
  <c r="AH58" i="5"/>
  <c r="AF58" i="5"/>
  <c r="AB58" i="5"/>
  <c r="AA58" i="5"/>
  <c r="Z58" i="5"/>
  <c r="X58" i="5"/>
  <c r="W58" i="5"/>
  <c r="R58" i="5"/>
  <c r="P58" i="5"/>
  <c r="K58" i="5"/>
  <c r="S58" i="5" s="1"/>
  <c r="J58" i="5"/>
  <c r="H58" i="5"/>
  <c r="G58" i="5"/>
  <c r="AH57" i="5"/>
  <c r="AF57" i="5"/>
  <c r="AB57" i="5"/>
  <c r="AA57" i="5"/>
  <c r="Z57" i="5"/>
  <c r="R57" i="5"/>
  <c r="P57" i="5"/>
  <c r="K57" i="5"/>
  <c r="S57" i="5" s="1"/>
  <c r="J57" i="5"/>
  <c r="H57" i="5"/>
  <c r="G57" i="5"/>
  <c r="AH56" i="5"/>
  <c r="AF56" i="5"/>
  <c r="AB56" i="5"/>
  <c r="AI56" i="5" s="1"/>
  <c r="AA56" i="5"/>
  <c r="Z56" i="5"/>
  <c r="X56" i="5"/>
  <c r="W56" i="5"/>
  <c r="R56" i="5"/>
  <c r="P56" i="5"/>
  <c r="K56" i="5"/>
  <c r="M56" i="5" s="1"/>
  <c r="J56" i="5"/>
  <c r="H56" i="5"/>
  <c r="G56" i="5"/>
  <c r="AH55" i="5"/>
  <c r="AF55" i="5"/>
  <c r="AB55" i="5"/>
  <c r="AI55" i="5" s="1"/>
  <c r="AA55" i="5"/>
  <c r="Z55" i="5"/>
  <c r="R55" i="5"/>
  <c r="P55" i="5"/>
  <c r="K55" i="5"/>
  <c r="M55" i="5" s="1"/>
  <c r="J55" i="5"/>
  <c r="H55" i="5"/>
  <c r="G55" i="5"/>
  <c r="AH54" i="5"/>
  <c r="AF54" i="5"/>
  <c r="AB54" i="5"/>
  <c r="AA54" i="5"/>
  <c r="Z54" i="5"/>
  <c r="R54" i="5"/>
  <c r="P54" i="5"/>
  <c r="K54" i="5"/>
  <c r="J54" i="5"/>
  <c r="H54" i="5"/>
  <c r="G54" i="5"/>
  <c r="AH53" i="5"/>
  <c r="AF53" i="5"/>
  <c r="AB53" i="5"/>
  <c r="AD53" i="5" s="1"/>
  <c r="AA53" i="5"/>
  <c r="Z53" i="5"/>
  <c r="R53" i="5"/>
  <c r="P53" i="5"/>
  <c r="K53" i="5"/>
  <c r="J53" i="5"/>
  <c r="H53" i="5"/>
  <c r="G53" i="5"/>
  <c r="AH52" i="5"/>
  <c r="AF52" i="5"/>
  <c r="AB52" i="5"/>
  <c r="AA52" i="5"/>
  <c r="Z52" i="5"/>
  <c r="R52" i="5"/>
  <c r="P52" i="5"/>
  <c r="K52" i="5"/>
  <c r="S52" i="5" s="1"/>
  <c r="J52" i="5"/>
  <c r="H52" i="5"/>
  <c r="G52" i="5"/>
  <c r="AH51" i="5"/>
  <c r="AF51" i="5"/>
  <c r="AB51" i="5"/>
  <c r="AI51" i="5" s="1"/>
  <c r="AA51" i="5"/>
  <c r="Z51" i="5"/>
  <c r="X51" i="5"/>
  <c r="W51" i="5"/>
  <c r="R51" i="5"/>
  <c r="P51" i="5"/>
  <c r="K51" i="5"/>
  <c r="M51" i="5" s="1"/>
  <c r="J51" i="5"/>
  <c r="H51" i="5"/>
  <c r="G51" i="5"/>
  <c r="AH50" i="5"/>
  <c r="AF50" i="5"/>
  <c r="AB50" i="5"/>
  <c r="AA50" i="5"/>
  <c r="Z50" i="5"/>
  <c r="X50" i="5"/>
  <c r="W50" i="5"/>
  <c r="R50" i="5"/>
  <c r="P50" i="5"/>
  <c r="K50" i="5"/>
  <c r="S50" i="5" s="1"/>
  <c r="J50" i="5"/>
  <c r="H50" i="5"/>
  <c r="G50" i="5"/>
  <c r="AH49" i="5"/>
  <c r="AF49" i="5"/>
  <c r="AB49" i="5"/>
  <c r="AD49" i="5" s="1"/>
  <c r="AA49" i="5"/>
  <c r="Z49" i="5"/>
  <c r="R49" i="5"/>
  <c r="P49" i="5"/>
  <c r="K49" i="5"/>
  <c r="S49" i="5" s="1"/>
  <c r="J49" i="5"/>
  <c r="H49" i="5"/>
  <c r="G49" i="5"/>
  <c r="AH48" i="5"/>
  <c r="AF48" i="5"/>
  <c r="AB48" i="5"/>
  <c r="AA48" i="5"/>
  <c r="Z48" i="5"/>
  <c r="R48" i="5"/>
  <c r="P48" i="5"/>
  <c r="K48" i="5"/>
  <c r="O48" i="5" s="1"/>
  <c r="J48" i="5"/>
  <c r="H48" i="5"/>
  <c r="G48" i="5"/>
  <c r="AH47" i="5"/>
  <c r="AF47" i="5"/>
  <c r="AB47" i="5"/>
  <c r="AA47" i="5"/>
  <c r="Z47" i="5"/>
  <c r="X47" i="5"/>
  <c r="W47" i="5"/>
  <c r="R47" i="5"/>
  <c r="P47" i="5"/>
  <c r="K47" i="5"/>
  <c r="O47" i="5" s="1"/>
  <c r="J47" i="5"/>
  <c r="H47" i="5"/>
  <c r="G47" i="5"/>
  <c r="AH46" i="5"/>
  <c r="AF46" i="5"/>
  <c r="AB46" i="5"/>
  <c r="AA46" i="5"/>
  <c r="Z46" i="5"/>
  <c r="R46" i="5"/>
  <c r="P46" i="5"/>
  <c r="K46" i="5"/>
  <c r="J46" i="5"/>
  <c r="H46" i="5"/>
  <c r="G46" i="5"/>
  <c r="AH45" i="5"/>
  <c r="AF45" i="5"/>
  <c r="AB45" i="5"/>
  <c r="AE45" i="5" s="1"/>
  <c r="AA45" i="5"/>
  <c r="Z45" i="5"/>
  <c r="X45" i="5"/>
  <c r="W45" i="5"/>
  <c r="R45" i="5"/>
  <c r="P45" i="5"/>
  <c r="K45" i="5"/>
  <c r="M45" i="5" s="1"/>
  <c r="J45" i="5"/>
  <c r="H45" i="5"/>
  <c r="G45" i="5"/>
  <c r="AH44" i="5"/>
  <c r="AF44" i="5"/>
  <c r="AB44" i="5"/>
  <c r="AI44" i="5" s="1"/>
  <c r="AA44" i="5"/>
  <c r="Z44" i="5"/>
  <c r="X44" i="5"/>
  <c r="W44" i="5"/>
  <c r="R44" i="5"/>
  <c r="P44" i="5"/>
  <c r="K44" i="5"/>
  <c r="M44" i="5" s="1"/>
  <c r="J44" i="5"/>
  <c r="H44" i="5"/>
  <c r="G44" i="5"/>
  <c r="AH43" i="5"/>
  <c r="AF43" i="5"/>
  <c r="AB43" i="5"/>
  <c r="AI43" i="5" s="1"/>
  <c r="AA43" i="5"/>
  <c r="Z43" i="5"/>
  <c r="X43" i="5"/>
  <c r="W43" i="5"/>
  <c r="R43" i="5"/>
  <c r="P43" i="5"/>
  <c r="K43" i="5"/>
  <c r="M43" i="5" s="1"/>
  <c r="J43" i="5"/>
  <c r="H43" i="5"/>
  <c r="G43" i="5"/>
  <c r="AH42" i="5"/>
  <c r="AF42" i="5"/>
  <c r="AB42" i="5"/>
  <c r="AE42" i="5" s="1"/>
  <c r="AA42" i="5"/>
  <c r="Z42" i="5"/>
  <c r="X42" i="5"/>
  <c r="W42" i="5"/>
  <c r="R42" i="5"/>
  <c r="P42" i="5"/>
  <c r="K42" i="5"/>
  <c r="M42" i="5" s="1"/>
  <c r="J42" i="5"/>
  <c r="H42" i="5"/>
  <c r="G42" i="5"/>
  <c r="AH41" i="5"/>
  <c r="AF41" i="5"/>
  <c r="AB41" i="5"/>
  <c r="AD41" i="5" s="1"/>
  <c r="AA41" i="5"/>
  <c r="Z41" i="5"/>
  <c r="R41" i="5"/>
  <c r="P41" i="5"/>
  <c r="K41" i="5"/>
  <c r="J41" i="5"/>
  <c r="H41" i="5"/>
  <c r="G41" i="5"/>
  <c r="AH40" i="5"/>
  <c r="AF40" i="5"/>
  <c r="AB40" i="5"/>
  <c r="AD40" i="5" s="1"/>
  <c r="AA40" i="5"/>
  <c r="Z40" i="5"/>
  <c r="R40" i="5"/>
  <c r="P40" i="5"/>
  <c r="K40" i="5"/>
  <c r="S40" i="5" s="1"/>
  <c r="J40" i="5"/>
  <c r="H40" i="5"/>
  <c r="G40" i="5"/>
  <c r="AH39" i="5"/>
  <c r="AF39" i="5"/>
  <c r="AB39" i="5"/>
  <c r="AA39" i="5"/>
  <c r="Z39" i="5"/>
  <c r="R39" i="5"/>
  <c r="P39" i="5"/>
  <c r="K39" i="5"/>
  <c r="M39" i="5" s="1"/>
  <c r="J39" i="5"/>
  <c r="H39" i="5"/>
  <c r="G39" i="5"/>
  <c r="AH38" i="5"/>
  <c r="AF38" i="5"/>
  <c r="W38" i="5"/>
  <c r="V38" i="5"/>
  <c r="AA38" i="5" s="1"/>
  <c r="R38" i="5"/>
  <c r="P38" i="5"/>
  <c r="K38" i="5"/>
  <c r="S38" i="5" s="1"/>
  <c r="J38" i="5"/>
  <c r="H38" i="5"/>
  <c r="G38" i="5"/>
  <c r="AH37" i="5"/>
  <c r="AF37" i="5"/>
  <c r="W37" i="5"/>
  <c r="V37" i="5"/>
  <c r="AA37" i="5" s="1"/>
  <c r="R37" i="5"/>
  <c r="P37" i="5"/>
  <c r="G37" i="5"/>
  <c r="F37" i="5"/>
  <c r="J37" i="5" s="1"/>
  <c r="AH36" i="5"/>
  <c r="AF36" i="5"/>
  <c r="AB36" i="5"/>
  <c r="AD36" i="5" s="1"/>
  <c r="AA36" i="5"/>
  <c r="Z36" i="5"/>
  <c r="W36" i="5"/>
  <c r="R36" i="5"/>
  <c r="P36" i="5"/>
  <c r="K36" i="5"/>
  <c r="S36" i="5" s="1"/>
  <c r="J36" i="5"/>
  <c r="H36" i="5"/>
  <c r="G36" i="5"/>
  <c r="AH35" i="5"/>
  <c r="AF35" i="5"/>
  <c r="AB35" i="5"/>
  <c r="AD35" i="5" s="1"/>
  <c r="AA35" i="5"/>
  <c r="Z35" i="5"/>
  <c r="X35" i="5"/>
  <c r="W35" i="5"/>
  <c r="R35" i="5"/>
  <c r="P35" i="5"/>
  <c r="K35" i="5"/>
  <c r="S35" i="5" s="1"/>
  <c r="J35" i="5"/>
  <c r="H35" i="5"/>
  <c r="G35" i="5"/>
  <c r="AH34" i="5"/>
  <c r="AF34" i="5"/>
  <c r="W34" i="5"/>
  <c r="V34" i="5"/>
  <c r="AA34" i="5" s="1"/>
  <c r="R34" i="5"/>
  <c r="P34" i="5"/>
  <c r="K34" i="5"/>
  <c r="M34" i="5" s="1"/>
  <c r="J34" i="5"/>
  <c r="H34" i="5"/>
  <c r="G34" i="5"/>
  <c r="AH33" i="5"/>
  <c r="AF33" i="5"/>
  <c r="W33" i="5"/>
  <c r="V33" i="5"/>
  <c r="Z33" i="5" s="1"/>
  <c r="R33" i="5"/>
  <c r="P33" i="5"/>
  <c r="K33" i="5"/>
  <c r="O33" i="5" s="1"/>
  <c r="J33" i="5"/>
  <c r="H33" i="5"/>
  <c r="G33" i="5"/>
  <c r="AH32" i="5"/>
  <c r="AF32" i="5"/>
  <c r="W32" i="5"/>
  <c r="V32" i="5"/>
  <c r="Z32" i="5" s="1"/>
  <c r="R32" i="5"/>
  <c r="P32" i="5"/>
  <c r="G32" i="5"/>
  <c r="F32" i="5"/>
  <c r="J32" i="5" s="1"/>
  <c r="AH31" i="5"/>
  <c r="AF31" i="5"/>
  <c r="AB31" i="5"/>
  <c r="AD31" i="5" s="1"/>
  <c r="AA31" i="5"/>
  <c r="Z31" i="5"/>
  <c r="X31" i="5"/>
  <c r="W31" i="5"/>
  <c r="R31" i="5"/>
  <c r="P31" i="5"/>
  <c r="K31" i="5"/>
  <c r="S31" i="5" s="1"/>
  <c r="J31" i="5"/>
  <c r="H31" i="5"/>
  <c r="G31" i="5"/>
  <c r="AH30" i="5"/>
  <c r="AF30" i="5"/>
  <c r="W30" i="5"/>
  <c r="V30" i="5"/>
  <c r="AA30" i="5" s="1"/>
  <c r="R30" i="5"/>
  <c r="P30" i="5"/>
  <c r="K30" i="5"/>
  <c r="M30" i="5" s="1"/>
  <c r="J30" i="5"/>
  <c r="H30" i="5"/>
  <c r="G30" i="5"/>
  <c r="AH29" i="5"/>
  <c r="AF29" i="5"/>
  <c r="AB29" i="5"/>
  <c r="AI29" i="5" s="1"/>
  <c r="AA29" i="5"/>
  <c r="Z29" i="5"/>
  <c r="R29" i="5"/>
  <c r="P29" i="5"/>
  <c r="K29" i="5"/>
  <c r="O29" i="5" s="1"/>
  <c r="J29" i="5"/>
  <c r="H29" i="5"/>
  <c r="G29" i="5"/>
  <c r="AH28" i="5"/>
  <c r="AF28" i="5"/>
  <c r="AB28" i="5"/>
  <c r="AE28" i="5" s="1"/>
  <c r="AA28" i="5"/>
  <c r="Z28" i="5"/>
  <c r="R28" i="5"/>
  <c r="P28" i="5"/>
  <c r="K28" i="5"/>
  <c r="O28" i="5" s="1"/>
  <c r="J28" i="5"/>
  <c r="H28" i="5"/>
  <c r="G28" i="5"/>
  <c r="AH27" i="5"/>
  <c r="AF27" i="5"/>
  <c r="AB27" i="5"/>
  <c r="AD27" i="5" s="1"/>
  <c r="AA27" i="5"/>
  <c r="Z27" i="5"/>
  <c r="X27" i="5"/>
  <c r="W27" i="5"/>
  <c r="R27" i="5"/>
  <c r="P27" i="5"/>
  <c r="K27" i="5"/>
  <c r="O27" i="5" s="1"/>
  <c r="J27" i="5"/>
  <c r="H27" i="5"/>
  <c r="G27" i="5"/>
  <c r="AH26" i="5"/>
  <c r="AF26" i="5"/>
  <c r="AB26" i="5"/>
  <c r="AD26" i="5" s="1"/>
  <c r="AA26" i="5"/>
  <c r="Z26" i="5"/>
  <c r="R26" i="5"/>
  <c r="P26" i="5"/>
  <c r="K26" i="5"/>
  <c r="M26" i="5" s="1"/>
  <c r="J26" i="5"/>
  <c r="H26" i="5"/>
  <c r="G26" i="5"/>
  <c r="AH25" i="5"/>
  <c r="AF25" i="5"/>
  <c r="AB25" i="5"/>
  <c r="AD25" i="5" s="1"/>
  <c r="AA25" i="5"/>
  <c r="Z25" i="5"/>
  <c r="X25" i="5"/>
  <c r="W25" i="5"/>
  <c r="R25" i="5"/>
  <c r="P25" i="5"/>
  <c r="K25" i="5"/>
  <c r="O25" i="5" s="1"/>
  <c r="J25" i="5"/>
  <c r="H25" i="5"/>
  <c r="G25" i="5"/>
  <c r="AH23" i="5"/>
  <c r="AF23" i="5"/>
  <c r="W23" i="5"/>
  <c r="V23" i="5"/>
  <c r="R23" i="5"/>
  <c r="P23" i="5"/>
  <c r="K23" i="5"/>
  <c r="M23" i="5" s="1"/>
  <c r="J23" i="5"/>
  <c r="H23" i="5"/>
  <c r="G23" i="5"/>
  <c r="AH22" i="5"/>
  <c r="AF22" i="5"/>
  <c r="W22" i="5"/>
  <c r="V22" i="5"/>
  <c r="Z22" i="5" s="1"/>
  <c r="R22" i="5"/>
  <c r="P22" i="5"/>
  <c r="K22" i="5"/>
  <c r="M22" i="5" s="1"/>
  <c r="J22" i="5"/>
  <c r="H22" i="5"/>
  <c r="G22" i="5"/>
  <c r="AH21" i="5"/>
  <c r="AF21" i="5"/>
  <c r="W21" i="5"/>
  <c r="V21" i="5"/>
  <c r="AA21" i="5" s="1"/>
  <c r="R21" i="5"/>
  <c r="P21" i="5"/>
  <c r="K21" i="5"/>
  <c r="M21" i="5" s="1"/>
  <c r="J21" i="5"/>
  <c r="H21" i="5"/>
  <c r="G21" i="5"/>
  <c r="AH20" i="5"/>
  <c r="AF20" i="5"/>
  <c r="W20" i="5"/>
  <c r="V20" i="5"/>
  <c r="R20" i="5"/>
  <c r="P20" i="5"/>
  <c r="K20" i="5"/>
  <c r="O20" i="5" s="1"/>
  <c r="J20" i="5"/>
  <c r="H20" i="5"/>
  <c r="G20" i="5"/>
  <c r="AH19" i="5"/>
  <c r="AF19" i="5"/>
  <c r="W19" i="5"/>
  <c r="V19" i="5"/>
  <c r="R19" i="5"/>
  <c r="P19" i="5"/>
  <c r="K19" i="5"/>
  <c r="M19" i="5" s="1"/>
  <c r="J19" i="5"/>
  <c r="H19" i="5"/>
  <c r="G19" i="5"/>
  <c r="AH18" i="5"/>
  <c r="AF18" i="5"/>
  <c r="W18" i="5"/>
  <c r="V18" i="5"/>
  <c r="Z18" i="5" s="1"/>
  <c r="R18" i="5"/>
  <c r="P18" i="5"/>
  <c r="K18" i="5"/>
  <c r="S18" i="5" s="1"/>
  <c r="J18" i="5"/>
  <c r="H18" i="5"/>
  <c r="G18" i="5"/>
  <c r="AH17" i="5"/>
  <c r="AF17" i="5"/>
  <c r="W17" i="5"/>
  <c r="V17" i="5"/>
  <c r="AA17" i="5" s="1"/>
  <c r="R17" i="5"/>
  <c r="P17" i="5"/>
  <c r="K17" i="5"/>
  <c r="M17" i="5" s="1"/>
  <c r="J17" i="5"/>
  <c r="H17" i="5"/>
  <c r="G17" i="5"/>
  <c r="AH16" i="5"/>
  <c r="AF16" i="5"/>
  <c r="W16" i="5"/>
  <c r="V16" i="5"/>
  <c r="R16" i="5"/>
  <c r="P16" i="5"/>
  <c r="K16" i="5"/>
  <c r="O16" i="5" s="1"/>
  <c r="J16" i="5"/>
  <c r="H16" i="5"/>
  <c r="G16" i="5"/>
  <c r="AH15" i="5"/>
  <c r="AF15" i="5"/>
  <c r="AB15" i="5"/>
  <c r="AD15" i="5" s="1"/>
  <c r="AA15" i="5"/>
  <c r="Z15" i="5"/>
  <c r="X15" i="5"/>
  <c r="W15" i="5"/>
  <c r="R15" i="5"/>
  <c r="P15" i="5"/>
  <c r="K15" i="5"/>
  <c r="N15" i="5" s="1"/>
  <c r="J15" i="5"/>
  <c r="H15" i="5"/>
  <c r="G15" i="5"/>
  <c r="AH14" i="5"/>
  <c r="AF14" i="5"/>
  <c r="AB14" i="5"/>
  <c r="AD14" i="5" s="1"/>
  <c r="AA14" i="5"/>
  <c r="Z14" i="5"/>
  <c r="X14" i="5"/>
  <c r="W14" i="5"/>
  <c r="R14" i="5"/>
  <c r="P14" i="5"/>
  <c r="K14" i="5"/>
  <c r="N14" i="5" s="1"/>
  <c r="J14" i="5"/>
  <c r="H14" i="5"/>
  <c r="G14" i="5"/>
  <c r="AH13" i="5"/>
  <c r="AF13" i="5"/>
  <c r="AB13" i="5"/>
  <c r="AD13" i="5" s="1"/>
  <c r="AA13" i="5"/>
  <c r="Z13" i="5"/>
  <c r="X13" i="5"/>
  <c r="W13" i="5"/>
  <c r="R13" i="5"/>
  <c r="P13" i="5"/>
  <c r="K13" i="5"/>
  <c r="N13" i="5" s="1"/>
  <c r="J13" i="5"/>
  <c r="H13" i="5"/>
  <c r="G13" i="5"/>
  <c r="AH12" i="5"/>
  <c r="AF12" i="5"/>
  <c r="AB12" i="5"/>
  <c r="AI12" i="5" s="1"/>
  <c r="AA12" i="5"/>
  <c r="Z12" i="5"/>
  <c r="X12" i="5"/>
  <c r="W12" i="5"/>
  <c r="R12" i="5"/>
  <c r="P12" i="5"/>
  <c r="K12" i="5"/>
  <c r="N12" i="5" s="1"/>
  <c r="J12" i="5"/>
  <c r="H12" i="5"/>
  <c r="G12" i="5"/>
  <c r="AH11" i="5"/>
  <c r="AF11" i="5"/>
  <c r="AB11" i="5"/>
  <c r="AD11" i="5" s="1"/>
  <c r="AA11" i="5"/>
  <c r="Z11" i="5"/>
  <c r="X11" i="5"/>
  <c r="W11" i="5"/>
  <c r="R11" i="5"/>
  <c r="P11" i="5"/>
  <c r="K11" i="5"/>
  <c r="N11" i="5" s="1"/>
  <c r="J11" i="5"/>
  <c r="H11" i="5"/>
  <c r="G11" i="5"/>
  <c r="AH10" i="5"/>
  <c r="AF10" i="5"/>
  <c r="AB10" i="5"/>
  <c r="AD10" i="5" s="1"/>
  <c r="AA10" i="5"/>
  <c r="Z10" i="5"/>
  <c r="X10" i="5"/>
  <c r="W10" i="5"/>
  <c r="R10" i="5"/>
  <c r="P10" i="5"/>
  <c r="K10" i="5"/>
  <c r="N10" i="5" s="1"/>
  <c r="J10" i="5"/>
  <c r="H10" i="5"/>
  <c r="G10" i="5"/>
  <c r="AI9" i="5"/>
  <c r="AA9" i="5"/>
  <c r="S9" i="5"/>
  <c r="R9" i="5"/>
  <c r="P9" i="5"/>
  <c r="O9" i="5"/>
  <c r="M9" i="5"/>
  <c r="J9" i="5"/>
  <c r="H9" i="5"/>
  <c r="AH8" i="5"/>
  <c r="AF8" i="5"/>
  <c r="W8" i="5"/>
  <c r="V8" i="5"/>
  <c r="Z8" i="5" s="1"/>
  <c r="R8" i="5"/>
  <c r="P8" i="5"/>
  <c r="K8" i="5"/>
  <c r="M8" i="5" s="1"/>
  <c r="J8" i="5"/>
  <c r="H8" i="5"/>
  <c r="G8" i="5"/>
  <c r="AH7" i="5"/>
  <c r="AF7" i="5"/>
  <c r="W7" i="5"/>
  <c r="V7" i="5"/>
  <c r="AB7" i="5" s="1"/>
  <c r="R7" i="5"/>
  <c r="P7" i="5"/>
  <c r="K7" i="5"/>
  <c r="N7" i="5" s="1"/>
  <c r="J7" i="5"/>
  <c r="H7" i="5"/>
  <c r="G7" i="5"/>
  <c r="AH6" i="5"/>
  <c r="AF6" i="5"/>
  <c r="W6" i="5"/>
  <c r="V6" i="5"/>
  <c r="AB6" i="5" s="1"/>
  <c r="R6" i="5"/>
  <c r="P6" i="5"/>
  <c r="K6" i="5"/>
  <c r="N6" i="5" s="1"/>
  <c r="J6" i="5"/>
  <c r="H6" i="5"/>
  <c r="G6" i="5"/>
  <c r="AH5" i="5"/>
  <c r="AF5" i="5"/>
  <c r="W5" i="5"/>
  <c r="V5" i="5"/>
  <c r="Z5" i="5" s="1"/>
  <c r="R5" i="5"/>
  <c r="P5" i="5"/>
  <c r="K5" i="5"/>
  <c r="M5" i="5" s="1"/>
  <c r="J5" i="5"/>
  <c r="H5" i="5"/>
  <c r="G5" i="5"/>
  <c r="H9" i="3"/>
  <c r="J9" i="3"/>
  <c r="AI9" i="3"/>
  <c r="AA9" i="3"/>
  <c r="S9" i="3"/>
  <c r="O9" i="3"/>
  <c r="M9" i="3"/>
  <c r="P9" i="3"/>
  <c r="R9" i="3"/>
  <c r="D228" i="4"/>
  <c r="K227" i="4"/>
  <c r="M227" i="4" s="1"/>
  <c r="J227" i="4"/>
  <c r="H227" i="4"/>
  <c r="G227" i="4"/>
  <c r="R226" i="4"/>
  <c r="P226" i="4"/>
  <c r="K226" i="4"/>
  <c r="L231" i="4" s="1"/>
  <c r="J226" i="4"/>
  <c r="H226" i="4"/>
  <c r="G226" i="4"/>
  <c r="T221" i="4"/>
  <c r="T220" i="4"/>
  <c r="D220" i="4"/>
  <c r="AH219" i="4"/>
  <c r="AF219" i="4"/>
  <c r="AB219" i="4"/>
  <c r="AE219" i="4" s="1"/>
  <c r="AA219" i="4"/>
  <c r="Z219" i="4"/>
  <c r="X219" i="4"/>
  <c r="W219" i="4"/>
  <c r="R219" i="4"/>
  <c r="P219" i="4"/>
  <c r="K219" i="4"/>
  <c r="N219" i="4" s="1"/>
  <c r="J219" i="4"/>
  <c r="H219" i="4"/>
  <c r="G219" i="4"/>
  <c r="AH218" i="4"/>
  <c r="AF218" i="4"/>
  <c r="AB218" i="4"/>
  <c r="AD218" i="4" s="1"/>
  <c r="AA218" i="4"/>
  <c r="Z218" i="4"/>
  <c r="X218" i="4"/>
  <c r="W218" i="4"/>
  <c r="R218" i="4"/>
  <c r="P218" i="4"/>
  <c r="K218" i="4"/>
  <c r="N218" i="4" s="1"/>
  <c r="J218" i="4"/>
  <c r="H218" i="4"/>
  <c r="G218" i="4"/>
  <c r="AH217" i="4"/>
  <c r="AF217" i="4"/>
  <c r="W217" i="4"/>
  <c r="V217" i="4"/>
  <c r="AB217" i="4" s="1"/>
  <c r="R217" i="4"/>
  <c r="P217" i="4"/>
  <c r="K217" i="4"/>
  <c r="N217" i="4" s="1"/>
  <c r="J217" i="4"/>
  <c r="H217" i="4"/>
  <c r="G217" i="4"/>
  <c r="AH216" i="4"/>
  <c r="AF216" i="4"/>
  <c r="W216" i="4"/>
  <c r="V216" i="4"/>
  <c r="AB216" i="4" s="1"/>
  <c r="R216" i="4"/>
  <c r="P216" i="4"/>
  <c r="K216" i="4"/>
  <c r="N216" i="4" s="1"/>
  <c r="J216" i="4"/>
  <c r="H216" i="4"/>
  <c r="G216" i="4"/>
  <c r="AH215" i="4"/>
  <c r="AF215" i="4"/>
  <c r="W215" i="4"/>
  <c r="V215" i="4"/>
  <c r="AB215" i="4" s="1"/>
  <c r="R215" i="4"/>
  <c r="P215" i="4"/>
  <c r="K215" i="4"/>
  <c r="N215" i="4" s="1"/>
  <c r="J215" i="4"/>
  <c r="H215" i="4"/>
  <c r="G215" i="4"/>
  <c r="AH214" i="4"/>
  <c r="AF214" i="4"/>
  <c r="W214" i="4"/>
  <c r="V214" i="4"/>
  <c r="AB214" i="4" s="1"/>
  <c r="R214" i="4"/>
  <c r="P214" i="4"/>
  <c r="K214" i="4"/>
  <c r="N214" i="4" s="1"/>
  <c r="J214" i="4"/>
  <c r="H214" i="4"/>
  <c r="G214" i="4"/>
  <c r="AH213" i="4"/>
  <c r="AF213" i="4"/>
  <c r="W213" i="4"/>
  <c r="V213" i="4"/>
  <c r="AB213" i="4" s="1"/>
  <c r="R213" i="4"/>
  <c r="P213" i="4"/>
  <c r="K213" i="4"/>
  <c r="N213" i="4" s="1"/>
  <c r="J213" i="4"/>
  <c r="H213" i="4"/>
  <c r="G213" i="4"/>
  <c r="AH212" i="4"/>
  <c r="AF212" i="4"/>
  <c r="W212" i="4"/>
  <c r="V212" i="4"/>
  <c r="AB212" i="4" s="1"/>
  <c r="R212" i="4"/>
  <c r="P212" i="4"/>
  <c r="K212" i="4"/>
  <c r="N212" i="4" s="1"/>
  <c r="J212" i="4"/>
  <c r="H212" i="4"/>
  <c r="G212" i="4"/>
  <c r="AH211" i="4"/>
  <c r="AF211" i="4"/>
  <c r="W211" i="4"/>
  <c r="V211" i="4"/>
  <c r="AB211" i="4" s="1"/>
  <c r="R211" i="4"/>
  <c r="P211" i="4"/>
  <c r="K211" i="4"/>
  <c r="N211" i="4" s="1"/>
  <c r="J211" i="4"/>
  <c r="H211" i="4"/>
  <c r="G211" i="4"/>
  <c r="AH210" i="4"/>
  <c r="AF210" i="4"/>
  <c r="AB210" i="4"/>
  <c r="AI210" i="4" s="1"/>
  <c r="AA210" i="4"/>
  <c r="Z210" i="4"/>
  <c r="X210" i="4"/>
  <c r="W210" i="4"/>
  <c r="R210" i="4"/>
  <c r="P210" i="4"/>
  <c r="K210" i="4"/>
  <c r="N210" i="4" s="1"/>
  <c r="J210" i="4"/>
  <c r="H210" i="4"/>
  <c r="G210" i="4"/>
  <c r="AH209" i="4"/>
  <c r="AF209" i="4"/>
  <c r="W209" i="4"/>
  <c r="V209" i="4"/>
  <c r="AB209" i="4" s="1"/>
  <c r="R209" i="4"/>
  <c r="P209" i="4"/>
  <c r="K209" i="4"/>
  <c r="N209" i="4" s="1"/>
  <c r="J209" i="4"/>
  <c r="H209" i="4"/>
  <c r="G209" i="4"/>
  <c r="AH208" i="4"/>
  <c r="AF208" i="4"/>
  <c r="W208" i="4"/>
  <c r="V208" i="4"/>
  <c r="AB208" i="4" s="1"/>
  <c r="R208" i="4"/>
  <c r="P208" i="4"/>
  <c r="K208" i="4"/>
  <c r="N208" i="4" s="1"/>
  <c r="J208" i="4"/>
  <c r="H208" i="4"/>
  <c r="G208" i="4"/>
  <c r="AH207" i="4"/>
  <c r="AF207" i="4"/>
  <c r="W207" i="4"/>
  <c r="V207" i="4"/>
  <c r="AB207" i="4" s="1"/>
  <c r="R207" i="4"/>
  <c r="P207" i="4"/>
  <c r="K207" i="4"/>
  <c r="N207" i="4" s="1"/>
  <c r="J207" i="4"/>
  <c r="H207" i="4"/>
  <c r="G207" i="4"/>
  <c r="AH206" i="4"/>
  <c r="AF206" i="4"/>
  <c r="W206" i="4"/>
  <c r="V206" i="4"/>
  <c r="AB206" i="4" s="1"/>
  <c r="R206" i="4"/>
  <c r="P206" i="4"/>
  <c r="K206" i="4"/>
  <c r="N206" i="4" s="1"/>
  <c r="J206" i="4"/>
  <c r="H206" i="4"/>
  <c r="G206" i="4"/>
  <c r="AH205" i="4"/>
  <c r="AF205" i="4"/>
  <c r="W205" i="4"/>
  <c r="V205" i="4"/>
  <c r="AB205" i="4" s="1"/>
  <c r="R205" i="4"/>
  <c r="P205" i="4"/>
  <c r="K205" i="4"/>
  <c r="N205" i="4" s="1"/>
  <c r="J205" i="4"/>
  <c r="H205" i="4"/>
  <c r="G205" i="4"/>
  <c r="AH204" i="4"/>
  <c r="AF204" i="4"/>
  <c r="W204" i="4"/>
  <c r="V204" i="4"/>
  <c r="AB204" i="4" s="1"/>
  <c r="R204" i="4"/>
  <c r="P204" i="4"/>
  <c r="K204" i="4"/>
  <c r="N204" i="4" s="1"/>
  <c r="J204" i="4"/>
  <c r="H204" i="4"/>
  <c r="G204" i="4"/>
  <c r="AH203" i="4"/>
  <c r="AF203" i="4"/>
  <c r="W203" i="4"/>
  <c r="V203" i="4"/>
  <c r="AB203" i="4" s="1"/>
  <c r="R203" i="4"/>
  <c r="P203" i="4"/>
  <c r="K203" i="4"/>
  <c r="N203" i="4" s="1"/>
  <c r="J203" i="4"/>
  <c r="H203" i="4"/>
  <c r="G203" i="4"/>
  <c r="AH202" i="4"/>
  <c r="AF202" i="4"/>
  <c r="W202" i="4"/>
  <c r="V202" i="4"/>
  <c r="AB202" i="4" s="1"/>
  <c r="R202" i="4"/>
  <c r="P202" i="4"/>
  <c r="K202" i="4"/>
  <c r="N202" i="4" s="1"/>
  <c r="J202" i="4"/>
  <c r="H202" i="4"/>
  <c r="G202" i="4"/>
  <c r="AH201" i="4"/>
  <c r="AF201" i="4"/>
  <c r="W201" i="4"/>
  <c r="V201" i="4"/>
  <c r="AB201" i="4" s="1"/>
  <c r="R201" i="4"/>
  <c r="P201" i="4"/>
  <c r="K201" i="4"/>
  <c r="N201" i="4" s="1"/>
  <c r="J201" i="4"/>
  <c r="H201" i="4"/>
  <c r="G201" i="4"/>
  <c r="AH200" i="4"/>
  <c r="AF200" i="4"/>
  <c r="W200" i="4"/>
  <c r="V200" i="4"/>
  <c r="AB200" i="4" s="1"/>
  <c r="R200" i="4"/>
  <c r="P200" i="4"/>
  <c r="K200" i="4"/>
  <c r="N200" i="4" s="1"/>
  <c r="J200" i="4"/>
  <c r="H200" i="4"/>
  <c r="G200" i="4"/>
  <c r="AH199" i="4"/>
  <c r="AF199" i="4"/>
  <c r="W199" i="4"/>
  <c r="V199" i="4"/>
  <c r="AB199" i="4" s="1"/>
  <c r="R199" i="4"/>
  <c r="P199" i="4"/>
  <c r="K199" i="4"/>
  <c r="N199" i="4" s="1"/>
  <c r="J199" i="4"/>
  <c r="H199" i="4"/>
  <c r="G199" i="4"/>
  <c r="AH198" i="4"/>
  <c r="AF198" i="4"/>
  <c r="W198" i="4"/>
  <c r="V198" i="4"/>
  <c r="AB198" i="4" s="1"/>
  <c r="R198" i="4"/>
  <c r="P198" i="4"/>
  <c r="K198" i="4"/>
  <c r="N198" i="4" s="1"/>
  <c r="J198" i="4"/>
  <c r="H198" i="4"/>
  <c r="G198" i="4"/>
  <c r="AH197" i="4"/>
  <c r="AF197" i="4"/>
  <c r="W197" i="4"/>
  <c r="V197" i="4"/>
  <c r="AA197" i="4" s="1"/>
  <c r="R197" i="4"/>
  <c r="P197" i="4"/>
  <c r="K197" i="4"/>
  <c r="N197" i="4" s="1"/>
  <c r="J197" i="4"/>
  <c r="H197" i="4"/>
  <c r="G197" i="4"/>
  <c r="AH196" i="4"/>
  <c r="AF196" i="4"/>
  <c r="W196" i="4"/>
  <c r="V196" i="4"/>
  <c r="AB196" i="4" s="1"/>
  <c r="R196" i="4"/>
  <c r="P196" i="4"/>
  <c r="K196" i="4"/>
  <c r="N196" i="4" s="1"/>
  <c r="J196" i="4"/>
  <c r="H196" i="4"/>
  <c r="G196" i="4"/>
  <c r="AI195" i="4"/>
  <c r="AH195" i="4"/>
  <c r="AF195" i="4"/>
  <c r="AG195" i="4" s="1"/>
  <c r="AE195" i="4"/>
  <c r="AD195" i="4"/>
  <c r="AA195" i="4"/>
  <c r="Z195" i="4"/>
  <c r="R195" i="4"/>
  <c r="P195" i="4"/>
  <c r="K195" i="4"/>
  <c r="N195" i="4" s="1"/>
  <c r="J195" i="4"/>
  <c r="H195" i="4"/>
  <c r="G195" i="4"/>
  <c r="AH194" i="4"/>
  <c r="AF194" i="4"/>
  <c r="AB194" i="4"/>
  <c r="AD194" i="4" s="1"/>
  <c r="AA194" i="4"/>
  <c r="Z194" i="4"/>
  <c r="R194" i="4"/>
  <c r="P194" i="4"/>
  <c r="K194" i="4"/>
  <c r="N194" i="4" s="1"/>
  <c r="J194" i="4"/>
  <c r="H194" i="4"/>
  <c r="G194" i="4"/>
  <c r="AH193" i="4"/>
  <c r="AF193" i="4"/>
  <c r="W193" i="4"/>
  <c r="V193" i="4"/>
  <c r="AB193" i="4" s="1"/>
  <c r="R193" i="4"/>
  <c r="P193" i="4"/>
  <c r="K193" i="4"/>
  <c r="N193" i="4" s="1"/>
  <c r="J193" i="4"/>
  <c r="H193" i="4"/>
  <c r="G193" i="4"/>
  <c r="AH192" i="4"/>
  <c r="AF192" i="4"/>
  <c r="AB192" i="4"/>
  <c r="AD192" i="4" s="1"/>
  <c r="AA192" i="4"/>
  <c r="Z192" i="4"/>
  <c r="R192" i="4"/>
  <c r="P192" i="4"/>
  <c r="K192" i="4"/>
  <c r="N192" i="4" s="1"/>
  <c r="J192" i="4"/>
  <c r="H192" i="4"/>
  <c r="G192" i="4"/>
  <c r="AH191" i="4"/>
  <c r="AF191" i="4"/>
  <c r="W191" i="4"/>
  <c r="V191" i="4"/>
  <c r="AB191" i="4" s="1"/>
  <c r="R191" i="4"/>
  <c r="P191" i="4"/>
  <c r="K191" i="4"/>
  <c r="N191" i="4" s="1"/>
  <c r="J191" i="4"/>
  <c r="H191" i="4"/>
  <c r="G191" i="4"/>
  <c r="AH190" i="4"/>
  <c r="AF190" i="4"/>
  <c r="W190" i="4"/>
  <c r="V190" i="4"/>
  <c r="AA190" i="4" s="1"/>
  <c r="R190" i="4"/>
  <c r="P190" i="4"/>
  <c r="K190" i="4"/>
  <c r="N190" i="4" s="1"/>
  <c r="J190" i="4"/>
  <c r="H190" i="4"/>
  <c r="G190" i="4"/>
  <c r="AH189" i="4"/>
  <c r="AF189" i="4"/>
  <c r="W189" i="4"/>
  <c r="V189" i="4"/>
  <c r="AA189" i="4" s="1"/>
  <c r="R189" i="4"/>
  <c r="P189" i="4"/>
  <c r="K189" i="4"/>
  <c r="N189" i="4" s="1"/>
  <c r="J189" i="4"/>
  <c r="H189" i="4"/>
  <c r="G189" i="4"/>
  <c r="AH188" i="4"/>
  <c r="AF188" i="4"/>
  <c r="W188" i="4"/>
  <c r="V188" i="4"/>
  <c r="AB188" i="4" s="1"/>
  <c r="R188" i="4"/>
  <c r="P188" i="4"/>
  <c r="K188" i="4"/>
  <c r="N188" i="4" s="1"/>
  <c r="J188" i="4"/>
  <c r="H188" i="4"/>
  <c r="G188" i="4"/>
  <c r="AH187" i="4"/>
  <c r="AF187" i="4"/>
  <c r="W187" i="4"/>
  <c r="V187" i="4"/>
  <c r="AB187" i="4" s="1"/>
  <c r="R187" i="4"/>
  <c r="P187" i="4"/>
  <c r="K187" i="4"/>
  <c r="N187" i="4" s="1"/>
  <c r="J187" i="4"/>
  <c r="H187" i="4"/>
  <c r="G187" i="4"/>
  <c r="AH186" i="4"/>
  <c r="AF186" i="4"/>
  <c r="W186" i="4"/>
  <c r="V186" i="4"/>
  <c r="AB186" i="4" s="1"/>
  <c r="R186" i="4"/>
  <c r="P186" i="4"/>
  <c r="K186" i="4"/>
  <c r="N186" i="4" s="1"/>
  <c r="J186" i="4"/>
  <c r="H186" i="4"/>
  <c r="G186" i="4"/>
  <c r="AH185" i="4"/>
  <c r="AF185" i="4"/>
  <c r="W185" i="4"/>
  <c r="V185" i="4"/>
  <c r="AB185" i="4" s="1"/>
  <c r="R185" i="4"/>
  <c r="P185" i="4"/>
  <c r="K185" i="4"/>
  <c r="N185" i="4" s="1"/>
  <c r="J185" i="4"/>
  <c r="H185" i="4"/>
  <c r="G185" i="4"/>
  <c r="AH184" i="4"/>
  <c r="AF184" i="4"/>
  <c r="W184" i="4"/>
  <c r="V184" i="4"/>
  <c r="AB184" i="4" s="1"/>
  <c r="R184" i="4"/>
  <c r="P184" i="4"/>
  <c r="K184" i="4"/>
  <c r="N184" i="4" s="1"/>
  <c r="J184" i="4"/>
  <c r="H184" i="4"/>
  <c r="G184" i="4"/>
  <c r="AH183" i="4"/>
  <c r="AF183" i="4"/>
  <c r="W183" i="4"/>
  <c r="V183" i="4"/>
  <c r="AB183" i="4" s="1"/>
  <c r="R183" i="4"/>
  <c r="P183" i="4"/>
  <c r="K183" i="4"/>
  <c r="N183" i="4" s="1"/>
  <c r="J183" i="4"/>
  <c r="H183" i="4"/>
  <c r="G183" i="4"/>
  <c r="AH182" i="4"/>
  <c r="AF182" i="4"/>
  <c r="W182" i="4"/>
  <c r="V182" i="4"/>
  <c r="AB182" i="4" s="1"/>
  <c r="R182" i="4"/>
  <c r="P182" i="4"/>
  <c r="K182" i="4"/>
  <c r="N182" i="4" s="1"/>
  <c r="J182" i="4"/>
  <c r="H182" i="4"/>
  <c r="G182" i="4"/>
  <c r="AH181" i="4"/>
  <c r="AF181" i="4"/>
  <c r="AB181" i="4"/>
  <c r="AI181" i="4" s="1"/>
  <c r="AA181" i="4"/>
  <c r="Z181" i="4"/>
  <c r="R181" i="4"/>
  <c r="P181" i="4"/>
  <c r="K181" i="4"/>
  <c r="N181" i="4" s="1"/>
  <c r="J181" i="4"/>
  <c r="H181" i="4"/>
  <c r="G181" i="4"/>
  <c r="AH180" i="4"/>
  <c r="AF180" i="4"/>
  <c r="AB180" i="4"/>
  <c r="AI180" i="4" s="1"/>
  <c r="AA180" i="4"/>
  <c r="Z180" i="4"/>
  <c r="R180" i="4"/>
  <c r="P180" i="4"/>
  <c r="K180" i="4"/>
  <c r="N180" i="4" s="1"/>
  <c r="J180" i="4"/>
  <c r="H180" i="4"/>
  <c r="G180" i="4"/>
  <c r="AH179" i="4"/>
  <c r="AF179" i="4"/>
  <c r="W179" i="4"/>
  <c r="V179" i="4"/>
  <c r="AB179" i="4" s="1"/>
  <c r="R179" i="4"/>
  <c r="P179" i="4"/>
  <c r="K179" i="4"/>
  <c r="N179" i="4" s="1"/>
  <c r="J179" i="4"/>
  <c r="H179" i="4"/>
  <c r="G179" i="4"/>
  <c r="AH178" i="4"/>
  <c r="AF178" i="4"/>
  <c r="W178" i="4"/>
  <c r="V178" i="4"/>
  <c r="AB178" i="4" s="1"/>
  <c r="R178" i="4"/>
  <c r="P178" i="4"/>
  <c r="K178" i="4"/>
  <c r="N178" i="4" s="1"/>
  <c r="J178" i="4"/>
  <c r="H178" i="4"/>
  <c r="G178" i="4"/>
  <c r="AH177" i="4"/>
  <c r="AF177" i="4"/>
  <c r="W177" i="4"/>
  <c r="V177" i="4"/>
  <c r="AB177" i="4" s="1"/>
  <c r="R177" i="4"/>
  <c r="P177" i="4"/>
  <c r="K177" i="4"/>
  <c r="N177" i="4" s="1"/>
  <c r="J177" i="4"/>
  <c r="H177" i="4"/>
  <c r="G177" i="4"/>
  <c r="AH176" i="4"/>
  <c r="AF176" i="4"/>
  <c r="W176" i="4"/>
  <c r="V176" i="4"/>
  <c r="AB176" i="4" s="1"/>
  <c r="R176" i="4"/>
  <c r="P176" i="4"/>
  <c r="K176" i="4"/>
  <c r="N176" i="4" s="1"/>
  <c r="J176" i="4"/>
  <c r="H176" i="4"/>
  <c r="G176" i="4"/>
  <c r="AH175" i="4"/>
  <c r="AF175" i="4"/>
  <c r="W175" i="4"/>
  <c r="V175" i="4"/>
  <c r="AB175" i="4" s="1"/>
  <c r="R175" i="4"/>
  <c r="P175" i="4"/>
  <c r="K175" i="4"/>
  <c r="N175" i="4" s="1"/>
  <c r="J175" i="4"/>
  <c r="H175" i="4"/>
  <c r="G175" i="4"/>
  <c r="AH174" i="4"/>
  <c r="AF174" i="4"/>
  <c r="W174" i="4"/>
  <c r="V174" i="4"/>
  <c r="AB174" i="4" s="1"/>
  <c r="R174" i="4"/>
  <c r="P174" i="4"/>
  <c r="K174" i="4"/>
  <c r="N174" i="4" s="1"/>
  <c r="J174" i="4"/>
  <c r="H174" i="4"/>
  <c r="G174" i="4"/>
  <c r="AH173" i="4"/>
  <c r="AF173" i="4"/>
  <c r="W173" i="4"/>
  <c r="V173" i="4"/>
  <c r="AB173" i="4" s="1"/>
  <c r="R173" i="4"/>
  <c r="P173" i="4"/>
  <c r="K173" i="4"/>
  <c r="N173" i="4" s="1"/>
  <c r="J173" i="4"/>
  <c r="H173" i="4"/>
  <c r="G173" i="4"/>
  <c r="AI172" i="4"/>
  <c r="AH172" i="4"/>
  <c r="AF172" i="4"/>
  <c r="AE172" i="4"/>
  <c r="AD172" i="4"/>
  <c r="AA172" i="4"/>
  <c r="Z172" i="4"/>
  <c r="R172" i="4"/>
  <c r="P172" i="4"/>
  <c r="K172" i="4"/>
  <c r="N172" i="4" s="1"/>
  <c r="J172" i="4"/>
  <c r="H172" i="4"/>
  <c r="G172" i="4"/>
  <c r="AI171" i="4"/>
  <c r="AH171" i="4"/>
  <c r="AF171" i="4"/>
  <c r="AE171" i="4"/>
  <c r="AD171" i="4"/>
  <c r="AA171" i="4"/>
  <c r="Z171" i="4"/>
  <c r="R171" i="4"/>
  <c r="P171" i="4"/>
  <c r="K171" i="4"/>
  <c r="N171" i="4" s="1"/>
  <c r="J171" i="4"/>
  <c r="H171" i="4"/>
  <c r="G171" i="4"/>
  <c r="AI170" i="4"/>
  <c r="AH170" i="4"/>
  <c r="AF170" i="4"/>
  <c r="AE170" i="4"/>
  <c r="AD170" i="4"/>
  <c r="AA170" i="4"/>
  <c r="Z170" i="4"/>
  <c r="R170" i="4"/>
  <c r="P170" i="4"/>
  <c r="K170" i="4"/>
  <c r="N170" i="4" s="1"/>
  <c r="J170" i="4"/>
  <c r="H170" i="4"/>
  <c r="G170" i="4"/>
  <c r="AI169" i="4"/>
  <c r="AH169" i="4"/>
  <c r="AF169" i="4"/>
  <c r="AE169" i="4"/>
  <c r="AD169" i="4"/>
  <c r="AA169" i="4"/>
  <c r="Z169" i="4"/>
  <c r="R169" i="4"/>
  <c r="P169" i="4"/>
  <c r="K169" i="4"/>
  <c r="N169" i="4" s="1"/>
  <c r="J169" i="4"/>
  <c r="H169" i="4"/>
  <c r="G169" i="4"/>
  <c r="AH168" i="4"/>
  <c r="AF168" i="4"/>
  <c r="W168" i="4"/>
  <c r="V168" i="4"/>
  <c r="AB168" i="4" s="1"/>
  <c r="R168" i="4"/>
  <c r="P168" i="4"/>
  <c r="K168" i="4"/>
  <c r="N168" i="4" s="1"/>
  <c r="J168" i="4"/>
  <c r="H168" i="4"/>
  <c r="G168" i="4"/>
  <c r="AH167" i="4"/>
  <c r="AF167" i="4"/>
  <c r="W167" i="4"/>
  <c r="V167" i="4"/>
  <c r="AB167" i="4" s="1"/>
  <c r="R167" i="4"/>
  <c r="P167" i="4"/>
  <c r="K167" i="4"/>
  <c r="N167" i="4" s="1"/>
  <c r="J167" i="4"/>
  <c r="H167" i="4"/>
  <c r="G167" i="4"/>
  <c r="I167" i="4" s="1"/>
  <c r="AH166" i="4"/>
  <c r="AF166" i="4"/>
  <c r="W166" i="4"/>
  <c r="V166" i="4"/>
  <c r="AB166" i="4" s="1"/>
  <c r="R166" i="4"/>
  <c r="P166" i="4"/>
  <c r="K166" i="4"/>
  <c r="N166" i="4" s="1"/>
  <c r="J166" i="4"/>
  <c r="H166" i="4"/>
  <c r="G166" i="4"/>
  <c r="AH165" i="4"/>
  <c r="AF165" i="4"/>
  <c r="W165" i="4"/>
  <c r="V165" i="4"/>
  <c r="AB165" i="4" s="1"/>
  <c r="R165" i="4"/>
  <c r="P165" i="4"/>
  <c r="K165" i="4"/>
  <c r="N165" i="4" s="1"/>
  <c r="J165" i="4"/>
  <c r="H165" i="4"/>
  <c r="G165" i="4"/>
  <c r="AH164" i="4"/>
  <c r="AF164" i="4"/>
  <c r="W164" i="4"/>
  <c r="V164" i="4"/>
  <c r="AB164" i="4" s="1"/>
  <c r="R164" i="4"/>
  <c r="P164" i="4"/>
  <c r="K164" i="4"/>
  <c r="N164" i="4" s="1"/>
  <c r="J164" i="4"/>
  <c r="H164" i="4"/>
  <c r="G164" i="4"/>
  <c r="AH163" i="4"/>
  <c r="AF163" i="4"/>
  <c r="W163" i="4"/>
  <c r="V163" i="4"/>
  <c r="AB163" i="4" s="1"/>
  <c r="R163" i="4"/>
  <c r="P163" i="4"/>
  <c r="K163" i="4"/>
  <c r="N163" i="4" s="1"/>
  <c r="J163" i="4"/>
  <c r="H163" i="4"/>
  <c r="G163" i="4"/>
  <c r="AH162" i="4"/>
  <c r="AF162" i="4"/>
  <c r="W162" i="4"/>
  <c r="V162" i="4"/>
  <c r="AB162" i="4" s="1"/>
  <c r="R162" i="4"/>
  <c r="P162" i="4"/>
  <c r="G162" i="4"/>
  <c r="F162" i="4"/>
  <c r="J162" i="4" s="1"/>
  <c r="AH161" i="4"/>
  <c r="AF161" i="4"/>
  <c r="W161" i="4"/>
  <c r="V161" i="4"/>
  <c r="AB161" i="4" s="1"/>
  <c r="R161" i="4"/>
  <c r="P161" i="4"/>
  <c r="G161" i="4"/>
  <c r="F161" i="4"/>
  <c r="J161" i="4" s="1"/>
  <c r="AH160" i="4"/>
  <c r="AF160" i="4"/>
  <c r="W160" i="4"/>
  <c r="V160" i="4"/>
  <c r="AB160" i="4" s="1"/>
  <c r="R160" i="4"/>
  <c r="P160" i="4"/>
  <c r="G160" i="4"/>
  <c r="F160" i="4"/>
  <c r="J160" i="4" s="1"/>
  <c r="AI159" i="4"/>
  <c r="AH159" i="4"/>
  <c r="AF159" i="4"/>
  <c r="AE159" i="4"/>
  <c r="AD159" i="4"/>
  <c r="AA159" i="4"/>
  <c r="Z159" i="4"/>
  <c r="S159" i="4"/>
  <c r="R159" i="4"/>
  <c r="P159" i="4"/>
  <c r="O159" i="4"/>
  <c r="N159" i="4"/>
  <c r="M159" i="4"/>
  <c r="J159" i="4"/>
  <c r="H159" i="4"/>
  <c r="G159" i="4"/>
  <c r="AH158" i="4"/>
  <c r="AF158" i="4"/>
  <c r="W158" i="4"/>
  <c r="V158" i="4"/>
  <c r="AB158" i="4" s="1"/>
  <c r="R158" i="4"/>
  <c r="P158" i="4"/>
  <c r="G158" i="4"/>
  <c r="F158" i="4"/>
  <c r="J158" i="4" s="1"/>
  <c r="AH157" i="4"/>
  <c r="AF157" i="4"/>
  <c r="W157" i="4"/>
  <c r="V157" i="4"/>
  <c r="AB157" i="4" s="1"/>
  <c r="R157" i="4"/>
  <c r="P157" i="4"/>
  <c r="G157" i="4"/>
  <c r="F157" i="4"/>
  <c r="J157" i="4" s="1"/>
  <c r="AH156" i="4"/>
  <c r="AF156" i="4"/>
  <c r="W156" i="4"/>
  <c r="V156" i="4"/>
  <c r="AB156" i="4" s="1"/>
  <c r="R156" i="4"/>
  <c r="P156" i="4"/>
  <c r="G156" i="4"/>
  <c r="F156" i="4"/>
  <c r="J156" i="4" s="1"/>
  <c r="AH155" i="4"/>
  <c r="AF155" i="4"/>
  <c r="W155" i="4"/>
  <c r="V155" i="4"/>
  <c r="AB155" i="4" s="1"/>
  <c r="R155" i="4"/>
  <c r="P155" i="4"/>
  <c r="G155" i="4"/>
  <c r="F155" i="4"/>
  <c r="J155" i="4" s="1"/>
  <c r="AH154" i="4"/>
  <c r="AF154" i="4"/>
  <c r="AB154" i="4"/>
  <c r="AI154" i="4" s="1"/>
  <c r="AA154" i="4"/>
  <c r="Z154" i="4"/>
  <c r="X154" i="4"/>
  <c r="W154" i="4"/>
  <c r="R154" i="4"/>
  <c r="P154" i="4"/>
  <c r="G154" i="4"/>
  <c r="F154" i="4"/>
  <c r="J154" i="4" s="1"/>
  <c r="AH153" i="4"/>
  <c r="AF153" i="4"/>
  <c r="AB153" i="4"/>
  <c r="AI153" i="4" s="1"/>
  <c r="AA153" i="4"/>
  <c r="Z153" i="4"/>
  <c r="X153" i="4"/>
  <c r="W153" i="4"/>
  <c r="R153" i="4"/>
  <c r="P153" i="4"/>
  <c r="K153" i="4"/>
  <c r="N153" i="4" s="1"/>
  <c r="J153" i="4"/>
  <c r="H153" i="4"/>
  <c r="G153" i="4"/>
  <c r="AH152" i="4"/>
  <c r="AF152" i="4"/>
  <c r="AB152" i="4"/>
  <c r="AI152" i="4" s="1"/>
  <c r="AA152" i="4"/>
  <c r="Z152" i="4"/>
  <c r="X152" i="4"/>
  <c r="W152" i="4"/>
  <c r="R152" i="4"/>
  <c r="P152" i="4"/>
  <c r="K152" i="4"/>
  <c r="N152" i="4" s="1"/>
  <c r="J152" i="4"/>
  <c r="H152" i="4"/>
  <c r="G152" i="4"/>
  <c r="AH151" i="4"/>
  <c r="AF151" i="4"/>
  <c r="AB151" i="4"/>
  <c r="AI151" i="4" s="1"/>
  <c r="AA151" i="4"/>
  <c r="Z151" i="4"/>
  <c r="X151" i="4"/>
  <c r="W151" i="4"/>
  <c r="R151" i="4"/>
  <c r="P151" i="4"/>
  <c r="K151" i="4"/>
  <c r="N151" i="4" s="1"/>
  <c r="J151" i="4"/>
  <c r="H151" i="4"/>
  <c r="G151" i="4"/>
  <c r="AH150" i="4"/>
  <c r="AF150" i="4"/>
  <c r="AB150" i="4"/>
  <c r="AI150" i="4" s="1"/>
  <c r="AA150" i="4"/>
  <c r="Z150" i="4"/>
  <c r="X150" i="4"/>
  <c r="W150" i="4"/>
  <c r="R150" i="4"/>
  <c r="P150" i="4"/>
  <c r="K150" i="4"/>
  <c r="N150" i="4" s="1"/>
  <c r="J150" i="4"/>
  <c r="H150" i="4"/>
  <c r="G150" i="4"/>
  <c r="AH149" i="4"/>
  <c r="AF149" i="4"/>
  <c r="W149" i="4"/>
  <c r="V149" i="4"/>
  <c r="AB149" i="4" s="1"/>
  <c r="R149" i="4"/>
  <c r="P149" i="4"/>
  <c r="G149" i="4"/>
  <c r="F149" i="4"/>
  <c r="J149" i="4" s="1"/>
  <c r="AH148" i="4"/>
  <c r="AF148" i="4"/>
  <c r="AB148" i="4"/>
  <c r="AI148" i="4" s="1"/>
  <c r="AA148" i="4"/>
  <c r="Z148" i="4"/>
  <c r="X148" i="4"/>
  <c r="W148" i="4"/>
  <c r="R148" i="4"/>
  <c r="P148" i="4"/>
  <c r="G148" i="4"/>
  <c r="F148" i="4"/>
  <c r="J148" i="4" s="1"/>
  <c r="AH147" i="4"/>
  <c r="AF147" i="4"/>
  <c r="W147" i="4"/>
  <c r="V147" i="4"/>
  <c r="AB147" i="4" s="1"/>
  <c r="R147" i="4"/>
  <c r="P147" i="4"/>
  <c r="G147" i="4"/>
  <c r="F147" i="4"/>
  <c r="J147" i="4" s="1"/>
  <c r="AH146" i="4"/>
  <c r="AF146" i="4"/>
  <c r="AB146" i="4"/>
  <c r="AI146" i="4" s="1"/>
  <c r="AA146" i="4"/>
  <c r="Z146" i="4"/>
  <c r="X146" i="4"/>
  <c r="W146" i="4"/>
  <c r="R146" i="4"/>
  <c r="P146" i="4"/>
  <c r="K146" i="4"/>
  <c r="N146" i="4" s="1"/>
  <c r="J146" i="4"/>
  <c r="H146" i="4"/>
  <c r="G146" i="4"/>
  <c r="AH145" i="4"/>
  <c r="AF145" i="4"/>
  <c r="W145" i="4"/>
  <c r="V145" i="4"/>
  <c r="AB145" i="4" s="1"/>
  <c r="R145" i="4"/>
  <c r="P145" i="4"/>
  <c r="G145" i="4"/>
  <c r="F145" i="4"/>
  <c r="AH144" i="4"/>
  <c r="AF144" i="4"/>
  <c r="AB144" i="4"/>
  <c r="AI144" i="4" s="1"/>
  <c r="AA144" i="4"/>
  <c r="Z144" i="4"/>
  <c r="X144" i="4"/>
  <c r="W144" i="4"/>
  <c r="R144" i="4"/>
  <c r="P144" i="4"/>
  <c r="G144" i="4"/>
  <c r="F144" i="4"/>
  <c r="J144" i="4" s="1"/>
  <c r="AH143" i="4"/>
  <c r="AF143" i="4"/>
  <c r="W143" i="4"/>
  <c r="V143" i="4"/>
  <c r="AA143" i="4" s="1"/>
  <c r="R143" i="4"/>
  <c r="P143" i="4"/>
  <c r="G143" i="4"/>
  <c r="F143" i="4"/>
  <c r="J143" i="4" s="1"/>
  <c r="AH142" i="4"/>
  <c r="AF142" i="4"/>
  <c r="AB142" i="4"/>
  <c r="AD142" i="4" s="1"/>
  <c r="AA142" i="4"/>
  <c r="Z142" i="4"/>
  <c r="X142" i="4"/>
  <c r="W142" i="4"/>
  <c r="R142" i="4"/>
  <c r="P142" i="4"/>
  <c r="K142" i="4"/>
  <c r="N142" i="4" s="1"/>
  <c r="J142" i="4"/>
  <c r="H142" i="4"/>
  <c r="G142" i="4"/>
  <c r="AH141" i="4"/>
  <c r="AF141" i="4"/>
  <c r="AB141" i="4"/>
  <c r="AD141" i="4" s="1"/>
  <c r="AA141" i="4"/>
  <c r="Z141" i="4"/>
  <c r="R141" i="4"/>
  <c r="P141" i="4"/>
  <c r="G141" i="4"/>
  <c r="F141" i="4"/>
  <c r="J141" i="4" s="1"/>
  <c r="AI140" i="4"/>
  <c r="AH140" i="4"/>
  <c r="AF140" i="4"/>
  <c r="AE140" i="4"/>
  <c r="AD140" i="4"/>
  <c r="AA140" i="4"/>
  <c r="Z140" i="4"/>
  <c r="X140" i="4"/>
  <c r="W140" i="4"/>
  <c r="R140" i="4"/>
  <c r="P140" i="4"/>
  <c r="K140" i="4"/>
  <c r="N140" i="4" s="1"/>
  <c r="J140" i="4"/>
  <c r="H140" i="4"/>
  <c r="G140" i="4"/>
  <c r="AH139" i="4"/>
  <c r="AF139" i="4"/>
  <c r="W139" i="4"/>
  <c r="V139" i="4"/>
  <c r="AA139" i="4" s="1"/>
  <c r="R139" i="4"/>
  <c r="P139" i="4"/>
  <c r="G139" i="4"/>
  <c r="F139" i="4"/>
  <c r="J139" i="4" s="1"/>
  <c r="AH138" i="4"/>
  <c r="AF138" i="4"/>
  <c r="W138" i="4"/>
  <c r="V138" i="4"/>
  <c r="AA138" i="4" s="1"/>
  <c r="R138" i="4"/>
  <c r="P138" i="4"/>
  <c r="G138" i="4"/>
  <c r="F138" i="4"/>
  <c r="J138" i="4" s="1"/>
  <c r="AH137" i="4"/>
  <c r="AF137" i="4"/>
  <c r="W137" i="4"/>
  <c r="V137" i="4"/>
  <c r="AA137" i="4" s="1"/>
  <c r="R137" i="4"/>
  <c r="P137" i="4"/>
  <c r="G137" i="4"/>
  <c r="F137" i="4"/>
  <c r="J137" i="4" s="1"/>
  <c r="AH136" i="4"/>
  <c r="AF136" i="4"/>
  <c r="W136" i="4"/>
  <c r="V136" i="4"/>
  <c r="AA136" i="4" s="1"/>
  <c r="R136" i="4"/>
  <c r="P136" i="4"/>
  <c r="G136" i="4"/>
  <c r="F136" i="4"/>
  <c r="J136" i="4" s="1"/>
  <c r="AH135" i="4"/>
  <c r="AF135" i="4"/>
  <c r="AB135" i="4"/>
  <c r="AD135" i="4" s="1"/>
  <c r="AA135" i="4"/>
  <c r="Z135" i="4"/>
  <c r="X135" i="4"/>
  <c r="W135" i="4"/>
  <c r="R135" i="4"/>
  <c r="P135" i="4"/>
  <c r="K135" i="4"/>
  <c r="N135" i="4" s="1"/>
  <c r="J135" i="4"/>
  <c r="H135" i="4"/>
  <c r="G135" i="4"/>
  <c r="AH134" i="4"/>
  <c r="AF134" i="4"/>
  <c r="W134" i="4"/>
  <c r="V134" i="4"/>
  <c r="AA134" i="4" s="1"/>
  <c r="R134" i="4"/>
  <c r="P134" i="4"/>
  <c r="K134" i="4"/>
  <c r="N134" i="4" s="1"/>
  <c r="J134" i="4"/>
  <c r="H134" i="4"/>
  <c r="G134" i="4"/>
  <c r="AH133" i="4"/>
  <c r="AF133" i="4"/>
  <c r="W133" i="4"/>
  <c r="V133" i="4"/>
  <c r="AB133" i="4" s="1"/>
  <c r="R133" i="4"/>
  <c r="P133" i="4"/>
  <c r="K133" i="4"/>
  <c r="N133" i="4" s="1"/>
  <c r="J133" i="4"/>
  <c r="H133" i="4"/>
  <c r="G133" i="4"/>
  <c r="AH132" i="4"/>
  <c r="AF132" i="4"/>
  <c r="W132" i="4"/>
  <c r="V132" i="4"/>
  <c r="AA132" i="4" s="1"/>
  <c r="R132" i="4"/>
  <c r="P132" i="4"/>
  <c r="G132" i="4"/>
  <c r="F132" i="4"/>
  <c r="J132" i="4" s="1"/>
  <c r="AH131" i="4"/>
  <c r="AF131" i="4"/>
  <c r="W131" i="4"/>
  <c r="V131" i="4"/>
  <c r="AA131" i="4" s="1"/>
  <c r="R131" i="4"/>
  <c r="P131" i="4"/>
  <c r="G131" i="4"/>
  <c r="F131" i="4"/>
  <c r="J131" i="4" s="1"/>
  <c r="AH130" i="4"/>
  <c r="AF130" i="4"/>
  <c r="AB130" i="4"/>
  <c r="AD130" i="4" s="1"/>
  <c r="AA130" i="4"/>
  <c r="Z130" i="4"/>
  <c r="R130" i="4"/>
  <c r="P130" i="4"/>
  <c r="K130" i="4"/>
  <c r="N130" i="4" s="1"/>
  <c r="J130" i="4"/>
  <c r="H130" i="4"/>
  <c r="G130" i="4"/>
  <c r="AH129" i="4"/>
  <c r="AF129" i="4"/>
  <c r="W129" i="4"/>
  <c r="V129" i="4"/>
  <c r="AB129" i="4" s="1"/>
  <c r="R129" i="4"/>
  <c r="P129" i="4"/>
  <c r="G129" i="4"/>
  <c r="F129" i="4"/>
  <c r="K129" i="4" s="1"/>
  <c r="N129" i="4" s="1"/>
  <c r="AH128" i="4"/>
  <c r="AF128" i="4"/>
  <c r="W128" i="4"/>
  <c r="V128" i="4"/>
  <c r="AB128" i="4" s="1"/>
  <c r="R128" i="4"/>
  <c r="P128" i="4"/>
  <c r="G128" i="4"/>
  <c r="F128" i="4"/>
  <c r="K128" i="4" s="1"/>
  <c r="N128" i="4" s="1"/>
  <c r="AH127" i="4"/>
  <c r="AF127" i="4"/>
  <c r="W127" i="4"/>
  <c r="V127" i="4"/>
  <c r="AB127" i="4" s="1"/>
  <c r="R127" i="4"/>
  <c r="P127" i="4"/>
  <c r="G127" i="4"/>
  <c r="F127" i="4"/>
  <c r="J127" i="4" s="1"/>
  <c r="AH126" i="4"/>
  <c r="AF126" i="4"/>
  <c r="W126" i="4"/>
  <c r="V126" i="4"/>
  <c r="AB126" i="4" s="1"/>
  <c r="R126" i="4"/>
  <c r="P126" i="4"/>
  <c r="G126" i="4"/>
  <c r="F126" i="4"/>
  <c r="J126" i="4" s="1"/>
  <c r="AH125" i="4"/>
  <c r="AF125" i="4"/>
  <c r="W125" i="4"/>
  <c r="V125" i="4"/>
  <c r="AB125" i="4" s="1"/>
  <c r="R125" i="4"/>
  <c r="P125" i="4"/>
  <c r="G125" i="4"/>
  <c r="F125" i="4"/>
  <c r="J125" i="4" s="1"/>
  <c r="AH124" i="4"/>
  <c r="AF124" i="4"/>
  <c r="W124" i="4"/>
  <c r="V124" i="4"/>
  <c r="AB124" i="4" s="1"/>
  <c r="R124" i="4"/>
  <c r="P124" i="4"/>
  <c r="K124" i="4"/>
  <c r="N124" i="4" s="1"/>
  <c r="J124" i="4"/>
  <c r="H124" i="4"/>
  <c r="G124" i="4"/>
  <c r="AH123" i="4"/>
  <c r="AF123" i="4"/>
  <c r="W123" i="4"/>
  <c r="V123" i="4"/>
  <c r="AB123" i="4" s="1"/>
  <c r="R123" i="4"/>
  <c r="P123" i="4"/>
  <c r="G123" i="4"/>
  <c r="F123" i="4"/>
  <c r="J123" i="4" s="1"/>
  <c r="AH122" i="4"/>
  <c r="AF122" i="4"/>
  <c r="W122" i="4"/>
  <c r="V122" i="4"/>
  <c r="AB122" i="4" s="1"/>
  <c r="R122" i="4"/>
  <c r="P122" i="4"/>
  <c r="G122" i="4"/>
  <c r="F122" i="4"/>
  <c r="J122" i="4" s="1"/>
  <c r="AH121" i="4"/>
  <c r="AF121" i="4"/>
  <c r="W121" i="4"/>
  <c r="V121" i="4"/>
  <c r="AB121" i="4" s="1"/>
  <c r="S121" i="4"/>
  <c r="R121" i="4"/>
  <c r="P121" i="4"/>
  <c r="O121" i="4"/>
  <c r="N121" i="4"/>
  <c r="M121" i="4"/>
  <c r="J121" i="4"/>
  <c r="H121" i="4"/>
  <c r="G121" i="4"/>
  <c r="W120" i="4"/>
  <c r="V120" i="4"/>
  <c r="AB120" i="4" s="1"/>
  <c r="K120" i="4"/>
  <c r="O120" i="4" s="1"/>
  <c r="J120" i="4"/>
  <c r="H120" i="4"/>
  <c r="G120" i="4"/>
  <c r="AH119" i="4"/>
  <c r="AF119" i="4"/>
  <c r="W119" i="4"/>
  <c r="V119" i="4"/>
  <c r="AB119" i="4" s="1"/>
  <c r="R119" i="4"/>
  <c r="P119" i="4"/>
  <c r="K119" i="4"/>
  <c r="N119" i="4" s="1"/>
  <c r="J119" i="4"/>
  <c r="H119" i="4"/>
  <c r="G119" i="4"/>
  <c r="AH118" i="4"/>
  <c r="AF118" i="4"/>
  <c r="W118" i="4"/>
  <c r="V118" i="4"/>
  <c r="AB118" i="4" s="1"/>
  <c r="R118" i="4"/>
  <c r="P118" i="4"/>
  <c r="K118" i="4"/>
  <c r="N118" i="4" s="1"/>
  <c r="J118" i="4"/>
  <c r="H118" i="4"/>
  <c r="G118" i="4"/>
  <c r="AH117" i="4"/>
  <c r="AF117" i="4"/>
  <c r="W117" i="4"/>
  <c r="V117" i="4"/>
  <c r="AB117" i="4" s="1"/>
  <c r="R117" i="4"/>
  <c r="P117" i="4"/>
  <c r="K117" i="4"/>
  <c r="N117" i="4" s="1"/>
  <c r="J117" i="4"/>
  <c r="H117" i="4"/>
  <c r="G117" i="4"/>
  <c r="AH116" i="4"/>
  <c r="AF116" i="4"/>
  <c r="W116" i="4"/>
  <c r="V116" i="4"/>
  <c r="AB116" i="4" s="1"/>
  <c r="R116" i="4"/>
  <c r="P116" i="4"/>
  <c r="K116" i="4"/>
  <c r="N116" i="4" s="1"/>
  <c r="J116" i="4"/>
  <c r="H116" i="4"/>
  <c r="G116" i="4"/>
  <c r="AH115" i="4"/>
  <c r="AF115" i="4"/>
  <c r="W115" i="4"/>
  <c r="V115" i="4"/>
  <c r="AB115" i="4" s="1"/>
  <c r="R115" i="4"/>
  <c r="P115" i="4"/>
  <c r="K115" i="4"/>
  <c r="N115" i="4" s="1"/>
  <c r="J115" i="4"/>
  <c r="H115" i="4"/>
  <c r="G115" i="4"/>
  <c r="AH114" i="4"/>
  <c r="AF114" i="4"/>
  <c r="W114" i="4"/>
  <c r="V114" i="4"/>
  <c r="AB114" i="4" s="1"/>
  <c r="R114" i="4"/>
  <c r="P114" i="4"/>
  <c r="K114" i="4"/>
  <c r="N114" i="4" s="1"/>
  <c r="J114" i="4"/>
  <c r="H114" i="4"/>
  <c r="G114" i="4"/>
  <c r="AH113" i="4"/>
  <c r="AF113" i="4"/>
  <c r="W113" i="4"/>
  <c r="V113" i="4"/>
  <c r="AB113" i="4" s="1"/>
  <c r="R113" i="4"/>
  <c r="P113" i="4"/>
  <c r="K113" i="4"/>
  <c r="N113" i="4" s="1"/>
  <c r="J113" i="4"/>
  <c r="H113" i="4"/>
  <c r="G113" i="4"/>
  <c r="AH112" i="4"/>
  <c r="AF112" i="4"/>
  <c r="W112" i="4"/>
  <c r="V112" i="4"/>
  <c r="AB112" i="4" s="1"/>
  <c r="R112" i="4"/>
  <c r="P112" i="4"/>
  <c r="G112" i="4"/>
  <c r="F112" i="4"/>
  <c r="J112" i="4" s="1"/>
  <c r="AH111" i="4"/>
  <c r="AF111" i="4"/>
  <c r="AB111" i="4"/>
  <c r="AI111" i="4" s="1"/>
  <c r="AA111" i="4"/>
  <c r="Z111" i="4"/>
  <c r="X111" i="4"/>
  <c r="W111" i="4"/>
  <c r="R111" i="4"/>
  <c r="P111" i="4"/>
  <c r="K111" i="4"/>
  <c r="N111" i="4" s="1"/>
  <c r="J111" i="4"/>
  <c r="H111" i="4"/>
  <c r="G111" i="4"/>
  <c r="AH110" i="4"/>
  <c r="AF110" i="4"/>
  <c r="AB110" i="4"/>
  <c r="AI110" i="4" s="1"/>
  <c r="AA110" i="4"/>
  <c r="Z110" i="4"/>
  <c r="X110" i="4"/>
  <c r="W110" i="4"/>
  <c r="Y110" i="4" s="1"/>
  <c r="R110" i="4"/>
  <c r="P110" i="4"/>
  <c r="K110" i="4"/>
  <c r="N110" i="4" s="1"/>
  <c r="J110" i="4"/>
  <c r="H110" i="4"/>
  <c r="G110" i="4"/>
  <c r="AH109" i="4"/>
  <c r="AF109" i="4"/>
  <c r="W109" i="4"/>
  <c r="V109" i="4"/>
  <c r="AB109" i="4" s="1"/>
  <c r="R109" i="4"/>
  <c r="P109" i="4"/>
  <c r="K109" i="4"/>
  <c r="N109" i="4" s="1"/>
  <c r="J109" i="4"/>
  <c r="H109" i="4"/>
  <c r="G109" i="4"/>
  <c r="AH108" i="4"/>
  <c r="AF108" i="4"/>
  <c r="AB108" i="4"/>
  <c r="AI108" i="4" s="1"/>
  <c r="AA108" i="4"/>
  <c r="Z108" i="4"/>
  <c r="X108" i="4"/>
  <c r="W108" i="4"/>
  <c r="R108" i="4"/>
  <c r="P108" i="4"/>
  <c r="K108" i="4"/>
  <c r="N108" i="4" s="1"/>
  <c r="J108" i="4"/>
  <c r="H108" i="4"/>
  <c r="G108" i="4"/>
  <c r="AH107" i="4"/>
  <c r="AF107" i="4"/>
  <c r="W107" i="4"/>
  <c r="V107" i="4"/>
  <c r="AB107" i="4" s="1"/>
  <c r="R107" i="4"/>
  <c r="P107" i="4"/>
  <c r="G107" i="4"/>
  <c r="F107" i="4"/>
  <c r="J107" i="4" s="1"/>
  <c r="AH106" i="4"/>
  <c r="AF106" i="4"/>
  <c r="AB106" i="4"/>
  <c r="AI106" i="4" s="1"/>
  <c r="AA106" i="4"/>
  <c r="Z106" i="4"/>
  <c r="X106" i="4"/>
  <c r="W106" i="4"/>
  <c r="R106" i="4"/>
  <c r="P106" i="4"/>
  <c r="K106" i="4"/>
  <c r="N106" i="4" s="1"/>
  <c r="J106" i="4"/>
  <c r="H106" i="4"/>
  <c r="G106" i="4"/>
  <c r="AH105" i="4"/>
  <c r="AF105" i="4"/>
  <c r="W105" i="4"/>
  <c r="V105" i="4"/>
  <c r="AB105" i="4" s="1"/>
  <c r="R105" i="4"/>
  <c r="P105" i="4"/>
  <c r="K105" i="4"/>
  <c r="N105" i="4" s="1"/>
  <c r="J105" i="4"/>
  <c r="H105" i="4"/>
  <c r="G105" i="4"/>
  <c r="AH104" i="4"/>
  <c r="AF104" i="4"/>
  <c r="AB104" i="4"/>
  <c r="AI104" i="4" s="1"/>
  <c r="AA104" i="4"/>
  <c r="Z104" i="4"/>
  <c r="R104" i="4"/>
  <c r="P104" i="4"/>
  <c r="K104" i="4"/>
  <c r="N104" i="4" s="1"/>
  <c r="J104" i="4"/>
  <c r="H104" i="4"/>
  <c r="G104" i="4"/>
  <c r="AH103" i="4"/>
  <c r="AF103" i="4"/>
  <c r="AB103" i="4"/>
  <c r="AI103" i="4" s="1"/>
  <c r="AA103" i="4"/>
  <c r="Z103" i="4"/>
  <c r="R103" i="4"/>
  <c r="P103" i="4"/>
  <c r="K103" i="4"/>
  <c r="N103" i="4" s="1"/>
  <c r="J103" i="4"/>
  <c r="H103" i="4"/>
  <c r="G103" i="4"/>
  <c r="AH102" i="4"/>
  <c r="AF102" i="4"/>
  <c r="AB102" i="4"/>
  <c r="AI102" i="4" s="1"/>
  <c r="AA102" i="4"/>
  <c r="Z102" i="4"/>
  <c r="R102" i="4"/>
  <c r="P102" i="4"/>
  <c r="K102" i="4"/>
  <c r="N102" i="4" s="1"/>
  <c r="J102" i="4"/>
  <c r="H102" i="4"/>
  <c r="G102" i="4"/>
  <c r="AH101" i="4"/>
  <c r="AF101" i="4"/>
  <c r="AB101" i="4"/>
  <c r="AI101" i="4" s="1"/>
  <c r="AA101" i="4"/>
  <c r="Z101" i="4"/>
  <c r="R101" i="4"/>
  <c r="P101" i="4"/>
  <c r="K101" i="4"/>
  <c r="N101" i="4" s="1"/>
  <c r="J101" i="4"/>
  <c r="H101" i="4"/>
  <c r="G101" i="4"/>
  <c r="AH100" i="4"/>
  <c r="AF100" i="4"/>
  <c r="AB100" i="4"/>
  <c r="AI100" i="4" s="1"/>
  <c r="AA100" i="4"/>
  <c r="Z100" i="4"/>
  <c r="R100" i="4"/>
  <c r="P100" i="4"/>
  <c r="K100" i="4"/>
  <c r="N100" i="4" s="1"/>
  <c r="J100" i="4"/>
  <c r="H100" i="4"/>
  <c r="G100" i="4"/>
  <c r="AH99" i="4"/>
  <c r="AF99" i="4"/>
  <c r="AB99" i="4"/>
  <c r="AI99" i="4" s="1"/>
  <c r="AA99" i="4"/>
  <c r="Z99" i="4"/>
  <c r="R99" i="4"/>
  <c r="P99" i="4"/>
  <c r="K99" i="4"/>
  <c r="N99" i="4" s="1"/>
  <c r="J99" i="4"/>
  <c r="H99" i="4"/>
  <c r="G99" i="4"/>
  <c r="AH98" i="4"/>
  <c r="AF98" i="4"/>
  <c r="AB98" i="4"/>
  <c r="AI98" i="4" s="1"/>
  <c r="AA98" i="4"/>
  <c r="Z98" i="4"/>
  <c r="R98" i="4"/>
  <c r="P98" i="4"/>
  <c r="K98" i="4"/>
  <c r="N98" i="4" s="1"/>
  <c r="J98" i="4"/>
  <c r="H98" i="4"/>
  <c r="G98" i="4"/>
  <c r="I98" i="4" s="1"/>
  <c r="AH97" i="4"/>
  <c r="AF97" i="4"/>
  <c r="AB97" i="4"/>
  <c r="AI97" i="4" s="1"/>
  <c r="AA97" i="4"/>
  <c r="Z97" i="4"/>
  <c r="R97" i="4"/>
  <c r="P97" i="4"/>
  <c r="K97" i="4"/>
  <c r="N97" i="4" s="1"/>
  <c r="J97" i="4"/>
  <c r="H97" i="4"/>
  <c r="G97" i="4"/>
  <c r="AH96" i="4"/>
  <c r="AF96" i="4"/>
  <c r="AB96" i="4"/>
  <c r="AI96" i="4" s="1"/>
  <c r="AA96" i="4"/>
  <c r="Z96" i="4"/>
  <c r="R96" i="4"/>
  <c r="P96" i="4"/>
  <c r="K96" i="4"/>
  <c r="N96" i="4" s="1"/>
  <c r="J96" i="4"/>
  <c r="H96" i="4"/>
  <c r="G96" i="4"/>
  <c r="AH95" i="4"/>
  <c r="AF95" i="4"/>
  <c r="AB95" i="4"/>
  <c r="AI95" i="4" s="1"/>
  <c r="AA95" i="4"/>
  <c r="Z95" i="4"/>
  <c r="W95" i="4"/>
  <c r="R95" i="4"/>
  <c r="P95" i="4"/>
  <c r="K95" i="4"/>
  <c r="N95" i="4" s="1"/>
  <c r="J95" i="4"/>
  <c r="H95" i="4"/>
  <c r="G95" i="4"/>
  <c r="AH94" i="4"/>
  <c r="AF94" i="4"/>
  <c r="W94" i="4"/>
  <c r="V94" i="4"/>
  <c r="AB94" i="4" s="1"/>
  <c r="R94" i="4"/>
  <c r="P94" i="4"/>
  <c r="K94" i="4"/>
  <c r="N94" i="4" s="1"/>
  <c r="J94" i="4"/>
  <c r="H94" i="4"/>
  <c r="G94" i="4"/>
  <c r="AH93" i="4"/>
  <c r="AF93" i="4"/>
  <c r="W93" i="4"/>
  <c r="V93" i="4"/>
  <c r="AB93" i="4" s="1"/>
  <c r="R93" i="4"/>
  <c r="P93" i="4"/>
  <c r="K93" i="4"/>
  <c r="N93" i="4" s="1"/>
  <c r="J93" i="4"/>
  <c r="H93" i="4"/>
  <c r="G93" i="4"/>
  <c r="AH92" i="4"/>
  <c r="AF92" i="4"/>
  <c r="W92" i="4"/>
  <c r="V92" i="4"/>
  <c r="AB92" i="4" s="1"/>
  <c r="R92" i="4"/>
  <c r="P92" i="4"/>
  <c r="G92" i="4"/>
  <c r="F92" i="4"/>
  <c r="J92" i="4" s="1"/>
  <c r="AH91" i="4"/>
  <c r="AF91" i="4"/>
  <c r="AB91" i="4"/>
  <c r="AI91" i="4" s="1"/>
  <c r="AA91" i="4"/>
  <c r="Z91" i="4"/>
  <c r="X91" i="4"/>
  <c r="W91" i="4"/>
  <c r="R91" i="4"/>
  <c r="P91" i="4"/>
  <c r="G91" i="4"/>
  <c r="F91" i="4"/>
  <c r="J91" i="4" s="1"/>
  <c r="AH90" i="4"/>
  <c r="AF90" i="4"/>
  <c r="AB90" i="4"/>
  <c r="AI90" i="4" s="1"/>
  <c r="AA90" i="4"/>
  <c r="Z90" i="4"/>
  <c r="X90" i="4"/>
  <c r="W90" i="4"/>
  <c r="R90" i="4"/>
  <c r="P90" i="4"/>
  <c r="G90" i="4"/>
  <c r="F90" i="4"/>
  <c r="J90" i="4" s="1"/>
  <c r="AH89" i="4"/>
  <c r="AF89" i="4"/>
  <c r="AB89" i="4"/>
  <c r="AI89" i="4" s="1"/>
  <c r="AA89" i="4"/>
  <c r="Z89" i="4"/>
  <c r="X89" i="4"/>
  <c r="W89" i="4"/>
  <c r="R89" i="4"/>
  <c r="P89" i="4"/>
  <c r="K89" i="4"/>
  <c r="N89" i="4" s="1"/>
  <c r="J89" i="4"/>
  <c r="H89" i="4"/>
  <c r="G89" i="4"/>
  <c r="AH88" i="4"/>
  <c r="AF88" i="4"/>
  <c r="W88" i="4"/>
  <c r="V88" i="4"/>
  <c r="AB88" i="4" s="1"/>
  <c r="R88" i="4"/>
  <c r="P88" i="4"/>
  <c r="K88" i="4"/>
  <c r="N88" i="4" s="1"/>
  <c r="J88" i="4"/>
  <c r="H88" i="4"/>
  <c r="G88" i="4"/>
  <c r="AH87" i="4"/>
  <c r="AF87" i="4"/>
  <c r="AB87" i="4"/>
  <c r="AI87" i="4" s="1"/>
  <c r="AA87" i="4"/>
  <c r="Z87" i="4"/>
  <c r="X87" i="4"/>
  <c r="W87" i="4"/>
  <c r="R87" i="4"/>
  <c r="P87" i="4"/>
  <c r="K87" i="4"/>
  <c r="N87" i="4" s="1"/>
  <c r="J87" i="4"/>
  <c r="H87" i="4"/>
  <c r="G87" i="4"/>
  <c r="AH86" i="4"/>
  <c r="AF86" i="4"/>
  <c r="AB86" i="4"/>
  <c r="AI86" i="4" s="1"/>
  <c r="AA86" i="4"/>
  <c r="Z86" i="4"/>
  <c r="X86" i="4"/>
  <c r="W86" i="4"/>
  <c r="R86" i="4"/>
  <c r="P86" i="4"/>
  <c r="K86" i="4"/>
  <c r="N86" i="4" s="1"/>
  <c r="J86" i="4"/>
  <c r="H86" i="4"/>
  <c r="G86" i="4"/>
  <c r="AH85" i="4"/>
  <c r="AF85" i="4"/>
  <c r="W85" i="4"/>
  <c r="V85" i="4"/>
  <c r="AB85" i="4" s="1"/>
  <c r="R85" i="4"/>
  <c r="P85" i="4"/>
  <c r="K85" i="4"/>
  <c r="N85" i="4" s="1"/>
  <c r="J85" i="4"/>
  <c r="H85" i="4"/>
  <c r="G85" i="4"/>
  <c r="AH84" i="4"/>
  <c r="AF84" i="4"/>
  <c r="W84" i="4"/>
  <c r="V84" i="4"/>
  <c r="AA84" i="4" s="1"/>
  <c r="R84" i="4"/>
  <c r="P84" i="4"/>
  <c r="K84" i="4"/>
  <c r="N84" i="4" s="1"/>
  <c r="J84" i="4"/>
  <c r="H84" i="4"/>
  <c r="G84" i="4"/>
  <c r="AH83" i="4"/>
  <c r="AF83" i="4"/>
  <c r="W83" i="4"/>
  <c r="V83" i="4"/>
  <c r="AB83" i="4" s="1"/>
  <c r="R83" i="4"/>
  <c r="P83" i="4"/>
  <c r="K83" i="4"/>
  <c r="N83" i="4" s="1"/>
  <c r="J83" i="4"/>
  <c r="H83" i="4"/>
  <c r="G83" i="4"/>
  <c r="AH82" i="4"/>
  <c r="AF82" i="4"/>
  <c r="W82" i="4"/>
  <c r="V82" i="4"/>
  <c r="AA82" i="4" s="1"/>
  <c r="R82" i="4"/>
  <c r="P82" i="4"/>
  <c r="K82" i="4"/>
  <c r="N82" i="4" s="1"/>
  <c r="J82" i="4"/>
  <c r="H82" i="4"/>
  <c r="G82" i="4"/>
  <c r="AH81" i="4"/>
  <c r="AF81" i="4"/>
  <c r="W81" i="4"/>
  <c r="V81" i="4"/>
  <c r="AB81" i="4" s="1"/>
  <c r="R81" i="4"/>
  <c r="P81" i="4"/>
  <c r="K81" i="4"/>
  <c r="N81" i="4" s="1"/>
  <c r="J81" i="4"/>
  <c r="H81" i="4"/>
  <c r="G81" i="4"/>
  <c r="AH80" i="4"/>
  <c r="AF80" i="4"/>
  <c r="W80" i="4"/>
  <c r="V80" i="4"/>
  <c r="AA80" i="4" s="1"/>
  <c r="R80" i="4"/>
  <c r="P80" i="4"/>
  <c r="G80" i="4"/>
  <c r="F80" i="4"/>
  <c r="J80" i="4" s="1"/>
  <c r="AH79" i="4"/>
  <c r="AF79" i="4"/>
  <c r="AB79" i="4"/>
  <c r="AD79" i="4" s="1"/>
  <c r="AA79" i="4"/>
  <c r="Z79" i="4"/>
  <c r="X79" i="4"/>
  <c r="W79" i="4"/>
  <c r="R79" i="4"/>
  <c r="P79" i="4"/>
  <c r="K79" i="4"/>
  <c r="N79" i="4" s="1"/>
  <c r="J79" i="4"/>
  <c r="H79" i="4"/>
  <c r="G79" i="4"/>
  <c r="AH78" i="4"/>
  <c r="AF78" i="4"/>
  <c r="AB78" i="4"/>
  <c r="AD78" i="4" s="1"/>
  <c r="AA78" i="4"/>
  <c r="Z78" i="4"/>
  <c r="X78" i="4"/>
  <c r="W78" i="4"/>
  <c r="R78" i="4"/>
  <c r="P78" i="4"/>
  <c r="K78" i="4"/>
  <c r="N78" i="4" s="1"/>
  <c r="J78" i="4"/>
  <c r="H78" i="4"/>
  <c r="G78" i="4"/>
  <c r="AH77" i="4"/>
  <c r="AF77" i="4"/>
  <c r="AB77" i="4"/>
  <c r="AD77" i="4" s="1"/>
  <c r="AA77" i="4"/>
  <c r="Z77" i="4"/>
  <c r="X77" i="4"/>
  <c r="W77" i="4"/>
  <c r="R77" i="4"/>
  <c r="P77" i="4"/>
  <c r="K77" i="4"/>
  <c r="N77" i="4" s="1"/>
  <c r="J77" i="4"/>
  <c r="H77" i="4"/>
  <c r="G77" i="4"/>
  <c r="AH76" i="4"/>
  <c r="AF76" i="4"/>
  <c r="W76" i="4"/>
  <c r="V76" i="4"/>
  <c r="AA76" i="4" s="1"/>
  <c r="R76" i="4"/>
  <c r="P76" i="4"/>
  <c r="K76" i="4"/>
  <c r="N76" i="4" s="1"/>
  <c r="J76" i="4"/>
  <c r="H76" i="4"/>
  <c r="G76" i="4"/>
  <c r="AH75" i="4"/>
  <c r="AF75" i="4"/>
  <c r="AB75" i="4"/>
  <c r="AI75" i="4" s="1"/>
  <c r="AA75" i="4"/>
  <c r="Z75" i="4"/>
  <c r="X75" i="4"/>
  <c r="W75" i="4"/>
  <c r="S75" i="4"/>
  <c r="R75" i="4"/>
  <c r="P75" i="4"/>
  <c r="O75" i="4"/>
  <c r="N75" i="4"/>
  <c r="M75" i="4"/>
  <c r="J75" i="4"/>
  <c r="H75" i="4"/>
  <c r="G75" i="4"/>
  <c r="AH74" i="4"/>
  <c r="AF74" i="4"/>
  <c r="W74" i="4"/>
  <c r="V74" i="4"/>
  <c r="AA74" i="4" s="1"/>
  <c r="R74" i="4"/>
  <c r="P74" i="4"/>
  <c r="K74" i="4"/>
  <c r="N74" i="4" s="1"/>
  <c r="J74" i="4"/>
  <c r="H74" i="4"/>
  <c r="G74" i="4"/>
  <c r="AH73" i="4"/>
  <c r="AF73" i="4"/>
  <c r="AB73" i="4"/>
  <c r="AI73" i="4" s="1"/>
  <c r="AA73" i="4"/>
  <c r="Z73" i="4"/>
  <c r="X73" i="4"/>
  <c r="W73" i="4"/>
  <c r="R73" i="4"/>
  <c r="P73" i="4"/>
  <c r="G73" i="4"/>
  <c r="F73" i="4"/>
  <c r="J73" i="4" s="1"/>
  <c r="AH72" i="4"/>
  <c r="AF72" i="4"/>
  <c r="W72" i="4"/>
  <c r="V72" i="4"/>
  <c r="AA72" i="4" s="1"/>
  <c r="R72" i="4"/>
  <c r="P72" i="4"/>
  <c r="K72" i="4"/>
  <c r="N72" i="4" s="1"/>
  <c r="J72" i="4"/>
  <c r="H72" i="4"/>
  <c r="G72" i="4"/>
  <c r="AH71" i="4"/>
  <c r="AF71" i="4"/>
  <c r="AB71" i="4"/>
  <c r="AI71" i="4" s="1"/>
  <c r="AA71" i="4"/>
  <c r="Z71" i="4"/>
  <c r="X71" i="4"/>
  <c r="W71" i="4"/>
  <c r="R71" i="4"/>
  <c r="P71" i="4"/>
  <c r="K71" i="4"/>
  <c r="N71" i="4" s="1"/>
  <c r="J71" i="4"/>
  <c r="H71" i="4"/>
  <c r="G71" i="4"/>
  <c r="AH70" i="4"/>
  <c r="AF70" i="4"/>
  <c r="AB70" i="4"/>
  <c r="AI70" i="4" s="1"/>
  <c r="AA70" i="4"/>
  <c r="Z70" i="4"/>
  <c r="X70" i="4"/>
  <c r="W70" i="4"/>
  <c r="R70" i="4"/>
  <c r="P70" i="4"/>
  <c r="K70" i="4"/>
  <c r="N70" i="4" s="1"/>
  <c r="J70" i="4"/>
  <c r="H70" i="4"/>
  <c r="G70" i="4"/>
  <c r="AH69" i="4"/>
  <c r="AF69" i="4"/>
  <c r="W69" i="4"/>
  <c r="V69" i="4"/>
  <c r="AB69" i="4" s="1"/>
  <c r="R69" i="4"/>
  <c r="P69" i="4"/>
  <c r="K69" i="4"/>
  <c r="N69" i="4" s="1"/>
  <c r="J69" i="4"/>
  <c r="H69" i="4"/>
  <c r="G69" i="4"/>
  <c r="AH68" i="4"/>
  <c r="AF68" i="4"/>
  <c r="W68" i="4"/>
  <c r="V68" i="4"/>
  <c r="AA68" i="4" s="1"/>
  <c r="R68" i="4"/>
  <c r="P68" i="4"/>
  <c r="G68" i="4"/>
  <c r="F68" i="4"/>
  <c r="J68" i="4" s="1"/>
  <c r="AH67" i="4"/>
  <c r="AF67" i="4"/>
  <c r="W67" i="4"/>
  <c r="V67" i="4"/>
  <c r="AA67" i="4" s="1"/>
  <c r="R67" i="4"/>
  <c r="P67" i="4"/>
  <c r="G67" i="4"/>
  <c r="F67" i="4"/>
  <c r="J67" i="4" s="1"/>
  <c r="AH66" i="4"/>
  <c r="AF66" i="4"/>
  <c r="W66" i="4"/>
  <c r="V66" i="4"/>
  <c r="AA66" i="4" s="1"/>
  <c r="R66" i="4"/>
  <c r="P66" i="4"/>
  <c r="G66" i="4"/>
  <c r="F66" i="4"/>
  <c r="J66" i="4" s="1"/>
  <c r="AH65" i="4"/>
  <c r="AF65" i="4"/>
  <c r="AB65" i="4"/>
  <c r="AI65" i="4" s="1"/>
  <c r="AA65" i="4"/>
  <c r="Z65" i="4"/>
  <c r="X65" i="4"/>
  <c r="W65" i="4"/>
  <c r="R65" i="4"/>
  <c r="P65" i="4"/>
  <c r="G65" i="4"/>
  <c r="F65" i="4"/>
  <c r="J65" i="4" s="1"/>
  <c r="AH64" i="4"/>
  <c r="AF64" i="4"/>
  <c r="AB64" i="4"/>
  <c r="AI64" i="4" s="1"/>
  <c r="AA64" i="4"/>
  <c r="Z64" i="4"/>
  <c r="X64" i="4"/>
  <c r="W64" i="4"/>
  <c r="R64" i="4"/>
  <c r="P64" i="4"/>
  <c r="K64" i="4"/>
  <c r="N64" i="4" s="1"/>
  <c r="J64" i="4"/>
  <c r="H64" i="4"/>
  <c r="G64" i="4"/>
  <c r="AH63" i="4"/>
  <c r="AF63" i="4"/>
  <c r="W63" i="4"/>
  <c r="V63" i="4"/>
  <c r="AB63" i="4" s="1"/>
  <c r="R63" i="4"/>
  <c r="P63" i="4"/>
  <c r="K63" i="4"/>
  <c r="N63" i="4" s="1"/>
  <c r="J63" i="4"/>
  <c r="H63" i="4"/>
  <c r="G63" i="4"/>
  <c r="AH62" i="4"/>
  <c r="AF62" i="4"/>
  <c r="AB62" i="4"/>
  <c r="AI62" i="4" s="1"/>
  <c r="AA62" i="4"/>
  <c r="Z62" i="4"/>
  <c r="X62" i="4"/>
  <c r="W62" i="4"/>
  <c r="R62" i="4"/>
  <c r="P62" i="4"/>
  <c r="K62" i="4"/>
  <c r="N62" i="4" s="1"/>
  <c r="J62" i="4"/>
  <c r="H62" i="4"/>
  <c r="G62" i="4"/>
  <c r="AH61" i="4"/>
  <c r="AF61" i="4"/>
  <c r="AB61" i="4"/>
  <c r="AI61" i="4" s="1"/>
  <c r="AA61" i="4"/>
  <c r="Z61" i="4"/>
  <c r="X61" i="4"/>
  <c r="W61" i="4"/>
  <c r="R61" i="4"/>
  <c r="P61" i="4"/>
  <c r="K61" i="4"/>
  <c r="N61" i="4" s="1"/>
  <c r="J61" i="4"/>
  <c r="H61" i="4"/>
  <c r="G61" i="4"/>
  <c r="AH60" i="4"/>
  <c r="AF60" i="4"/>
  <c r="AB60" i="4"/>
  <c r="AI60" i="4" s="1"/>
  <c r="AA60" i="4"/>
  <c r="Z60" i="4"/>
  <c r="X60" i="4"/>
  <c r="W60" i="4"/>
  <c r="R60" i="4"/>
  <c r="P60" i="4"/>
  <c r="G60" i="4"/>
  <c r="F60" i="4"/>
  <c r="J60" i="4" s="1"/>
  <c r="AH59" i="4"/>
  <c r="AF59" i="4"/>
  <c r="AB59" i="4"/>
  <c r="AI59" i="4" s="1"/>
  <c r="AA59" i="4"/>
  <c r="Z59" i="4"/>
  <c r="R59" i="4"/>
  <c r="P59" i="4"/>
  <c r="K59" i="4"/>
  <c r="N59" i="4" s="1"/>
  <c r="J59" i="4"/>
  <c r="H59" i="4"/>
  <c r="G59" i="4"/>
  <c r="AH58" i="4"/>
  <c r="AF58" i="4"/>
  <c r="AB58" i="4"/>
  <c r="AI58" i="4" s="1"/>
  <c r="AA58" i="4"/>
  <c r="Z58" i="4"/>
  <c r="X58" i="4"/>
  <c r="W58" i="4"/>
  <c r="R58" i="4"/>
  <c r="P58" i="4"/>
  <c r="K58" i="4"/>
  <c r="N58" i="4" s="1"/>
  <c r="J58" i="4"/>
  <c r="H58" i="4"/>
  <c r="G58" i="4"/>
  <c r="AH57" i="4"/>
  <c r="AF57" i="4"/>
  <c r="AB57" i="4"/>
  <c r="AI57" i="4" s="1"/>
  <c r="AA57" i="4"/>
  <c r="Z57" i="4"/>
  <c r="X57" i="4"/>
  <c r="W57" i="4"/>
  <c r="R57" i="4"/>
  <c r="P57" i="4"/>
  <c r="K57" i="4"/>
  <c r="N57" i="4" s="1"/>
  <c r="J57" i="4"/>
  <c r="H57" i="4"/>
  <c r="G57" i="4"/>
  <c r="AH56" i="4"/>
  <c r="AF56" i="4"/>
  <c r="AB56" i="4"/>
  <c r="AI56" i="4" s="1"/>
  <c r="AA56" i="4"/>
  <c r="Z56" i="4"/>
  <c r="R56" i="4"/>
  <c r="P56" i="4"/>
  <c r="K56" i="4"/>
  <c r="N56" i="4" s="1"/>
  <c r="J56" i="4"/>
  <c r="H56" i="4"/>
  <c r="G56" i="4"/>
  <c r="AH55" i="4"/>
  <c r="AF55" i="4"/>
  <c r="AB55" i="4"/>
  <c r="AI55" i="4" s="1"/>
  <c r="AA55" i="4"/>
  <c r="Z55" i="4"/>
  <c r="X55" i="4"/>
  <c r="W55" i="4"/>
  <c r="R55" i="4"/>
  <c r="P55" i="4"/>
  <c r="K55" i="4"/>
  <c r="N55" i="4" s="1"/>
  <c r="J55" i="4"/>
  <c r="H55" i="4"/>
  <c r="G55" i="4"/>
  <c r="AH54" i="4"/>
  <c r="AF54" i="4"/>
  <c r="AB54" i="4"/>
  <c r="AI54" i="4" s="1"/>
  <c r="AA54" i="4"/>
  <c r="Z54" i="4"/>
  <c r="R54" i="4"/>
  <c r="P54" i="4"/>
  <c r="K54" i="4"/>
  <c r="N54" i="4" s="1"/>
  <c r="J54" i="4"/>
  <c r="H54" i="4"/>
  <c r="G54" i="4"/>
  <c r="AH53" i="4"/>
  <c r="AF53" i="4"/>
  <c r="AB53" i="4"/>
  <c r="AI53" i="4" s="1"/>
  <c r="AA53" i="4"/>
  <c r="Z53" i="4"/>
  <c r="R53" i="4"/>
  <c r="P53" i="4"/>
  <c r="K53" i="4"/>
  <c r="N53" i="4" s="1"/>
  <c r="J53" i="4"/>
  <c r="H53" i="4"/>
  <c r="G53" i="4"/>
  <c r="AH52" i="4"/>
  <c r="AF52" i="4"/>
  <c r="AB52" i="4"/>
  <c r="AI52" i="4" s="1"/>
  <c r="AA52" i="4"/>
  <c r="Z52" i="4"/>
  <c r="R52" i="4"/>
  <c r="P52" i="4"/>
  <c r="K52" i="4"/>
  <c r="N52" i="4" s="1"/>
  <c r="J52" i="4"/>
  <c r="H52" i="4"/>
  <c r="G52" i="4"/>
  <c r="AH51" i="4"/>
  <c r="AF51" i="4"/>
  <c r="AB51" i="4"/>
  <c r="AI51" i="4" s="1"/>
  <c r="AA51" i="4"/>
  <c r="Z51" i="4"/>
  <c r="R51" i="4"/>
  <c r="P51" i="4"/>
  <c r="K51" i="4"/>
  <c r="N51" i="4" s="1"/>
  <c r="J51" i="4"/>
  <c r="H51" i="4"/>
  <c r="G51" i="4"/>
  <c r="AH50" i="4"/>
  <c r="AF50" i="4"/>
  <c r="AB50" i="4"/>
  <c r="AI50" i="4" s="1"/>
  <c r="AA50" i="4"/>
  <c r="Z50" i="4"/>
  <c r="X50" i="4"/>
  <c r="W50" i="4"/>
  <c r="R50" i="4"/>
  <c r="P50" i="4"/>
  <c r="K50" i="4"/>
  <c r="N50" i="4" s="1"/>
  <c r="J50" i="4"/>
  <c r="H50" i="4"/>
  <c r="G50" i="4"/>
  <c r="AH49" i="4"/>
  <c r="AF49" i="4"/>
  <c r="AB49" i="4"/>
  <c r="AI49" i="4" s="1"/>
  <c r="AA49" i="4"/>
  <c r="Z49" i="4"/>
  <c r="X49" i="4"/>
  <c r="W49" i="4"/>
  <c r="R49" i="4"/>
  <c r="P49" i="4"/>
  <c r="K49" i="4"/>
  <c r="N49" i="4" s="1"/>
  <c r="J49" i="4"/>
  <c r="H49" i="4"/>
  <c r="G49" i="4"/>
  <c r="AH48" i="4"/>
  <c r="AF48" i="4"/>
  <c r="AB48" i="4"/>
  <c r="AI48" i="4" s="1"/>
  <c r="AA48" i="4"/>
  <c r="Z48" i="4"/>
  <c r="R48" i="4"/>
  <c r="P48" i="4"/>
  <c r="K48" i="4"/>
  <c r="N48" i="4" s="1"/>
  <c r="J48" i="4"/>
  <c r="H48" i="4"/>
  <c r="G48" i="4"/>
  <c r="AH47" i="4"/>
  <c r="AF47" i="4"/>
  <c r="AB47" i="4"/>
  <c r="AI47" i="4" s="1"/>
  <c r="AA47" i="4"/>
  <c r="Z47" i="4"/>
  <c r="R47" i="4"/>
  <c r="P47" i="4"/>
  <c r="K47" i="4"/>
  <c r="N47" i="4" s="1"/>
  <c r="J47" i="4"/>
  <c r="H47" i="4"/>
  <c r="G47" i="4"/>
  <c r="AH46" i="4"/>
  <c r="AF46" i="4"/>
  <c r="AB46" i="4"/>
  <c r="AI46" i="4" s="1"/>
  <c r="AA46" i="4"/>
  <c r="Z46" i="4"/>
  <c r="X46" i="4"/>
  <c r="W46" i="4"/>
  <c r="R46" i="4"/>
  <c r="P46" i="4"/>
  <c r="K46" i="4"/>
  <c r="N46" i="4" s="1"/>
  <c r="J46" i="4"/>
  <c r="H46" i="4"/>
  <c r="G46" i="4"/>
  <c r="AH45" i="4"/>
  <c r="AF45" i="4"/>
  <c r="AB45" i="4"/>
  <c r="AI45" i="4" s="1"/>
  <c r="AA45" i="4"/>
  <c r="Z45" i="4"/>
  <c r="R45" i="4"/>
  <c r="P45" i="4"/>
  <c r="K45" i="4"/>
  <c r="N45" i="4" s="1"/>
  <c r="J45" i="4"/>
  <c r="H45" i="4"/>
  <c r="G45" i="4"/>
  <c r="AH44" i="4"/>
  <c r="AF44" i="4"/>
  <c r="AB44" i="4"/>
  <c r="AI44" i="4" s="1"/>
  <c r="AA44" i="4"/>
  <c r="Z44" i="4"/>
  <c r="X44" i="4"/>
  <c r="W44" i="4"/>
  <c r="R44" i="4"/>
  <c r="P44" i="4"/>
  <c r="K44" i="4"/>
  <c r="N44" i="4" s="1"/>
  <c r="J44" i="4"/>
  <c r="H44" i="4"/>
  <c r="G44" i="4"/>
  <c r="AH43" i="4"/>
  <c r="AF43" i="4"/>
  <c r="AB43" i="4"/>
  <c r="AI43" i="4" s="1"/>
  <c r="AA43" i="4"/>
  <c r="Z43" i="4"/>
  <c r="X43" i="4"/>
  <c r="W43" i="4"/>
  <c r="R43" i="4"/>
  <c r="P43" i="4"/>
  <c r="K43" i="4"/>
  <c r="N43" i="4" s="1"/>
  <c r="J43" i="4"/>
  <c r="H43" i="4"/>
  <c r="G43" i="4"/>
  <c r="AH42" i="4"/>
  <c r="AF42" i="4"/>
  <c r="AB42" i="4"/>
  <c r="AI42" i="4" s="1"/>
  <c r="AA42" i="4"/>
  <c r="Z42" i="4"/>
  <c r="X42" i="4"/>
  <c r="W42" i="4"/>
  <c r="R42" i="4"/>
  <c r="P42" i="4"/>
  <c r="K42" i="4"/>
  <c r="N42" i="4" s="1"/>
  <c r="J42" i="4"/>
  <c r="H42" i="4"/>
  <c r="G42" i="4"/>
  <c r="AH41" i="4"/>
  <c r="AF41" i="4"/>
  <c r="AB41" i="4"/>
  <c r="AI41" i="4" s="1"/>
  <c r="AA41" i="4"/>
  <c r="Z41" i="4"/>
  <c r="X41" i="4"/>
  <c r="W41" i="4"/>
  <c r="R41" i="4"/>
  <c r="P41" i="4"/>
  <c r="K41" i="4"/>
  <c r="N41" i="4" s="1"/>
  <c r="J41" i="4"/>
  <c r="H41" i="4"/>
  <c r="G41" i="4"/>
  <c r="AH40" i="4"/>
  <c r="AF40" i="4"/>
  <c r="AB40" i="4"/>
  <c r="AI40" i="4" s="1"/>
  <c r="AA40" i="4"/>
  <c r="Z40" i="4"/>
  <c r="R40" i="4"/>
  <c r="P40" i="4"/>
  <c r="K40" i="4"/>
  <c r="N40" i="4" s="1"/>
  <c r="J40" i="4"/>
  <c r="H40" i="4"/>
  <c r="G40" i="4"/>
  <c r="AH39" i="4"/>
  <c r="AF39" i="4"/>
  <c r="AB39" i="4"/>
  <c r="AI39" i="4" s="1"/>
  <c r="AA39" i="4"/>
  <c r="Z39" i="4"/>
  <c r="R39" i="4"/>
  <c r="P39" i="4"/>
  <c r="K39" i="4"/>
  <c r="N39" i="4" s="1"/>
  <c r="J39" i="4"/>
  <c r="H39" i="4"/>
  <c r="G39" i="4"/>
  <c r="AH38" i="4"/>
  <c r="AF38" i="4"/>
  <c r="AB38" i="4"/>
  <c r="AI38" i="4" s="1"/>
  <c r="AA38" i="4"/>
  <c r="Z38" i="4"/>
  <c r="R38" i="4"/>
  <c r="P38" i="4"/>
  <c r="K38" i="4"/>
  <c r="N38" i="4" s="1"/>
  <c r="J38" i="4"/>
  <c r="H38" i="4"/>
  <c r="G38" i="4"/>
  <c r="AH37" i="4"/>
  <c r="AF37" i="4"/>
  <c r="W37" i="4"/>
  <c r="V37" i="4"/>
  <c r="AB37" i="4" s="1"/>
  <c r="R37" i="4"/>
  <c r="P37" i="4"/>
  <c r="K37" i="4"/>
  <c r="N37" i="4" s="1"/>
  <c r="J37" i="4"/>
  <c r="H37" i="4"/>
  <c r="G37" i="4"/>
  <c r="AH36" i="4"/>
  <c r="AF36" i="4"/>
  <c r="W36" i="4"/>
  <c r="V36" i="4"/>
  <c r="AB36" i="4" s="1"/>
  <c r="R36" i="4"/>
  <c r="P36" i="4"/>
  <c r="G36" i="4"/>
  <c r="F36" i="4"/>
  <c r="J36" i="4" s="1"/>
  <c r="AH35" i="4"/>
  <c r="AF35" i="4"/>
  <c r="AB35" i="4"/>
  <c r="AI35" i="4" s="1"/>
  <c r="AA35" i="4"/>
  <c r="Z35" i="4"/>
  <c r="W35" i="4"/>
  <c r="R35" i="4"/>
  <c r="P35" i="4"/>
  <c r="K35" i="4"/>
  <c r="N35" i="4" s="1"/>
  <c r="J35" i="4"/>
  <c r="H35" i="4"/>
  <c r="G35" i="4"/>
  <c r="AH34" i="4"/>
  <c r="AF34" i="4"/>
  <c r="AB34" i="4"/>
  <c r="AI34" i="4" s="1"/>
  <c r="AA34" i="4"/>
  <c r="Z34" i="4"/>
  <c r="X34" i="4"/>
  <c r="W34" i="4"/>
  <c r="R34" i="4"/>
  <c r="P34" i="4"/>
  <c r="K34" i="4"/>
  <c r="N34" i="4" s="1"/>
  <c r="J34" i="4"/>
  <c r="H34" i="4"/>
  <c r="G34" i="4"/>
  <c r="AH33" i="4"/>
  <c r="AF33" i="4"/>
  <c r="W33" i="4"/>
  <c r="V33" i="4"/>
  <c r="AB33" i="4" s="1"/>
  <c r="R33" i="4"/>
  <c r="P33" i="4"/>
  <c r="K33" i="4"/>
  <c r="N33" i="4" s="1"/>
  <c r="J33" i="4"/>
  <c r="H33" i="4"/>
  <c r="G33" i="4"/>
  <c r="AH32" i="4"/>
  <c r="AF32" i="4"/>
  <c r="W32" i="4"/>
  <c r="V32" i="4"/>
  <c r="AB32" i="4" s="1"/>
  <c r="R32" i="4"/>
  <c r="P32" i="4"/>
  <c r="K32" i="4"/>
  <c r="N32" i="4" s="1"/>
  <c r="J32" i="4"/>
  <c r="H32" i="4"/>
  <c r="G32" i="4"/>
  <c r="AH31" i="4"/>
  <c r="AF31" i="4"/>
  <c r="W31" i="4"/>
  <c r="V31" i="4"/>
  <c r="AB31" i="4" s="1"/>
  <c r="R31" i="4"/>
  <c r="P31" i="4"/>
  <c r="G31" i="4"/>
  <c r="F31" i="4"/>
  <c r="J31" i="4" s="1"/>
  <c r="AH30" i="4"/>
  <c r="AF30" i="4"/>
  <c r="AB30" i="4"/>
  <c r="AI30" i="4" s="1"/>
  <c r="AA30" i="4"/>
  <c r="Z30" i="4"/>
  <c r="X30" i="4"/>
  <c r="W30" i="4"/>
  <c r="R30" i="4"/>
  <c r="P30" i="4"/>
  <c r="K30" i="4"/>
  <c r="N30" i="4" s="1"/>
  <c r="J30" i="4"/>
  <c r="H30" i="4"/>
  <c r="G30" i="4"/>
  <c r="AH29" i="4"/>
  <c r="AF29" i="4"/>
  <c r="W29" i="4"/>
  <c r="V29" i="4"/>
  <c r="AB29" i="4" s="1"/>
  <c r="R29" i="4"/>
  <c r="P29" i="4"/>
  <c r="K29" i="4"/>
  <c r="N29" i="4" s="1"/>
  <c r="J29" i="4"/>
  <c r="H29" i="4"/>
  <c r="G29" i="4"/>
  <c r="AH28" i="4"/>
  <c r="AF28" i="4"/>
  <c r="AB28" i="4"/>
  <c r="AI28" i="4" s="1"/>
  <c r="AA28" i="4"/>
  <c r="Z28" i="4"/>
  <c r="R28" i="4"/>
  <c r="P28" i="4"/>
  <c r="K28" i="4"/>
  <c r="N28" i="4" s="1"/>
  <c r="J28" i="4"/>
  <c r="H28" i="4"/>
  <c r="G28" i="4"/>
  <c r="AH27" i="4"/>
  <c r="AF27" i="4"/>
  <c r="AB27" i="4"/>
  <c r="AI27" i="4" s="1"/>
  <c r="AA27" i="4"/>
  <c r="Z27" i="4"/>
  <c r="R27" i="4"/>
  <c r="P27" i="4"/>
  <c r="K27" i="4"/>
  <c r="N27" i="4" s="1"/>
  <c r="J27" i="4"/>
  <c r="H27" i="4"/>
  <c r="G27" i="4"/>
  <c r="AH26" i="4"/>
  <c r="AF26" i="4"/>
  <c r="AB26" i="4"/>
  <c r="AI26" i="4" s="1"/>
  <c r="AA26" i="4"/>
  <c r="Z26" i="4"/>
  <c r="X26" i="4"/>
  <c r="W26" i="4"/>
  <c r="R26" i="4"/>
  <c r="P26" i="4"/>
  <c r="K26" i="4"/>
  <c r="N26" i="4" s="1"/>
  <c r="J26" i="4"/>
  <c r="H26" i="4"/>
  <c r="G26" i="4"/>
  <c r="AH25" i="4"/>
  <c r="AF25" i="4"/>
  <c r="AB25" i="4"/>
  <c r="AI25" i="4" s="1"/>
  <c r="AA25" i="4"/>
  <c r="Z25" i="4"/>
  <c r="R25" i="4"/>
  <c r="P25" i="4"/>
  <c r="K25" i="4"/>
  <c r="N25" i="4" s="1"/>
  <c r="J25" i="4"/>
  <c r="H25" i="4"/>
  <c r="G25" i="4"/>
  <c r="AH24" i="4"/>
  <c r="AF24" i="4"/>
  <c r="AB24" i="4"/>
  <c r="AI24" i="4" s="1"/>
  <c r="AA24" i="4"/>
  <c r="Z24" i="4"/>
  <c r="X24" i="4"/>
  <c r="W24" i="4"/>
  <c r="R24" i="4"/>
  <c r="P24" i="4"/>
  <c r="K24" i="4"/>
  <c r="N24" i="4" s="1"/>
  <c r="J24" i="4"/>
  <c r="H24" i="4"/>
  <c r="G24" i="4"/>
  <c r="AH23" i="4"/>
  <c r="AF23" i="4"/>
  <c r="W23" i="4"/>
  <c r="V23" i="4"/>
  <c r="AB23" i="4" s="1"/>
  <c r="R23" i="4"/>
  <c r="P23" i="4"/>
  <c r="K23" i="4"/>
  <c r="N23" i="4" s="1"/>
  <c r="J23" i="4"/>
  <c r="H23" i="4"/>
  <c r="G23" i="4"/>
  <c r="AH22" i="4"/>
  <c r="AF22" i="4"/>
  <c r="W22" i="4"/>
  <c r="V22" i="4"/>
  <c r="AB22" i="4" s="1"/>
  <c r="R22" i="4"/>
  <c r="P22" i="4"/>
  <c r="K22" i="4"/>
  <c r="N22" i="4" s="1"/>
  <c r="J22" i="4"/>
  <c r="H22" i="4"/>
  <c r="G22" i="4"/>
  <c r="AH21" i="4"/>
  <c r="AF21" i="4"/>
  <c r="W21" i="4"/>
  <c r="V21" i="4"/>
  <c r="AB21" i="4" s="1"/>
  <c r="R21" i="4"/>
  <c r="P21" i="4"/>
  <c r="K21" i="4"/>
  <c r="N21" i="4" s="1"/>
  <c r="J21" i="4"/>
  <c r="H21" i="4"/>
  <c r="G21" i="4"/>
  <c r="AH20" i="4"/>
  <c r="AF20" i="4"/>
  <c r="W20" i="4"/>
  <c r="V20" i="4"/>
  <c r="AB20" i="4" s="1"/>
  <c r="R20" i="4"/>
  <c r="P20" i="4"/>
  <c r="K20" i="4"/>
  <c r="N20" i="4" s="1"/>
  <c r="J20" i="4"/>
  <c r="H20" i="4"/>
  <c r="G20" i="4"/>
  <c r="AH19" i="4"/>
  <c r="AF19" i="4"/>
  <c r="W19" i="4"/>
  <c r="V19" i="4"/>
  <c r="AB19" i="4" s="1"/>
  <c r="R19" i="4"/>
  <c r="P19" i="4"/>
  <c r="K19" i="4"/>
  <c r="N19" i="4" s="1"/>
  <c r="J19" i="4"/>
  <c r="H19" i="4"/>
  <c r="G19" i="4"/>
  <c r="AH18" i="4"/>
  <c r="AF18" i="4"/>
  <c r="W18" i="4"/>
  <c r="V18" i="4"/>
  <c r="AB18" i="4" s="1"/>
  <c r="R18" i="4"/>
  <c r="P18" i="4"/>
  <c r="K18" i="4"/>
  <c r="N18" i="4" s="1"/>
  <c r="J18" i="4"/>
  <c r="H18" i="4"/>
  <c r="G18" i="4"/>
  <c r="AH17" i="4"/>
  <c r="AF17" i="4"/>
  <c r="W17" i="4"/>
  <c r="V17" i="4"/>
  <c r="AB17" i="4" s="1"/>
  <c r="R17" i="4"/>
  <c r="P17" i="4"/>
  <c r="K17" i="4"/>
  <c r="N17" i="4" s="1"/>
  <c r="J17" i="4"/>
  <c r="H17" i="4"/>
  <c r="G17" i="4"/>
  <c r="AH16" i="4"/>
  <c r="AF16" i="4"/>
  <c r="W16" i="4"/>
  <c r="V16" i="4"/>
  <c r="AB16" i="4" s="1"/>
  <c r="R16" i="4"/>
  <c r="P16" i="4"/>
  <c r="K16" i="4"/>
  <c r="N16" i="4" s="1"/>
  <c r="J16" i="4"/>
  <c r="H16" i="4"/>
  <c r="G16" i="4"/>
  <c r="AH15" i="4"/>
  <c r="AF15" i="4"/>
  <c r="AB15" i="4"/>
  <c r="AI15" i="4" s="1"/>
  <c r="AA15" i="4"/>
  <c r="Z15" i="4"/>
  <c r="X15" i="4"/>
  <c r="W15" i="4"/>
  <c r="R15" i="4"/>
  <c r="P15" i="4"/>
  <c r="K15" i="4"/>
  <c r="N15" i="4" s="1"/>
  <c r="J15" i="4"/>
  <c r="H15" i="4"/>
  <c r="G15" i="4"/>
  <c r="AH14" i="4"/>
  <c r="AF14" i="4"/>
  <c r="AB14" i="4"/>
  <c r="AD14" i="4" s="1"/>
  <c r="AA14" i="4"/>
  <c r="Z14" i="4"/>
  <c r="X14" i="4"/>
  <c r="W14" i="4"/>
  <c r="R14" i="4"/>
  <c r="P14" i="4"/>
  <c r="K14" i="4"/>
  <c r="N14" i="4" s="1"/>
  <c r="J14" i="4"/>
  <c r="H14" i="4"/>
  <c r="G14" i="4"/>
  <c r="AH13" i="4"/>
  <c r="AF13" i="4"/>
  <c r="AB13" i="4"/>
  <c r="AI13" i="4" s="1"/>
  <c r="AA13" i="4"/>
  <c r="Z13" i="4"/>
  <c r="X13" i="4"/>
  <c r="W13" i="4"/>
  <c r="R13" i="4"/>
  <c r="P13" i="4"/>
  <c r="K13" i="4"/>
  <c r="N13" i="4" s="1"/>
  <c r="J13" i="4"/>
  <c r="H13" i="4"/>
  <c r="G13" i="4"/>
  <c r="AH12" i="4"/>
  <c r="AF12" i="4"/>
  <c r="AB12" i="4"/>
  <c r="AI12" i="4" s="1"/>
  <c r="AA12" i="4"/>
  <c r="Z12" i="4"/>
  <c r="X12" i="4"/>
  <c r="W12" i="4"/>
  <c r="R12" i="4"/>
  <c r="P12" i="4"/>
  <c r="K12" i="4"/>
  <c r="N12" i="4" s="1"/>
  <c r="J12" i="4"/>
  <c r="H12" i="4"/>
  <c r="G12" i="4"/>
  <c r="AH11" i="4"/>
  <c r="AF11" i="4"/>
  <c r="AB11" i="4"/>
  <c r="AD11" i="4" s="1"/>
  <c r="AA11" i="4"/>
  <c r="Z11" i="4"/>
  <c r="X11" i="4"/>
  <c r="W11" i="4"/>
  <c r="S11" i="4"/>
  <c r="R11" i="4"/>
  <c r="P11" i="4"/>
  <c r="O11" i="4"/>
  <c r="N11" i="4"/>
  <c r="M11" i="4"/>
  <c r="J11" i="4"/>
  <c r="H11" i="4"/>
  <c r="G11" i="4"/>
  <c r="AH10" i="4"/>
  <c r="AF10" i="4"/>
  <c r="AB10" i="4"/>
  <c r="AI10" i="4" s="1"/>
  <c r="AA10" i="4"/>
  <c r="Z10" i="4"/>
  <c r="X10" i="4"/>
  <c r="W10" i="4"/>
  <c r="R10" i="4"/>
  <c r="P10" i="4"/>
  <c r="K10" i="4"/>
  <c r="N10" i="4" s="1"/>
  <c r="J10" i="4"/>
  <c r="H10" i="4"/>
  <c r="G10" i="4"/>
  <c r="AH9" i="4"/>
  <c r="AF9" i="4"/>
  <c r="AB9" i="4"/>
  <c r="AI9" i="4" s="1"/>
  <c r="AA9" i="4"/>
  <c r="Z9" i="4"/>
  <c r="X9" i="4"/>
  <c r="W9" i="4"/>
  <c r="R9" i="4"/>
  <c r="P9" i="4"/>
  <c r="K9" i="4"/>
  <c r="N9" i="4" s="1"/>
  <c r="J9" i="4"/>
  <c r="H9" i="4"/>
  <c r="G9" i="4"/>
  <c r="AH8" i="4"/>
  <c r="AF8" i="4"/>
  <c r="W8" i="4"/>
  <c r="V8" i="4"/>
  <c r="AB8" i="4" s="1"/>
  <c r="R8" i="4"/>
  <c r="P8" i="4"/>
  <c r="K8" i="4"/>
  <c r="N8" i="4" s="1"/>
  <c r="J8" i="4"/>
  <c r="H8" i="4"/>
  <c r="G8" i="4"/>
  <c r="AH7" i="4"/>
  <c r="AF7" i="4"/>
  <c r="W7" i="4"/>
  <c r="V7" i="4"/>
  <c r="Z7" i="4" s="1"/>
  <c r="R7" i="4"/>
  <c r="P7" i="4"/>
  <c r="K7" i="4"/>
  <c r="S7" i="4" s="1"/>
  <c r="J7" i="4"/>
  <c r="H7" i="4"/>
  <c r="G7" i="4"/>
  <c r="AH6" i="4"/>
  <c r="AF6" i="4"/>
  <c r="W6" i="4"/>
  <c r="V6" i="4"/>
  <c r="AB6" i="4" s="1"/>
  <c r="R6" i="4"/>
  <c r="P6" i="4"/>
  <c r="K6" i="4"/>
  <c r="N6" i="4" s="1"/>
  <c r="J6" i="4"/>
  <c r="H6" i="4"/>
  <c r="G6" i="4"/>
  <c r="AH5" i="4"/>
  <c r="AF5" i="4"/>
  <c r="W5" i="4"/>
  <c r="V5" i="4"/>
  <c r="AB5" i="4" s="1"/>
  <c r="R5" i="4"/>
  <c r="P5" i="4"/>
  <c r="K5" i="4"/>
  <c r="N5" i="4" s="1"/>
  <c r="J5" i="4"/>
  <c r="H5" i="4"/>
  <c r="G5" i="4"/>
  <c r="I206" i="4" l="1"/>
  <c r="Y12" i="4"/>
  <c r="I40" i="4"/>
  <c r="Y91" i="4"/>
  <c r="AA123" i="4"/>
  <c r="I93" i="4"/>
  <c r="I104" i="4"/>
  <c r="Y50" i="4"/>
  <c r="AG77" i="4"/>
  <c r="O83" i="4"/>
  <c r="I102" i="4"/>
  <c r="M163" i="4"/>
  <c r="Q163" i="4" s="1"/>
  <c r="Y146" i="4"/>
  <c r="Y71" i="4"/>
  <c r="AD73" i="4"/>
  <c r="AG73" i="4" s="1"/>
  <c r="AG172" i="4"/>
  <c r="O163" i="4"/>
  <c r="I171" i="4"/>
  <c r="AA191" i="4"/>
  <c r="I20" i="4"/>
  <c r="I39" i="4"/>
  <c r="I59" i="4"/>
  <c r="S163" i="4"/>
  <c r="Y41" i="4"/>
  <c r="Y61" i="4"/>
  <c r="AG171" i="4"/>
  <c r="I189" i="4"/>
  <c r="I210" i="4"/>
  <c r="AA133" i="4"/>
  <c r="I34" i="4"/>
  <c r="Z136" i="4"/>
  <c r="M195" i="4"/>
  <c r="AA213" i="4"/>
  <c r="AD40" i="4"/>
  <c r="AG40" i="4" s="1"/>
  <c r="Y43" i="4"/>
  <c r="Y49" i="4"/>
  <c r="I215" i="4"/>
  <c r="AD181" i="4"/>
  <c r="O22" i="4"/>
  <c r="AD42" i="4"/>
  <c r="AG42" i="4" s="1"/>
  <c r="I110" i="4"/>
  <c r="K127" i="4"/>
  <c r="N127" i="4" s="1"/>
  <c r="I108" i="4"/>
  <c r="AA208" i="4"/>
  <c r="K162" i="4"/>
  <c r="N162" i="4" s="1"/>
  <c r="I18" i="4"/>
  <c r="I48" i="4"/>
  <c r="I52" i="4"/>
  <c r="I95" i="4"/>
  <c r="I96" i="4"/>
  <c r="G229" i="5"/>
  <c r="S103" i="5"/>
  <c r="I30" i="5"/>
  <c r="K68" i="4"/>
  <c r="N68" i="4" s="1"/>
  <c r="AG78" i="4"/>
  <c r="AA109" i="4"/>
  <c r="K141" i="4"/>
  <c r="N141" i="4" s="1"/>
  <c r="K161" i="4"/>
  <c r="N161" i="4" s="1"/>
  <c r="AD10" i="4"/>
  <c r="O13" i="4"/>
  <c r="Y58" i="4"/>
  <c r="I62" i="4"/>
  <c r="Y62" i="4"/>
  <c r="I72" i="4"/>
  <c r="K73" i="4"/>
  <c r="N73" i="4" s="1"/>
  <c r="I119" i="4"/>
  <c r="K126" i="4"/>
  <c r="N126" i="4" s="1"/>
  <c r="AA147" i="4"/>
  <c r="I178" i="4"/>
  <c r="AA206" i="4"/>
  <c r="AA215" i="4"/>
  <c r="I219" i="4"/>
  <c r="Q9" i="5"/>
  <c r="AG41" i="5"/>
  <c r="I49" i="5"/>
  <c r="I119" i="5"/>
  <c r="I166" i="5"/>
  <c r="Y86" i="4"/>
  <c r="I170" i="4"/>
  <c r="I185" i="4"/>
  <c r="Q195" i="4"/>
  <c r="I163" i="4"/>
  <c r="O196" i="4"/>
  <c r="AG154" i="5"/>
  <c r="Q183" i="5"/>
  <c r="AG79" i="4"/>
  <c r="M89" i="4"/>
  <c r="Q89" i="4" s="1"/>
  <c r="O114" i="4"/>
  <c r="O152" i="4"/>
  <c r="O20" i="4"/>
  <c r="Y30" i="4"/>
  <c r="I35" i="4"/>
  <c r="S40" i="4"/>
  <c r="I47" i="4"/>
  <c r="I51" i="4"/>
  <c r="K60" i="4"/>
  <c r="N60" i="4" s="1"/>
  <c r="I63" i="4"/>
  <c r="I76" i="4"/>
  <c r="O89" i="4"/>
  <c r="AA93" i="4"/>
  <c r="I109" i="4"/>
  <c r="I111" i="4"/>
  <c r="I130" i="4"/>
  <c r="Z138" i="4"/>
  <c r="Y151" i="4"/>
  <c r="I164" i="4"/>
  <c r="O173" i="4"/>
  <c r="I181" i="4"/>
  <c r="AA183" i="4"/>
  <c r="AA200" i="4"/>
  <c r="Q9" i="3"/>
  <c r="I37" i="4"/>
  <c r="M40" i="4"/>
  <c r="Q40" i="4" s="1"/>
  <c r="I42" i="4"/>
  <c r="O53" i="4"/>
  <c r="I87" i="4"/>
  <c r="Y87" i="4"/>
  <c r="Y106" i="4"/>
  <c r="I117" i="4"/>
  <c r="AG130" i="4"/>
  <c r="O150" i="4"/>
  <c r="Y154" i="4"/>
  <c r="O165" i="4"/>
  <c r="I208" i="4"/>
  <c r="I213" i="4"/>
  <c r="I217" i="4"/>
  <c r="N64" i="5"/>
  <c r="S20" i="4"/>
  <c r="Y26" i="4"/>
  <c r="I32" i="4"/>
  <c r="O40" i="4"/>
  <c r="I55" i="4"/>
  <c r="Y55" i="4"/>
  <c r="I57" i="4"/>
  <c r="Y57" i="4"/>
  <c r="Y60" i="4"/>
  <c r="I70" i="4"/>
  <c r="Y70" i="4"/>
  <c r="I81" i="4"/>
  <c r="Z82" i="4"/>
  <c r="I85" i="4"/>
  <c r="I88" i="4"/>
  <c r="I113" i="4"/>
  <c r="K149" i="4"/>
  <c r="N149" i="4" s="1"/>
  <c r="Y153" i="4"/>
  <c r="I166" i="4"/>
  <c r="I176" i="4"/>
  <c r="AG181" i="4"/>
  <c r="AG192" i="4"/>
  <c r="I195" i="4"/>
  <c r="Y11" i="5"/>
  <c r="O64" i="5"/>
  <c r="I213" i="5"/>
  <c r="I216" i="5"/>
  <c r="M20" i="4"/>
  <c r="Q20" i="4" s="1"/>
  <c r="AG169" i="4"/>
  <c r="Y110" i="5"/>
  <c r="AE78" i="5"/>
  <c r="Y25" i="5"/>
  <c r="O35" i="5"/>
  <c r="H229" i="5"/>
  <c r="F229" i="5" s="1"/>
  <c r="Y31" i="5"/>
  <c r="I64" i="5"/>
  <c r="I65" i="5"/>
  <c r="Y65" i="5"/>
  <c r="N109" i="5"/>
  <c r="Y62" i="5"/>
  <c r="O207" i="5"/>
  <c r="Q171" i="5"/>
  <c r="I31" i="5"/>
  <c r="AB119" i="5"/>
  <c r="AD119" i="5" s="1"/>
  <c r="AG119" i="5" s="1"/>
  <c r="I46" i="5"/>
  <c r="X73" i="5"/>
  <c r="Y73" i="5" s="1"/>
  <c r="Y90" i="5"/>
  <c r="AA112" i="5"/>
  <c r="AD130" i="5"/>
  <c r="AG130" i="5" s="1"/>
  <c r="AE29" i="5"/>
  <c r="AE87" i="5"/>
  <c r="M90" i="5"/>
  <c r="Q90" i="5" s="1"/>
  <c r="X21" i="5"/>
  <c r="Y21" i="5" s="1"/>
  <c r="Q22" i="5"/>
  <c r="I28" i="5"/>
  <c r="I94" i="5"/>
  <c r="M109" i="5"/>
  <c r="Q109" i="5" s="1"/>
  <c r="AB109" i="5"/>
  <c r="AI109" i="5" s="1"/>
  <c r="I133" i="5"/>
  <c r="Y144" i="5"/>
  <c r="I175" i="5"/>
  <c r="M180" i="5"/>
  <c r="Q180" i="5" s="1"/>
  <c r="Y15" i="5"/>
  <c r="N31" i="5"/>
  <c r="AD55" i="5"/>
  <c r="AG55" i="5" s="1"/>
  <c r="M192" i="5"/>
  <c r="Q192" i="5" s="1"/>
  <c r="X200" i="5"/>
  <c r="Y200" i="5" s="1"/>
  <c r="N211" i="5"/>
  <c r="AA218" i="5"/>
  <c r="O31" i="5"/>
  <c r="X165" i="5"/>
  <c r="Y165" i="5" s="1"/>
  <c r="I186" i="5"/>
  <c r="M188" i="5"/>
  <c r="Q188" i="5" s="1"/>
  <c r="J229" i="5"/>
  <c r="M72" i="5"/>
  <c r="Q72" i="5" s="1"/>
  <c r="AE74" i="5"/>
  <c r="N182" i="5"/>
  <c r="AG13" i="5"/>
  <c r="I22" i="5"/>
  <c r="Q26" i="5"/>
  <c r="Q39" i="5"/>
  <c r="I42" i="5"/>
  <c r="Q45" i="5"/>
  <c r="X68" i="5"/>
  <c r="Y68" i="5" s="1"/>
  <c r="Y72" i="5"/>
  <c r="O103" i="5"/>
  <c r="Q121" i="5"/>
  <c r="Y146" i="5"/>
  <c r="AG156" i="5"/>
  <c r="S163" i="5"/>
  <c r="I124" i="5"/>
  <c r="AG14" i="5"/>
  <c r="I18" i="5"/>
  <c r="AA68" i="5"/>
  <c r="I73" i="5"/>
  <c r="I96" i="5"/>
  <c r="X109" i="5"/>
  <c r="Y109" i="5" s="1"/>
  <c r="AG171" i="5"/>
  <c r="Y174" i="5"/>
  <c r="I196" i="5"/>
  <c r="Q199" i="5"/>
  <c r="Y219" i="5"/>
  <c r="Y13" i="5"/>
  <c r="AA22" i="5"/>
  <c r="AD61" i="5"/>
  <c r="AG61" i="5" s="1"/>
  <c r="I114" i="5"/>
  <c r="AB133" i="5"/>
  <c r="AD133" i="5" s="1"/>
  <c r="AG133" i="5" s="1"/>
  <c r="O52" i="5"/>
  <c r="S55" i="5"/>
  <c r="AE61" i="5"/>
  <c r="AE151" i="5"/>
  <c r="I5" i="5"/>
  <c r="AE49" i="5"/>
  <c r="I55" i="5"/>
  <c r="N70" i="5"/>
  <c r="H81" i="5"/>
  <c r="I81" i="5" s="1"/>
  <c r="Z95" i="5"/>
  <c r="X124" i="5"/>
  <c r="Y124" i="5" s="1"/>
  <c r="I145" i="5"/>
  <c r="AA179" i="5"/>
  <c r="O182" i="5"/>
  <c r="I187" i="5"/>
  <c r="Q211" i="5"/>
  <c r="I212" i="5"/>
  <c r="AB8" i="5"/>
  <c r="AI8" i="5" s="1"/>
  <c r="AD12" i="5"/>
  <c r="AG12" i="5" s="1"/>
  <c r="I19" i="5"/>
  <c r="M50" i="5"/>
  <c r="Q50" i="5" s="1"/>
  <c r="K67" i="5"/>
  <c r="N67" i="5" s="1"/>
  <c r="O70" i="5"/>
  <c r="K74" i="5"/>
  <c r="N74" i="5" s="1"/>
  <c r="AG92" i="5"/>
  <c r="AB124" i="5"/>
  <c r="AD124" i="5" s="1"/>
  <c r="AG124" i="5" s="1"/>
  <c r="N130" i="5"/>
  <c r="H141" i="5"/>
  <c r="M163" i="5"/>
  <c r="Q163" i="5" s="1"/>
  <c r="I165" i="5"/>
  <c r="I169" i="5"/>
  <c r="AA178" i="5"/>
  <c r="I199" i="5"/>
  <c r="Q30" i="5"/>
  <c r="Y79" i="5"/>
  <c r="N51" i="5"/>
  <c r="I63" i="5"/>
  <c r="M73" i="5"/>
  <c r="Q73" i="5" s="1"/>
  <c r="M116" i="5"/>
  <c r="Q116" i="5" s="1"/>
  <c r="Y142" i="5"/>
  <c r="N174" i="5"/>
  <c r="AE211" i="5"/>
  <c r="AA205" i="5"/>
  <c r="O17" i="5"/>
  <c r="X34" i="5"/>
  <c r="Y34" i="5" s="1"/>
  <c r="AE41" i="5"/>
  <c r="AD62" i="5"/>
  <c r="AG62" i="5" s="1"/>
  <c r="N78" i="5"/>
  <c r="I85" i="5"/>
  <c r="I129" i="5"/>
  <c r="AI135" i="5"/>
  <c r="AA165" i="5"/>
  <c r="N171" i="5"/>
  <c r="O174" i="5"/>
  <c r="O211" i="5"/>
  <c r="M217" i="5"/>
  <c r="Q217" i="5" s="1"/>
  <c r="M35" i="5"/>
  <c r="Q35" i="5" s="1"/>
  <c r="Y35" i="5"/>
  <c r="M40" i="5"/>
  <c r="Q40" i="5" s="1"/>
  <c r="S44" i="5"/>
  <c r="N55" i="5"/>
  <c r="S56" i="5"/>
  <c r="AD56" i="5"/>
  <c r="AG56" i="5" s="1"/>
  <c r="M58" i="5"/>
  <c r="Q58" i="5" s="1"/>
  <c r="S64" i="5"/>
  <c r="I76" i="5"/>
  <c r="AA85" i="5"/>
  <c r="X121" i="5"/>
  <c r="Y121" i="5" s="1"/>
  <c r="M140" i="5"/>
  <c r="Q140" i="5" s="1"/>
  <c r="AG151" i="5"/>
  <c r="S153" i="5"/>
  <c r="AE153" i="5"/>
  <c r="N156" i="5"/>
  <c r="O171" i="5"/>
  <c r="I174" i="5"/>
  <c r="I180" i="5"/>
  <c r="M203" i="5"/>
  <c r="Q203" i="5" s="1"/>
  <c r="M204" i="5"/>
  <c r="Q204" i="5" s="1"/>
  <c r="AG211" i="5"/>
  <c r="O216" i="5"/>
  <c r="N217" i="5"/>
  <c r="O22" i="5"/>
  <c r="I17" i="5"/>
  <c r="Q19" i="5"/>
  <c r="M31" i="5"/>
  <c r="Q31" i="5" s="1"/>
  <c r="N35" i="5"/>
  <c r="M38" i="5"/>
  <c r="Q38" i="5" s="1"/>
  <c r="O43" i="5"/>
  <c r="S51" i="5"/>
  <c r="O55" i="5"/>
  <c r="Y56" i="5"/>
  <c r="I78" i="5"/>
  <c r="M86" i="5"/>
  <c r="Q86" i="5" s="1"/>
  <c r="S116" i="5"/>
  <c r="X133" i="5"/>
  <c r="Y133" i="5" s="1"/>
  <c r="Y154" i="5"/>
  <c r="Q164" i="5"/>
  <c r="M166" i="5"/>
  <c r="Q166" i="5" s="1"/>
  <c r="Q182" i="5"/>
  <c r="AB186" i="5"/>
  <c r="AI186" i="5" s="1"/>
  <c r="I190" i="5"/>
  <c r="X191" i="5"/>
  <c r="Y191" i="5" s="1"/>
  <c r="I195" i="5"/>
  <c r="AG196" i="5"/>
  <c r="I200" i="5"/>
  <c r="N203" i="5"/>
  <c r="N204" i="5"/>
  <c r="I217" i="5"/>
  <c r="I220" i="5"/>
  <c r="S78" i="5"/>
  <c r="AG140" i="5"/>
  <c r="I12" i="5"/>
  <c r="O13" i="5"/>
  <c r="N22" i="5"/>
  <c r="Q23" i="5"/>
  <c r="AE27" i="5"/>
  <c r="N44" i="5"/>
  <c r="Y45" i="5"/>
  <c r="I52" i="5"/>
  <c r="M60" i="5"/>
  <c r="Q60" i="5" s="1"/>
  <c r="Y63" i="5"/>
  <c r="I70" i="5"/>
  <c r="I71" i="5"/>
  <c r="Q84" i="5"/>
  <c r="I90" i="5"/>
  <c r="AG126" i="5"/>
  <c r="S140" i="5"/>
  <c r="I151" i="5"/>
  <c r="Y151" i="5"/>
  <c r="M153" i="5"/>
  <c r="Q153" i="5" s="1"/>
  <c r="M174" i="5"/>
  <c r="Q174" i="5" s="1"/>
  <c r="I184" i="5"/>
  <c r="N187" i="5"/>
  <c r="I193" i="5"/>
  <c r="I203" i="5"/>
  <c r="I204" i="5"/>
  <c r="M207" i="5"/>
  <c r="Q207" i="5" s="1"/>
  <c r="M208" i="5"/>
  <c r="Q208" i="5" s="1"/>
  <c r="Y211" i="5"/>
  <c r="Q96" i="5"/>
  <c r="I100" i="5"/>
  <c r="I109" i="5"/>
  <c r="I115" i="5"/>
  <c r="M71" i="5"/>
  <c r="Q71" i="5" s="1"/>
  <c r="I86" i="5"/>
  <c r="M95" i="5"/>
  <c r="Q95" i="5" s="1"/>
  <c r="S109" i="5"/>
  <c r="Q117" i="5"/>
  <c r="I130" i="5"/>
  <c r="AE76" i="5"/>
  <c r="O78" i="5"/>
  <c r="I79" i="5"/>
  <c r="S79" i="5"/>
  <c r="Y88" i="5"/>
  <c r="AI92" i="5"/>
  <c r="I98" i="5"/>
  <c r="AG100" i="5"/>
  <c r="AG103" i="5"/>
  <c r="N111" i="5"/>
  <c r="Y71" i="5"/>
  <c r="I80" i="5"/>
  <c r="Y80" i="5"/>
  <c r="I102" i="5"/>
  <c r="I106" i="5"/>
  <c r="N119" i="5"/>
  <c r="M130" i="5"/>
  <c r="Q130" i="5" s="1"/>
  <c r="S101" i="5"/>
  <c r="M101" i="5"/>
  <c r="Q101" i="5" s="1"/>
  <c r="O108" i="5"/>
  <c r="N108" i="5"/>
  <c r="J139" i="5"/>
  <c r="H139" i="5"/>
  <c r="I139" i="5" s="1"/>
  <c r="AE80" i="5"/>
  <c r="AI80" i="5"/>
  <c r="O99" i="5"/>
  <c r="O150" i="5"/>
  <c r="N150" i="5"/>
  <c r="O5" i="5"/>
  <c r="AA5" i="5"/>
  <c r="I8" i="5"/>
  <c r="O14" i="5"/>
  <c r="X18" i="5"/>
  <c r="Y18" i="5" s="1"/>
  <c r="I21" i="5"/>
  <c r="X30" i="5"/>
  <c r="Y30" i="5" s="1"/>
  <c r="H32" i="5"/>
  <c r="I32" i="5" s="1"/>
  <c r="I34" i="5"/>
  <c r="I35" i="5"/>
  <c r="I44" i="5"/>
  <c r="AE44" i="5"/>
  <c r="I54" i="5"/>
  <c r="O56" i="5"/>
  <c r="N56" i="5"/>
  <c r="I62" i="5"/>
  <c r="I72" i="5"/>
  <c r="AD72" i="5"/>
  <c r="AG72" i="5" s="1"/>
  <c r="AD80" i="5"/>
  <c r="AG80" i="5" s="1"/>
  <c r="AA93" i="5"/>
  <c r="X93" i="5"/>
  <c r="Y93" i="5" s="1"/>
  <c r="AI110" i="5"/>
  <c r="AD110" i="5"/>
  <c r="AG110" i="5" s="1"/>
  <c r="N124" i="5"/>
  <c r="N133" i="5"/>
  <c r="N134" i="5"/>
  <c r="O134" i="5"/>
  <c r="M134" i="5"/>
  <c r="Q134" i="5" s="1"/>
  <c r="M150" i="5"/>
  <c r="Q150" i="5" s="1"/>
  <c r="J154" i="5"/>
  <c r="K154" i="5"/>
  <c r="N154" i="5" s="1"/>
  <c r="H154" i="5"/>
  <c r="I154" i="5" s="1"/>
  <c r="I171" i="5"/>
  <c r="M184" i="5"/>
  <c r="Q184" i="5" s="1"/>
  <c r="Z188" i="5"/>
  <c r="AA188" i="5"/>
  <c r="S212" i="5"/>
  <c r="O212" i="5"/>
  <c r="M212" i="5"/>
  <c r="Q212" i="5" s="1"/>
  <c r="Z94" i="5"/>
  <c r="AB94" i="5"/>
  <c r="AD94" i="5" s="1"/>
  <c r="AG94" i="5" s="1"/>
  <c r="X94" i="5"/>
  <c r="Y94" i="5" s="1"/>
  <c r="AE26" i="5"/>
  <c r="AD220" i="5"/>
  <c r="AG220" i="5" s="1"/>
  <c r="AA18" i="5"/>
  <c r="AG31" i="5"/>
  <c r="K32" i="5"/>
  <c r="M32" i="5" s="1"/>
  <c r="Q32" i="5" s="1"/>
  <c r="I40" i="5"/>
  <c r="AI41" i="5"/>
  <c r="Q56" i="5"/>
  <c r="M63" i="5"/>
  <c r="Q63" i="5" s="1"/>
  <c r="O63" i="5"/>
  <c r="AA106" i="5"/>
  <c r="X106" i="5"/>
  <c r="Y106" i="5" s="1"/>
  <c r="AD148" i="5"/>
  <c r="AG148" i="5" s="1"/>
  <c r="AI148" i="5"/>
  <c r="J160" i="5"/>
  <c r="K160" i="5"/>
  <c r="M160" i="5" s="1"/>
  <c r="Q160" i="5" s="1"/>
  <c r="H160" i="5"/>
  <c r="I160" i="5" s="1"/>
  <c r="Z187" i="5"/>
  <c r="AA187" i="5"/>
  <c r="Z213" i="5"/>
  <c r="X213" i="5"/>
  <c r="Y213" i="5" s="1"/>
  <c r="O152" i="5"/>
  <c r="M152" i="5"/>
  <c r="Q152" i="5" s="1"/>
  <c r="Z208" i="5"/>
  <c r="X208" i="5"/>
  <c r="Y208" i="5" s="1"/>
  <c r="S213" i="5"/>
  <c r="N213" i="5"/>
  <c r="M213" i="5"/>
  <c r="Q213" i="5" s="1"/>
  <c r="N5" i="5"/>
  <c r="O7" i="5"/>
  <c r="O11" i="5"/>
  <c r="O15" i="5"/>
  <c r="I20" i="5"/>
  <c r="S22" i="5"/>
  <c r="I23" i="5"/>
  <c r="I27" i="5"/>
  <c r="I33" i="5"/>
  <c r="I38" i="5"/>
  <c r="AD45" i="5"/>
  <c r="AG45" i="5" s="1"/>
  <c r="AI45" i="5"/>
  <c r="I84" i="5"/>
  <c r="AA84" i="5"/>
  <c r="X84" i="5"/>
  <c r="Y84" i="5" s="1"/>
  <c r="K92" i="5"/>
  <c r="M92" i="5" s="1"/>
  <c r="Q92" i="5" s="1"/>
  <c r="H92" i="5"/>
  <c r="I92" i="5" s="1"/>
  <c r="AD102" i="5"/>
  <c r="AG102" i="5" s="1"/>
  <c r="AE102" i="5"/>
  <c r="S108" i="5"/>
  <c r="I110" i="5"/>
  <c r="Z136" i="5"/>
  <c r="AB136" i="5"/>
  <c r="AE136" i="5" s="1"/>
  <c r="X136" i="5"/>
  <c r="Y136" i="5" s="1"/>
  <c r="AB139" i="5"/>
  <c r="AD139" i="5" s="1"/>
  <c r="AG139" i="5" s="1"/>
  <c r="AA139" i="5"/>
  <c r="AE148" i="5"/>
  <c r="Y152" i="5"/>
  <c r="M170" i="5"/>
  <c r="Q170" i="5" s="1"/>
  <c r="S199" i="5"/>
  <c r="O199" i="5"/>
  <c r="M200" i="5"/>
  <c r="O57" i="5"/>
  <c r="N57" i="5"/>
  <c r="AI103" i="5"/>
  <c r="AE103" i="5"/>
  <c r="O118" i="5"/>
  <c r="N118" i="5"/>
  <c r="M118" i="5"/>
  <c r="Q118" i="5" s="1"/>
  <c r="M57" i="5"/>
  <c r="Q57" i="5" s="1"/>
  <c r="N96" i="5"/>
  <c r="S96" i="5"/>
  <c r="AE99" i="5"/>
  <c r="H107" i="5"/>
  <c r="K107" i="5"/>
  <c r="N107" i="5" s="1"/>
  <c r="M108" i="5"/>
  <c r="Q108" i="5" s="1"/>
  <c r="O146" i="5"/>
  <c r="M146" i="5"/>
  <c r="Q146" i="5" s="1"/>
  <c r="O169" i="5"/>
  <c r="N169" i="5"/>
  <c r="M169" i="5"/>
  <c r="Q169" i="5" s="1"/>
  <c r="N195" i="5"/>
  <c r="M196" i="5"/>
  <c r="Q196" i="5" s="1"/>
  <c r="S5" i="5"/>
  <c r="I6" i="5"/>
  <c r="Q8" i="5"/>
  <c r="I10" i="5"/>
  <c r="Y10" i="5"/>
  <c r="AG11" i="5"/>
  <c r="Y14" i="5"/>
  <c r="AG15" i="5"/>
  <c r="Q21" i="5"/>
  <c r="AG35" i="5"/>
  <c r="Z38" i="5"/>
  <c r="X38" i="5"/>
  <c r="Y38" i="5" s="1"/>
  <c r="I43" i="5"/>
  <c r="M52" i="5"/>
  <c r="Q52" i="5" s="1"/>
  <c r="N52" i="5"/>
  <c r="I56" i="5"/>
  <c r="Y61" i="5"/>
  <c r="AI71" i="5"/>
  <c r="AD71" i="5"/>
  <c r="AG71" i="5" s="1"/>
  <c r="AE79" i="5"/>
  <c r="AD79" i="5"/>
  <c r="AG79" i="5" s="1"/>
  <c r="I117" i="5"/>
  <c r="M120" i="5"/>
  <c r="Q120" i="5" s="1"/>
  <c r="N120" i="5"/>
  <c r="S150" i="5"/>
  <c r="X162" i="5"/>
  <c r="Y162" i="5" s="1"/>
  <c r="Z162" i="5"/>
  <c r="I172" i="5"/>
  <c r="I194" i="5"/>
  <c r="Z197" i="5"/>
  <c r="AA197" i="5"/>
  <c r="I36" i="5"/>
  <c r="Y42" i="5"/>
  <c r="Y44" i="5"/>
  <c r="I47" i="5"/>
  <c r="Q51" i="5"/>
  <c r="Y51" i="5"/>
  <c r="AG53" i="5"/>
  <c r="Q55" i="5"/>
  <c r="AI62" i="5"/>
  <c r="I77" i="5"/>
  <c r="S85" i="5"/>
  <c r="I87" i="5"/>
  <c r="Q89" i="5"/>
  <c r="AG96" i="5"/>
  <c r="Q97" i="5"/>
  <c r="S130" i="5"/>
  <c r="Q135" i="5"/>
  <c r="Y140" i="5"/>
  <c r="I181" i="5"/>
  <c r="I182" i="5"/>
  <c r="I185" i="5"/>
  <c r="S186" i="5"/>
  <c r="I191" i="5"/>
  <c r="I192" i="5"/>
  <c r="S194" i="5"/>
  <c r="S203" i="5"/>
  <c r="I211" i="5"/>
  <c r="E229" i="5"/>
  <c r="Q79" i="5"/>
  <c r="AI211" i="5"/>
  <c r="Q42" i="5"/>
  <c r="Y43" i="5"/>
  <c r="O44" i="5"/>
  <c r="I45" i="5"/>
  <c r="I48" i="5"/>
  <c r="O51" i="5"/>
  <c r="I57" i="5"/>
  <c r="AG76" i="5"/>
  <c r="Q78" i="5"/>
  <c r="Y78" i="5"/>
  <c r="N79" i="5"/>
  <c r="Q80" i="5"/>
  <c r="M85" i="5"/>
  <c r="Q85" i="5" s="1"/>
  <c r="AD90" i="5"/>
  <c r="AG90" i="5" s="1"/>
  <c r="AE92" i="5"/>
  <c r="M94" i="5"/>
  <c r="Q94" i="5" s="1"/>
  <c r="M105" i="5"/>
  <c r="Q105" i="5" s="1"/>
  <c r="O116" i="5"/>
  <c r="I127" i="5"/>
  <c r="K129" i="5"/>
  <c r="M129" i="5" s="1"/>
  <c r="Q129" i="5" s="1"/>
  <c r="AD135" i="5"/>
  <c r="AG135" i="5" s="1"/>
  <c r="H137" i="5"/>
  <c r="I137" i="5" s="1"/>
  <c r="O140" i="5"/>
  <c r="X143" i="5"/>
  <c r="Y143" i="5" s="1"/>
  <c r="AE146" i="5"/>
  <c r="I150" i="5"/>
  <c r="AG152" i="5"/>
  <c r="X158" i="5"/>
  <c r="Y158" i="5" s="1"/>
  <c r="X161" i="5"/>
  <c r="Y161" i="5" s="1"/>
  <c r="O163" i="5"/>
  <c r="N166" i="5"/>
  <c r="S171" i="5"/>
  <c r="M172" i="5"/>
  <c r="Q172" i="5" s="1"/>
  <c r="M175" i="5"/>
  <c r="Q175" i="5" s="1"/>
  <c r="S182" i="5"/>
  <c r="Q186" i="5"/>
  <c r="Q194" i="5"/>
  <c r="S211" i="5"/>
  <c r="AA82" i="5"/>
  <c r="N85" i="5"/>
  <c r="X85" i="5"/>
  <c r="Y85" i="5" s="1"/>
  <c r="X95" i="5"/>
  <c r="Y95" i="5" s="1"/>
  <c r="M103" i="5"/>
  <c r="Q103" i="5" s="1"/>
  <c r="AG108" i="5"/>
  <c r="I118" i="5"/>
  <c r="X119" i="5"/>
  <c r="Y119" i="5" s="1"/>
  <c r="AB121" i="5"/>
  <c r="AE121" i="5" s="1"/>
  <c r="H122" i="5"/>
  <c r="I122" i="5" s="1"/>
  <c r="K127" i="5"/>
  <c r="M127" i="5" s="1"/>
  <c r="Q127" i="5" s="1"/>
  <c r="H131" i="5"/>
  <c r="I131" i="5" s="1"/>
  <c r="AB143" i="5"/>
  <c r="AE143" i="5" s="1"/>
  <c r="AG144" i="5"/>
  <c r="H148" i="5"/>
  <c r="I148" i="5" s="1"/>
  <c r="X149" i="5"/>
  <c r="Y149" i="5" s="1"/>
  <c r="AG150" i="5"/>
  <c r="Q151" i="5"/>
  <c r="AE152" i="5"/>
  <c r="Y153" i="5"/>
  <c r="H156" i="5"/>
  <c r="I156" i="5" s="1"/>
  <c r="AB158" i="5"/>
  <c r="AD158" i="5" s="1"/>
  <c r="AG158" i="5" s="1"/>
  <c r="I163" i="5"/>
  <c r="N175" i="5"/>
  <c r="X178" i="5"/>
  <c r="Y178" i="5" s="1"/>
  <c r="X179" i="5"/>
  <c r="Y179" i="5" s="1"/>
  <c r="N186" i="5"/>
  <c r="X186" i="5"/>
  <c r="Y186" i="5" s="1"/>
  <c r="I188" i="5"/>
  <c r="I189" i="5"/>
  <c r="AB190" i="5"/>
  <c r="AE190" i="5" s="1"/>
  <c r="AA191" i="5"/>
  <c r="N194" i="5"/>
  <c r="AB194" i="5"/>
  <c r="AI194" i="5" s="1"/>
  <c r="X203" i="5"/>
  <c r="Y203" i="5" s="1"/>
  <c r="I207" i="5"/>
  <c r="I208" i="5"/>
  <c r="M216" i="5"/>
  <c r="Q216" i="5" s="1"/>
  <c r="X216" i="5"/>
  <c r="Y216" i="5" s="1"/>
  <c r="AD9" i="4"/>
  <c r="AG9" i="4" s="1"/>
  <c r="M27" i="4"/>
  <c r="S30" i="4"/>
  <c r="S35" i="4"/>
  <c r="S37" i="4"/>
  <c r="AA8" i="4"/>
  <c r="AG10" i="4"/>
  <c r="Y11" i="4"/>
  <c r="AG11" i="4"/>
  <c r="Y13" i="4"/>
  <c r="O14" i="4"/>
  <c r="Y14" i="4"/>
  <c r="AG14" i="4"/>
  <c r="O15" i="4"/>
  <c r="Y15" i="4"/>
  <c r="O16" i="4"/>
  <c r="I17" i="4"/>
  <c r="I22" i="4"/>
  <c r="M22" i="4"/>
  <c r="Q22" i="4" s="1"/>
  <c r="S22" i="4"/>
  <c r="O24" i="4"/>
  <c r="Y24" i="4"/>
  <c r="I29" i="4"/>
  <c r="K31" i="4"/>
  <c r="N31" i="4" s="1"/>
  <c r="O32" i="4"/>
  <c r="I44" i="4"/>
  <c r="I54" i="4"/>
  <c r="I56" i="4"/>
  <c r="I58" i="4"/>
  <c r="I61" i="4"/>
  <c r="I64" i="4"/>
  <c r="K67" i="4"/>
  <c r="N67" i="4" s="1"/>
  <c r="O69" i="4"/>
  <c r="I71" i="4"/>
  <c r="Z74" i="4"/>
  <c r="Y75" i="4"/>
  <c r="Z76" i="4"/>
  <c r="O77" i="4"/>
  <c r="O78" i="4"/>
  <c r="O79" i="4"/>
  <c r="S83" i="4"/>
  <c r="O85" i="4"/>
  <c r="I86" i="4"/>
  <c r="I89" i="4"/>
  <c r="S89" i="4"/>
  <c r="Y90" i="4"/>
  <c r="O96" i="4"/>
  <c r="I99" i="4"/>
  <c r="O100" i="4"/>
  <c r="I103" i="4"/>
  <c r="O104" i="4"/>
  <c r="I106" i="4"/>
  <c r="Y111" i="4"/>
  <c r="I115" i="4"/>
  <c r="N120" i="4"/>
  <c r="Y135" i="4"/>
  <c r="AG135" i="4"/>
  <c r="AA145" i="4"/>
  <c r="Y150" i="4"/>
  <c r="Y152" i="4"/>
  <c r="AA158" i="4"/>
  <c r="AG159" i="4"/>
  <c r="I165" i="4"/>
  <c r="M165" i="4"/>
  <c r="Q165" i="4" s="1"/>
  <c r="S165" i="4"/>
  <c r="O167" i="4"/>
  <c r="I168" i="4"/>
  <c r="AG170" i="4"/>
  <c r="M173" i="4"/>
  <c r="Q173" i="4" s="1"/>
  <c r="I174" i="4"/>
  <c r="O179" i="4"/>
  <c r="I187" i="4"/>
  <c r="AA187" i="4"/>
  <c r="S195" i="4"/>
  <c r="I204" i="4"/>
  <c r="AA204" i="4"/>
  <c r="I211" i="4"/>
  <c r="AA211" i="4"/>
  <c r="Y218" i="4"/>
  <c r="AG218" i="4"/>
  <c r="G228" i="4"/>
  <c r="E228" i="4" s="1"/>
  <c r="X5" i="5"/>
  <c r="Y5" i="5" s="1"/>
  <c r="I7" i="5"/>
  <c r="M7" i="5"/>
  <c r="Q7" i="5" s="1"/>
  <c r="S7" i="5"/>
  <c r="X8" i="5"/>
  <c r="Y8" i="5" s="1"/>
  <c r="AE10" i="5"/>
  <c r="I11" i="5"/>
  <c r="M11" i="5"/>
  <c r="Q11" i="5" s="1"/>
  <c r="S11" i="5"/>
  <c r="Y12" i="5"/>
  <c r="I13" i="5"/>
  <c r="M13" i="5"/>
  <c r="Q13" i="5" s="1"/>
  <c r="S13" i="5"/>
  <c r="I14" i="5"/>
  <c r="M14" i="5"/>
  <c r="Q14" i="5" s="1"/>
  <c r="S14" i="5"/>
  <c r="I15" i="5"/>
  <c r="M15" i="5"/>
  <c r="Q15" i="5" s="1"/>
  <c r="S15" i="5"/>
  <c r="I16" i="5"/>
  <c r="N17" i="5"/>
  <c r="S17" i="5"/>
  <c r="O18" i="5"/>
  <c r="AB18" i="5"/>
  <c r="AD18" i="5" s="1"/>
  <c r="AG18" i="5" s="1"/>
  <c r="X22" i="5"/>
  <c r="Y22" i="5" s="1"/>
  <c r="I25" i="5"/>
  <c r="AE25" i="5"/>
  <c r="AI26" i="5"/>
  <c r="Y27" i="5"/>
  <c r="AI27" i="5"/>
  <c r="AD29" i="5"/>
  <c r="AG29" i="5" s="1"/>
  <c r="O34" i="5"/>
  <c r="AB34" i="5"/>
  <c r="AD34" i="5" s="1"/>
  <c r="AG34" i="5" s="1"/>
  <c r="O36" i="5"/>
  <c r="AE36" i="5"/>
  <c r="O38" i="5"/>
  <c r="AB38" i="5"/>
  <c r="AI38" i="5" s="1"/>
  <c r="N39" i="5"/>
  <c r="S39" i="5"/>
  <c r="AE40" i="5"/>
  <c r="I41" i="5"/>
  <c r="O42" i="5"/>
  <c r="N43" i="5"/>
  <c r="S43" i="5"/>
  <c r="AE43" i="5"/>
  <c r="Q44" i="5"/>
  <c r="AD44" i="5"/>
  <c r="AG44" i="5" s="1"/>
  <c r="M49" i="5"/>
  <c r="Q49" i="5" s="1"/>
  <c r="AE53" i="5"/>
  <c r="AI54" i="5"/>
  <c r="AD54" i="5"/>
  <c r="AG54" i="5" s="1"/>
  <c r="AE54" i="5"/>
  <c r="I84" i="4"/>
  <c r="Y89" i="4"/>
  <c r="S170" i="4"/>
  <c r="S181" i="4"/>
  <c r="AB17" i="5"/>
  <c r="AD17" i="5" s="1"/>
  <c r="AG17" i="5" s="1"/>
  <c r="AB37" i="5"/>
  <c r="AE37" i="5" s="1"/>
  <c r="O39" i="5"/>
  <c r="M47" i="5"/>
  <c r="Q47" i="5" s="1"/>
  <c r="S47" i="5"/>
  <c r="N47" i="5"/>
  <c r="Y47" i="5"/>
  <c r="AI47" i="5"/>
  <c r="AD47" i="5"/>
  <c r="AG47" i="5" s="1"/>
  <c r="S53" i="5"/>
  <c r="M53" i="5"/>
  <c r="Q53" i="5" s="1"/>
  <c r="M62" i="5"/>
  <c r="Q62" i="5" s="1"/>
  <c r="S62" i="5"/>
  <c r="N62" i="5"/>
  <c r="O62" i="5"/>
  <c r="AI64" i="5"/>
  <c r="AD64" i="5"/>
  <c r="AG64" i="5" s="1"/>
  <c r="J66" i="5"/>
  <c r="K66" i="5"/>
  <c r="N66" i="5" s="1"/>
  <c r="H66" i="5"/>
  <c r="I66" i="5" s="1"/>
  <c r="S26" i="4"/>
  <c r="M30" i="4"/>
  <c r="Q30" i="4" s="1"/>
  <c r="M37" i="4"/>
  <c r="Q37" i="4" s="1"/>
  <c r="O116" i="4"/>
  <c r="M133" i="4"/>
  <c r="Q133" i="4" s="1"/>
  <c r="S133" i="4"/>
  <c r="M142" i="4"/>
  <c r="Q142" i="4" s="1"/>
  <c r="S142" i="4"/>
  <c r="M169" i="4"/>
  <c r="Q169" i="4" s="1"/>
  <c r="S169" i="4"/>
  <c r="M170" i="4"/>
  <c r="Q170" i="4" s="1"/>
  <c r="O175" i="4"/>
  <c r="M181" i="4"/>
  <c r="Q181" i="4" s="1"/>
  <c r="AD219" i="4"/>
  <c r="AG219" i="4" s="1"/>
  <c r="AB5" i="5"/>
  <c r="AE5" i="5" s="1"/>
  <c r="M10" i="5"/>
  <c r="Q10" i="5" s="1"/>
  <c r="S10" i="5"/>
  <c r="AE11" i="5"/>
  <c r="M18" i="5"/>
  <c r="Q18" i="5" s="1"/>
  <c r="N21" i="5"/>
  <c r="S21" i="5"/>
  <c r="AB22" i="5"/>
  <c r="AI22" i="5" s="1"/>
  <c r="AD28" i="5"/>
  <c r="AG28" i="5" s="1"/>
  <c r="AI28" i="5"/>
  <c r="N30" i="5"/>
  <c r="S30" i="5"/>
  <c r="Q34" i="5"/>
  <c r="M36" i="5"/>
  <c r="Q36" i="5" s="1"/>
  <c r="AD42" i="5"/>
  <c r="AG42" i="5" s="1"/>
  <c r="AI42" i="5"/>
  <c r="N45" i="5"/>
  <c r="S45" i="5"/>
  <c r="M46" i="5"/>
  <c r="Q46" i="5" s="1"/>
  <c r="S46" i="5"/>
  <c r="N46" i="5"/>
  <c r="O46" i="5"/>
  <c r="AI60" i="5"/>
  <c r="AI63" i="5"/>
  <c r="AD63" i="5"/>
  <c r="AG63" i="5" s="1"/>
  <c r="AE63" i="5"/>
  <c r="AI65" i="5"/>
  <c r="AD65" i="5"/>
  <c r="AG65" i="5" s="1"/>
  <c r="AI114" i="5"/>
  <c r="AD114" i="5"/>
  <c r="AG114" i="5" s="1"/>
  <c r="Q11" i="4"/>
  <c r="M18" i="4"/>
  <c r="Q18" i="4" s="1"/>
  <c r="S18" i="4"/>
  <c r="M26" i="4"/>
  <c r="S27" i="4"/>
  <c r="AD27" i="4"/>
  <c r="AG27" i="4" s="1"/>
  <c r="M34" i="4"/>
  <c r="Q34" i="4" s="1"/>
  <c r="S34" i="4"/>
  <c r="M35" i="4"/>
  <c r="Q35" i="4" s="1"/>
  <c r="AA6" i="4"/>
  <c r="O12" i="4"/>
  <c r="M14" i="4"/>
  <c r="Q14" i="4" s="1"/>
  <c r="S14" i="4"/>
  <c r="M15" i="4"/>
  <c r="Q15" i="4" s="1"/>
  <c r="S15" i="4"/>
  <c r="M16" i="4"/>
  <c r="Q16" i="4" s="1"/>
  <c r="S16" i="4"/>
  <c r="O18" i="4"/>
  <c r="I24" i="4"/>
  <c r="M24" i="4"/>
  <c r="Q24" i="4" s="1"/>
  <c r="S24" i="4"/>
  <c r="O26" i="4"/>
  <c r="O27" i="4"/>
  <c r="O30" i="4"/>
  <c r="M32" i="4"/>
  <c r="Q32" i="4" s="1"/>
  <c r="S32" i="4"/>
  <c r="O34" i="4"/>
  <c r="Y34" i="4"/>
  <c r="O35" i="4"/>
  <c r="K36" i="4"/>
  <c r="N36" i="4" s="1"/>
  <c r="O37" i="4"/>
  <c r="AD44" i="4"/>
  <c r="AG44" i="4" s="1"/>
  <c r="K65" i="4"/>
  <c r="N65" i="4" s="1"/>
  <c r="AD65" i="4"/>
  <c r="AG65" i="4" s="1"/>
  <c r="M77" i="4"/>
  <c r="Q77" i="4" s="1"/>
  <c r="S77" i="4"/>
  <c r="M78" i="4"/>
  <c r="Q78" i="4" s="1"/>
  <c r="S78" i="4"/>
  <c r="M79" i="4"/>
  <c r="Q79" i="4" s="1"/>
  <c r="S79" i="4"/>
  <c r="AA81" i="4"/>
  <c r="M85" i="4"/>
  <c r="Q85" i="4" s="1"/>
  <c r="S85" i="4"/>
  <c r="M96" i="4"/>
  <c r="Q96" i="4" s="1"/>
  <c r="S96" i="4"/>
  <c r="AD96" i="4"/>
  <c r="AG96" i="4" s="1"/>
  <c r="I100" i="4"/>
  <c r="M100" i="4"/>
  <c r="Q100" i="4" s="1"/>
  <c r="S100" i="4"/>
  <c r="AD100" i="4"/>
  <c r="AG100" i="4" s="1"/>
  <c r="M104" i="4"/>
  <c r="Q104" i="4" s="1"/>
  <c r="S104" i="4"/>
  <c r="AD104" i="4"/>
  <c r="AG104" i="4" s="1"/>
  <c r="O118" i="4"/>
  <c r="AA128" i="4"/>
  <c r="Z132" i="4"/>
  <c r="O133" i="4"/>
  <c r="Y140" i="4"/>
  <c r="AG140" i="4"/>
  <c r="AG141" i="4"/>
  <c r="O142" i="4"/>
  <c r="AG142" i="4"/>
  <c r="AD144" i="4"/>
  <c r="I146" i="4"/>
  <c r="O151" i="4"/>
  <c r="O153" i="4"/>
  <c r="K154" i="4"/>
  <c r="N154" i="4" s="1"/>
  <c r="AA157" i="4"/>
  <c r="I159" i="4"/>
  <c r="M167" i="4"/>
  <c r="Q167" i="4" s="1"/>
  <c r="S167" i="4"/>
  <c r="O169" i="4"/>
  <c r="O177" i="4"/>
  <c r="AA185" i="4"/>
  <c r="AA202" i="4"/>
  <c r="AA217" i="4"/>
  <c r="AA7" i="5"/>
  <c r="N8" i="5"/>
  <c r="O10" i="5"/>
  <c r="AG10" i="5"/>
  <c r="AI10" i="5"/>
  <c r="Q17" i="5"/>
  <c r="X17" i="5"/>
  <c r="Y17" i="5" s="1"/>
  <c r="N18" i="5"/>
  <c r="O21" i="5"/>
  <c r="AB21" i="5"/>
  <c r="AD21" i="5" s="1"/>
  <c r="AG21" i="5" s="1"/>
  <c r="AG25" i="5"/>
  <c r="AI25" i="5"/>
  <c r="O30" i="5"/>
  <c r="AB30" i="5"/>
  <c r="AD30" i="5" s="1"/>
  <c r="AG30" i="5" s="1"/>
  <c r="N34" i="5"/>
  <c r="S34" i="5"/>
  <c r="N36" i="5"/>
  <c r="AI36" i="5"/>
  <c r="X37" i="5"/>
  <c r="Y37" i="5" s="1"/>
  <c r="N38" i="5"/>
  <c r="AI40" i="5"/>
  <c r="N42" i="5"/>
  <c r="S42" i="5"/>
  <c r="Q43" i="5"/>
  <c r="AD43" i="5"/>
  <c r="AG43" i="5" s="1"/>
  <c r="O45" i="5"/>
  <c r="AI46" i="5"/>
  <c r="AD46" i="5"/>
  <c r="AG46" i="5" s="1"/>
  <c r="M48" i="5"/>
  <c r="Q48" i="5" s="1"/>
  <c r="S48" i="5"/>
  <c r="N48" i="5"/>
  <c r="AI53" i="5"/>
  <c r="M59" i="5"/>
  <c r="Q59" i="5" s="1"/>
  <c r="AE60" i="5"/>
  <c r="AA64" i="5"/>
  <c r="X64" i="5"/>
  <c r="Y64" i="5" s="1"/>
  <c r="M65" i="5"/>
  <c r="Q65" i="5" s="1"/>
  <c r="O65" i="5"/>
  <c r="S65" i="5"/>
  <c r="N65" i="5"/>
  <c r="S126" i="5"/>
  <c r="N126" i="5"/>
  <c r="AG49" i="5"/>
  <c r="AI49" i="5"/>
  <c r="AD51" i="5"/>
  <c r="AG51" i="5" s="1"/>
  <c r="N63" i="5"/>
  <c r="S63" i="5"/>
  <c r="Q64" i="5"/>
  <c r="K69" i="5"/>
  <c r="N69" i="5" s="1"/>
  <c r="S70" i="5"/>
  <c r="O71" i="5"/>
  <c r="O72" i="5"/>
  <c r="O73" i="5"/>
  <c r="AB73" i="5"/>
  <c r="AI73" i="5" s="1"/>
  <c r="Y74" i="5"/>
  <c r="AG74" i="5"/>
  <c r="AI74" i="5"/>
  <c r="AD78" i="5"/>
  <c r="AG78" i="5" s="1"/>
  <c r="O80" i="5"/>
  <c r="AA81" i="5"/>
  <c r="I82" i="5"/>
  <c r="M82" i="5"/>
  <c r="Q82" i="5" s="1"/>
  <c r="I83" i="5"/>
  <c r="O84" i="5"/>
  <c r="AB84" i="5"/>
  <c r="AE84" i="5" s="1"/>
  <c r="Y87" i="5"/>
  <c r="AG87" i="5"/>
  <c r="AI87" i="5"/>
  <c r="AE88" i="5"/>
  <c r="I89" i="5"/>
  <c r="X89" i="5"/>
  <c r="Y89" i="5" s="1"/>
  <c r="O90" i="5"/>
  <c r="K91" i="5"/>
  <c r="S91" i="5" s="1"/>
  <c r="I93" i="5"/>
  <c r="O94" i="5"/>
  <c r="AA94" i="5"/>
  <c r="I97" i="5"/>
  <c r="N97" i="5"/>
  <c r="S97" i="5"/>
  <c r="AD97" i="5"/>
  <c r="AG97" i="5" s="1"/>
  <c r="AE98" i="5"/>
  <c r="I99" i="5"/>
  <c r="M99" i="5"/>
  <c r="Q99" i="5" s="1"/>
  <c r="S99" i="5"/>
  <c r="AD99" i="5"/>
  <c r="AG99" i="5" s="1"/>
  <c r="O101" i="5"/>
  <c r="Y111" i="5"/>
  <c r="AI111" i="5"/>
  <c r="AD111" i="5"/>
  <c r="AG111" i="5" s="1"/>
  <c r="Y66" i="5"/>
  <c r="AB70" i="5"/>
  <c r="AE70" i="5" s="1"/>
  <c r="I75" i="5"/>
  <c r="Y76" i="5"/>
  <c r="AI76" i="5"/>
  <c r="AB81" i="5"/>
  <c r="AI81" i="5" s="1"/>
  <c r="I88" i="5"/>
  <c r="AB89" i="5"/>
  <c r="AE89" i="5" s="1"/>
  <c r="Y91" i="5"/>
  <c r="I95" i="5"/>
  <c r="O97" i="5"/>
  <c r="I111" i="5"/>
  <c r="S114" i="5"/>
  <c r="N114" i="5"/>
  <c r="M114" i="5"/>
  <c r="Q114" i="5" s="1"/>
  <c r="Z114" i="5"/>
  <c r="X114" i="5"/>
  <c r="Y114" i="5" s="1"/>
  <c r="Z115" i="5"/>
  <c r="X115" i="5"/>
  <c r="Y115" i="5" s="1"/>
  <c r="AB122" i="5"/>
  <c r="AI122" i="5" s="1"/>
  <c r="AA122" i="5"/>
  <c r="Z123" i="5"/>
  <c r="X123" i="5"/>
  <c r="Y123" i="5" s="1"/>
  <c r="AB123" i="5"/>
  <c r="AE123" i="5" s="1"/>
  <c r="H125" i="5"/>
  <c r="I125" i="5" s="1"/>
  <c r="K125" i="5"/>
  <c r="M125" i="5" s="1"/>
  <c r="Q125" i="5" s="1"/>
  <c r="J126" i="5"/>
  <c r="H126" i="5"/>
  <c r="I126" i="5" s="1"/>
  <c r="AI105" i="5"/>
  <c r="AD105" i="5"/>
  <c r="AG105" i="5" s="1"/>
  <c r="S115" i="5"/>
  <c r="N115" i="5"/>
  <c r="H68" i="5"/>
  <c r="I68" i="5" s="1"/>
  <c r="AB68" i="5"/>
  <c r="AI68" i="5" s="1"/>
  <c r="Q70" i="5"/>
  <c r="X70" i="5"/>
  <c r="Y70" i="5" s="1"/>
  <c r="N71" i="5"/>
  <c r="N72" i="5"/>
  <c r="N73" i="5"/>
  <c r="AA73" i="5"/>
  <c r="Q76" i="5"/>
  <c r="O79" i="5"/>
  <c r="N80" i="5"/>
  <c r="S80" i="5"/>
  <c r="X81" i="5"/>
  <c r="Y81" i="5" s="1"/>
  <c r="N84" i="5"/>
  <c r="S84" i="5"/>
  <c r="AB85" i="5"/>
  <c r="AI85" i="5" s="1"/>
  <c r="AA86" i="5"/>
  <c r="AG88" i="5"/>
  <c r="AI88" i="5"/>
  <c r="N90" i="5"/>
  <c r="H91" i="5"/>
  <c r="I91" i="5" s="1"/>
  <c r="AB93" i="5"/>
  <c r="N94" i="5"/>
  <c r="O96" i="5"/>
  <c r="AE96" i="5"/>
  <c r="AG98" i="5"/>
  <c r="AI98" i="5"/>
  <c r="I101" i="5"/>
  <c r="N101" i="5"/>
  <c r="AD101" i="5"/>
  <c r="AG101" i="5" s="1"/>
  <c r="S105" i="5"/>
  <c r="N105" i="5"/>
  <c r="Z106" i="5"/>
  <c r="I108" i="5"/>
  <c r="J112" i="5"/>
  <c r="H112" i="5"/>
  <c r="I112" i="5" s="1"/>
  <c r="AA114" i="5"/>
  <c r="AB115" i="5"/>
  <c r="AD115" i="5" s="1"/>
  <c r="AG115" i="5" s="1"/>
  <c r="AB116" i="5"/>
  <c r="AD116" i="5" s="1"/>
  <c r="AG116" i="5" s="1"/>
  <c r="AA116" i="5"/>
  <c r="Z118" i="5"/>
  <c r="X118" i="5"/>
  <c r="Y118" i="5" s="1"/>
  <c r="AB118" i="5"/>
  <c r="AE118" i="5" s="1"/>
  <c r="I120" i="5"/>
  <c r="I121" i="5"/>
  <c r="Z126" i="5"/>
  <c r="X126" i="5"/>
  <c r="Y126" i="5" s="1"/>
  <c r="AA132" i="5"/>
  <c r="AA138" i="5"/>
  <c r="AI150" i="5"/>
  <c r="K155" i="5"/>
  <c r="N155" i="5" s="1"/>
  <c r="J155" i="5"/>
  <c r="AA160" i="5"/>
  <c r="X160" i="5"/>
  <c r="Y160" i="5" s="1"/>
  <c r="AB166" i="5"/>
  <c r="AD166" i="5" s="1"/>
  <c r="AG166" i="5" s="1"/>
  <c r="S176" i="5"/>
  <c r="M176" i="5"/>
  <c r="Q176" i="5" s="1"/>
  <c r="AE181" i="5"/>
  <c r="AI181" i="5"/>
  <c r="AD181" i="5"/>
  <c r="AG181" i="5" s="1"/>
  <c r="I105" i="5"/>
  <c r="I107" i="5"/>
  <c r="Y108" i="5"/>
  <c r="AA109" i="5"/>
  <c r="AA121" i="5"/>
  <c r="H128" i="5"/>
  <c r="I128" i="5" s="1"/>
  <c r="X128" i="5"/>
  <c r="Y128" i="5" s="1"/>
  <c r="AA131" i="5"/>
  <c r="AB132" i="5"/>
  <c r="AE132" i="5" s="1"/>
  <c r="I135" i="5"/>
  <c r="AA136" i="5"/>
  <c r="AA137" i="5"/>
  <c r="AB138" i="5"/>
  <c r="AE138" i="5" s="1"/>
  <c r="AD141" i="5"/>
  <c r="AG141" i="5" s="1"/>
  <c r="AI141" i="5"/>
  <c r="Q142" i="5"/>
  <c r="AD142" i="5"/>
  <c r="AG142" i="5" s="1"/>
  <c r="AI142" i="5"/>
  <c r="H144" i="5"/>
  <c r="I144" i="5" s="1"/>
  <c r="K145" i="5"/>
  <c r="M145" i="5" s="1"/>
  <c r="Q145" i="5" s="1"/>
  <c r="I146" i="5"/>
  <c r="N146" i="5"/>
  <c r="S146" i="5"/>
  <c r="H147" i="5"/>
  <c r="I147" i="5" s="1"/>
  <c r="X147" i="5"/>
  <c r="Y147" i="5" s="1"/>
  <c r="I149" i="5"/>
  <c r="AB149" i="5"/>
  <c r="Y150" i="5"/>
  <c r="AE150" i="5"/>
  <c r="N151" i="5"/>
  <c r="S151" i="5"/>
  <c r="I153" i="5"/>
  <c r="N153" i="5"/>
  <c r="X156" i="5"/>
  <c r="Y156" i="5" s="1"/>
  <c r="Q159" i="5"/>
  <c r="AG159" i="5"/>
  <c r="H162" i="5"/>
  <c r="I162" i="5" s="1"/>
  <c r="AB162" i="5"/>
  <c r="AD162" i="5" s="1"/>
  <c r="AG162" i="5" s="1"/>
  <c r="I164" i="5"/>
  <c r="O164" i="5"/>
  <c r="M165" i="5"/>
  <c r="Q165" i="5" s="1"/>
  <c r="S165" i="5"/>
  <c r="AG170" i="5"/>
  <c r="X175" i="5"/>
  <c r="Y175" i="5" s="1"/>
  <c r="AA176" i="5"/>
  <c r="S178" i="5"/>
  <c r="N178" i="5"/>
  <c r="S179" i="5"/>
  <c r="N179" i="5"/>
  <c r="AB179" i="5"/>
  <c r="AI179" i="5" s="1"/>
  <c r="AA180" i="5"/>
  <c r="AD182" i="5"/>
  <c r="AG182" i="5" s="1"/>
  <c r="I113" i="5"/>
  <c r="I116" i="5"/>
  <c r="AB128" i="5"/>
  <c r="AD128" i="5" s="1"/>
  <c r="AG128" i="5" s="1"/>
  <c r="X132" i="5"/>
  <c r="Y132" i="5" s="1"/>
  <c r="AA134" i="5"/>
  <c r="X138" i="5"/>
  <c r="Y138" i="5" s="1"/>
  <c r="I141" i="5"/>
  <c r="I142" i="5"/>
  <c r="AA143" i="5"/>
  <c r="AG146" i="5"/>
  <c r="AI146" i="5"/>
  <c r="AB147" i="5"/>
  <c r="AI147" i="5" s="1"/>
  <c r="J149" i="5"/>
  <c r="O151" i="5"/>
  <c r="AI151" i="5"/>
  <c r="S152" i="5"/>
  <c r="N152" i="5"/>
  <c r="H155" i="5"/>
  <c r="I155" i="5" s="1"/>
  <c r="J161" i="5"/>
  <c r="K162" i="5"/>
  <c r="S162" i="5" s="1"/>
  <c r="N165" i="5"/>
  <c r="X166" i="5"/>
  <c r="Y166" i="5" s="1"/>
  <c r="I168" i="5"/>
  <c r="AG169" i="5"/>
  <c r="S170" i="5"/>
  <c r="N170" i="5"/>
  <c r="AG172" i="5"/>
  <c r="Z174" i="5"/>
  <c r="AB174" i="5"/>
  <c r="AE174" i="5" s="1"/>
  <c r="AA174" i="5"/>
  <c r="I178" i="5"/>
  <c r="M178" i="5"/>
  <c r="Q178" i="5" s="1"/>
  <c r="AB178" i="5"/>
  <c r="AE178" i="5" s="1"/>
  <c r="I179" i="5"/>
  <c r="M179" i="5"/>
  <c r="Q179" i="5" s="1"/>
  <c r="S191" i="5"/>
  <c r="N191" i="5"/>
  <c r="M191" i="5"/>
  <c r="Q191" i="5" s="1"/>
  <c r="K128" i="5"/>
  <c r="O128" i="5" s="1"/>
  <c r="I134" i="5"/>
  <c r="Y135" i="5"/>
  <c r="K147" i="5"/>
  <c r="M147" i="5" s="1"/>
  <c r="Q147" i="5" s="1"/>
  <c r="AI152" i="5"/>
  <c r="Z156" i="5"/>
  <c r="AA156" i="5"/>
  <c r="K158" i="5"/>
  <c r="H158" i="5"/>
  <c r="I158" i="5" s="1"/>
  <c r="AA166" i="5"/>
  <c r="I167" i="5"/>
  <c r="Q167" i="5"/>
  <c r="I170" i="5"/>
  <c r="S172" i="5"/>
  <c r="N172" i="5"/>
  <c r="Z175" i="5"/>
  <c r="AA175" i="5"/>
  <c r="S183" i="5"/>
  <c r="N183" i="5"/>
  <c r="Z183" i="5"/>
  <c r="X183" i="5"/>
  <c r="Y183" i="5" s="1"/>
  <c r="AB183" i="5"/>
  <c r="AI183" i="5" s="1"/>
  <c r="O190" i="5"/>
  <c r="S190" i="5"/>
  <c r="N190" i="5"/>
  <c r="M190" i="5"/>
  <c r="Q190" i="5" s="1"/>
  <c r="AA199" i="5"/>
  <c r="AB204" i="5"/>
  <c r="AI204" i="5" s="1"/>
  <c r="AA207" i="5"/>
  <c r="AA212" i="5"/>
  <c r="AB217" i="5"/>
  <c r="AI217" i="5" s="1"/>
  <c r="AA184" i="5"/>
  <c r="O186" i="5"/>
  <c r="AA186" i="5"/>
  <c r="X187" i="5"/>
  <c r="Y187" i="5" s="1"/>
  <c r="X190" i="5"/>
  <c r="Y190" i="5" s="1"/>
  <c r="AB191" i="5"/>
  <c r="AI191" i="5" s="1"/>
  <c r="AA192" i="5"/>
  <c r="AD193" i="5"/>
  <c r="AG193" i="5" s="1"/>
  <c r="AI193" i="5"/>
  <c r="O194" i="5"/>
  <c r="AA194" i="5"/>
  <c r="AB199" i="5"/>
  <c r="AE199" i="5" s="1"/>
  <c r="AA200" i="5"/>
  <c r="I201" i="5"/>
  <c r="M201" i="5"/>
  <c r="Q201" i="5" s="1"/>
  <c r="I202" i="5"/>
  <c r="AB207" i="5"/>
  <c r="AE207" i="5" s="1"/>
  <c r="AA208" i="5"/>
  <c r="I209" i="5"/>
  <c r="M209" i="5"/>
  <c r="Q209" i="5" s="1"/>
  <c r="I210" i="5"/>
  <c r="AB212" i="5"/>
  <c r="AE212" i="5" s="1"/>
  <c r="AA213" i="5"/>
  <c r="I214" i="5"/>
  <c r="M214" i="5"/>
  <c r="Q214" i="5" s="1"/>
  <c r="I215" i="5"/>
  <c r="N216" i="5"/>
  <c r="Y220" i="5"/>
  <c r="X199" i="5"/>
  <c r="Y199" i="5" s="1"/>
  <c r="Q200" i="5"/>
  <c r="AB200" i="5"/>
  <c r="AI200" i="5" s="1"/>
  <c r="AA201" i="5"/>
  <c r="AA203" i="5"/>
  <c r="X204" i="5"/>
  <c r="Y204" i="5" s="1"/>
  <c r="X207" i="5"/>
  <c r="Y207" i="5" s="1"/>
  <c r="AB208" i="5"/>
  <c r="AI208" i="5" s="1"/>
  <c r="AA209" i="5"/>
  <c r="X212" i="5"/>
  <c r="Y212" i="5" s="1"/>
  <c r="AB213" i="5"/>
  <c r="AI213" i="5" s="1"/>
  <c r="AA214" i="5"/>
  <c r="AA216" i="5"/>
  <c r="X217" i="5"/>
  <c r="Y217" i="5" s="1"/>
  <c r="AD219" i="5"/>
  <c r="AG219" i="5" s="1"/>
  <c r="AI219" i="5"/>
  <c r="I152" i="5"/>
  <c r="AG153" i="5"/>
  <c r="AI153" i="5"/>
  <c r="AA158" i="5"/>
  <c r="I159" i="5"/>
  <c r="I161" i="5"/>
  <c r="AB161" i="5"/>
  <c r="AI161" i="5" s="1"/>
  <c r="AB165" i="5"/>
  <c r="AD165" i="5" s="1"/>
  <c r="AG165" i="5" s="1"/>
  <c r="I176" i="5"/>
  <c r="I177" i="5"/>
  <c r="M187" i="5"/>
  <c r="Q187" i="5" s="1"/>
  <c r="AB187" i="5"/>
  <c r="AI187" i="5" s="1"/>
  <c r="AA190" i="5"/>
  <c r="X194" i="5"/>
  <c r="Y194" i="5" s="1"/>
  <c r="M195" i="5"/>
  <c r="Q195" i="5" s="1"/>
  <c r="I197" i="5"/>
  <c r="M197" i="5"/>
  <c r="Q197" i="5" s="1"/>
  <c r="I198" i="5"/>
  <c r="N199" i="5"/>
  <c r="N200" i="5"/>
  <c r="AB203" i="5"/>
  <c r="AE203" i="5" s="1"/>
  <c r="AA204" i="5"/>
  <c r="I205" i="5"/>
  <c r="M205" i="5"/>
  <c r="Q205" i="5" s="1"/>
  <c r="I206" i="5"/>
  <c r="N207" i="5"/>
  <c r="N208" i="5"/>
  <c r="N212" i="5"/>
  <c r="AB216" i="5"/>
  <c r="AE216" i="5" s="1"/>
  <c r="AA217" i="5"/>
  <c r="I218" i="5"/>
  <c r="M218" i="5"/>
  <c r="Q218" i="5" s="1"/>
  <c r="I219" i="5"/>
  <c r="AD7" i="5"/>
  <c r="AG7" i="5" s="1"/>
  <c r="AI7" i="5"/>
  <c r="AE7" i="5"/>
  <c r="AD6" i="5"/>
  <c r="AG6" i="5" s="1"/>
  <c r="AI6" i="5"/>
  <c r="AE6" i="5"/>
  <c r="AI31" i="5"/>
  <c r="AE31" i="5"/>
  <c r="N33" i="5"/>
  <c r="M33" i="5"/>
  <c r="Q33" i="5" s="1"/>
  <c r="N54" i="5"/>
  <c r="S54" i="5"/>
  <c r="O54" i="5"/>
  <c r="M54" i="5"/>
  <c r="Q54" i="5" s="1"/>
  <c r="AI57" i="5"/>
  <c r="AE57" i="5"/>
  <c r="AD57" i="5"/>
  <c r="AG57" i="5" s="1"/>
  <c r="AI58" i="5"/>
  <c r="AE58" i="5"/>
  <c r="AD58" i="5"/>
  <c r="AG58" i="5" s="1"/>
  <c r="AI59" i="5"/>
  <c r="AE59" i="5"/>
  <c r="AD59" i="5"/>
  <c r="AG59" i="5" s="1"/>
  <c r="AD67" i="5"/>
  <c r="AG67" i="5" s="1"/>
  <c r="AI67" i="5"/>
  <c r="AE67" i="5"/>
  <c r="M68" i="5"/>
  <c r="Q68" i="5" s="1"/>
  <c r="N68" i="5"/>
  <c r="S68" i="5"/>
  <c r="O68" i="5"/>
  <c r="M6" i="5"/>
  <c r="Q6" i="5" s="1"/>
  <c r="AA6" i="5"/>
  <c r="Z7" i="5"/>
  <c r="O8" i="5"/>
  <c r="S8" i="5"/>
  <c r="M12" i="5"/>
  <c r="Q12" i="5" s="1"/>
  <c r="AA32" i="5"/>
  <c r="S33" i="5"/>
  <c r="I58" i="5"/>
  <c r="Y58" i="5"/>
  <c r="I59" i="5"/>
  <c r="Y59" i="5"/>
  <c r="I60" i="5"/>
  <c r="W222" i="5"/>
  <c r="U222" i="5" s="1"/>
  <c r="W221" i="5"/>
  <c r="AB16" i="5"/>
  <c r="X16" i="5"/>
  <c r="Y16" i="5" s="1"/>
  <c r="AA16" i="5"/>
  <c r="AE18" i="5"/>
  <c r="AB19" i="5"/>
  <c r="X19" i="5"/>
  <c r="Y19" i="5" s="1"/>
  <c r="AB20" i="5"/>
  <c r="X20" i="5"/>
  <c r="Y20" i="5" s="1"/>
  <c r="AA20" i="5"/>
  <c r="AB23" i="5"/>
  <c r="X23" i="5"/>
  <c r="Y23" i="5" s="1"/>
  <c r="S26" i="5"/>
  <c r="O26" i="5"/>
  <c r="N26" i="5"/>
  <c r="N28" i="5"/>
  <c r="M28" i="5"/>
  <c r="Q28" i="5" s="1"/>
  <c r="N29" i="5"/>
  <c r="M29" i="5"/>
  <c r="Q29" i="5" s="1"/>
  <c r="H37" i="5"/>
  <c r="I37" i="5" s="1"/>
  <c r="K37" i="5"/>
  <c r="N41" i="5"/>
  <c r="S41" i="5"/>
  <c r="O41" i="5"/>
  <c r="M41" i="5"/>
  <c r="Q41" i="5" s="1"/>
  <c r="AI48" i="5"/>
  <c r="AE48" i="5"/>
  <c r="AD48" i="5"/>
  <c r="AG48" i="5" s="1"/>
  <c r="H61" i="5"/>
  <c r="I61" i="5" s="1"/>
  <c r="K61" i="5"/>
  <c r="AD77" i="5"/>
  <c r="AG77" i="5" s="1"/>
  <c r="AI77" i="5"/>
  <c r="AE77" i="5"/>
  <c r="AD95" i="5"/>
  <c r="AG95" i="5" s="1"/>
  <c r="AI95" i="5"/>
  <c r="AE95" i="5"/>
  <c r="Q5" i="5"/>
  <c r="Z6" i="5"/>
  <c r="AI11" i="5"/>
  <c r="AG27" i="5"/>
  <c r="S28" i="5"/>
  <c r="S29" i="5"/>
  <c r="AG40" i="5"/>
  <c r="G222" i="5"/>
  <c r="G221" i="5"/>
  <c r="N16" i="5"/>
  <c r="M16" i="5"/>
  <c r="Q16" i="5" s="1"/>
  <c r="S19" i="5"/>
  <c r="O19" i="5"/>
  <c r="N19" i="5"/>
  <c r="N20" i="5"/>
  <c r="M20" i="5"/>
  <c r="Q20" i="5" s="1"/>
  <c r="S23" i="5"/>
  <c r="O23" i="5"/>
  <c r="N23" i="5"/>
  <c r="N25" i="5"/>
  <c r="M25" i="5"/>
  <c r="Q25" i="5" s="1"/>
  <c r="N27" i="5"/>
  <c r="M27" i="5"/>
  <c r="Q27" i="5" s="1"/>
  <c r="AI35" i="5"/>
  <c r="AE35" i="5"/>
  <c r="AI50" i="5"/>
  <c r="AE50" i="5"/>
  <c r="AD50" i="5"/>
  <c r="AG50" i="5" s="1"/>
  <c r="AI52" i="5"/>
  <c r="AE52" i="5"/>
  <c r="AD52" i="5"/>
  <c r="AG52" i="5" s="1"/>
  <c r="AD69" i="5"/>
  <c r="AG69" i="5" s="1"/>
  <c r="AI69" i="5"/>
  <c r="AE69" i="5"/>
  <c r="AD75" i="5"/>
  <c r="AG75" i="5" s="1"/>
  <c r="AI75" i="5"/>
  <c r="AE75" i="5"/>
  <c r="M81" i="5"/>
  <c r="Q81" i="5" s="1"/>
  <c r="N81" i="5"/>
  <c r="S81" i="5"/>
  <c r="O81" i="5"/>
  <c r="P221" i="5"/>
  <c r="O6" i="5"/>
  <c r="S6" i="5"/>
  <c r="X7" i="5"/>
  <c r="Y7" i="5" s="1"/>
  <c r="AA8" i="5"/>
  <c r="O12" i="5"/>
  <c r="S12" i="5"/>
  <c r="AE12" i="5"/>
  <c r="AE13" i="5"/>
  <c r="AI13" i="5"/>
  <c r="AE14" i="5"/>
  <c r="AI14" i="5"/>
  <c r="AE15" i="5"/>
  <c r="AI15" i="5"/>
  <c r="S16" i="5"/>
  <c r="Z16" i="5"/>
  <c r="AA19" i="5"/>
  <c r="S20" i="5"/>
  <c r="Z20" i="5"/>
  <c r="AA23" i="5"/>
  <c r="S25" i="5"/>
  <c r="AG26" i="5"/>
  <c r="S27" i="5"/>
  <c r="AG36" i="5"/>
  <c r="Y50" i="5"/>
  <c r="I53" i="5"/>
  <c r="AG60" i="5"/>
  <c r="AB32" i="5"/>
  <c r="X32" i="5"/>
  <c r="Y32" i="5" s="1"/>
  <c r="AB33" i="5"/>
  <c r="X33" i="5"/>
  <c r="Y33" i="5" s="1"/>
  <c r="AA33" i="5"/>
  <c r="AI39" i="5"/>
  <c r="AE39" i="5"/>
  <c r="AD39" i="5"/>
  <c r="AG39" i="5" s="1"/>
  <c r="AD83" i="5"/>
  <c r="AG83" i="5" s="1"/>
  <c r="AI83" i="5"/>
  <c r="AE83" i="5"/>
  <c r="X6" i="5"/>
  <c r="Z19" i="5"/>
  <c r="Z23" i="5"/>
  <c r="AI91" i="5"/>
  <c r="AE91" i="5"/>
  <c r="Z17" i="5"/>
  <c r="Z21" i="5"/>
  <c r="Z30" i="5"/>
  <c r="Z34" i="5"/>
  <c r="Z37" i="5"/>
  <c r="N40" i="5"/>
  <c r="AE46" i="5"/>
  <c r="AE47" i="5"/>
  <c r="N49" i="5"/>
  <c r="N50" i="5"/>
  <c r="AE51" i="5"/>
  <c r="N53" i="5"/>
  <c r="AE55" i="5"/>
  <c r="AE56" i="5"/>
  <c r="N58" i="5"/>
  <c r="N59" i="5"/>
  <c r="N60" i="5"/>
  <c r="Z64" i="5"/>
  <c r="AE64" i="5"/>
  <c r="AE65" i="5"/>
  <c r="AD66" i="5"/>
  <c r="AG66" i="5" s="1"/>
  <c r="H67" i="5"/>
  <c r="I67" i="5" s="1"/>
  <c r="AA67" i="5"/>
  <c r="J68" i="5"/>
  <c r="H69" i="5"/>
  <c r="I69" i="5" s="1"/>
  <c r="AA69" i="5"/>
  <c r="Z70" i="5"/>
  <c r="AE71" i="5"/>
  <c r="AE72" i="5"/>
  <c r="H74" i="5"/>
  <c r="I74" i="5" s="1"/>
  <c r="M75" i="5"/>
  <c r="Q75" i="5" s="1"/>
  <c r="AA75" i="5"/>
  <c r="M77" i="5"/>
  <c r="Q77" i="5" s="1"/>
  <c r="AA77" i="5"/>
  <c r="J81" i="5"/>
  <c r="N82" i="5"/>
  <c r="X82" i="5"/>
  <c r="Y82" i="5" s="1"/>
  <c r="AB82" i="5"/>
  <c r="M83" i="5"/>
  <c r="Q83" i="5" s="1"/>
  <c r="AA83" i="5"/>
  <c r="Z84" i="5"/>
  <c r="N86" i="5"/>
  <c r="X86" i="5"/>
  <c r="Y86" i="5" s="1"/>
  <c r="AB86" i="5"/>
  <c r="M87" i="5"/>
  <c r="Q87" i="5" s="1"/>
  <c r="M88" i="5"/>
  <c r="Q88" i="5" s="1"/>
  <c r="N89" i="5"/>
  <c r="S89" i="5"/>
  <c r="AE90" i="5"/>
  <c r="J92" i="5"/>
  <c r="Y92" i="5"/>
  <c r="Z93" i="5"/>
  <c r="AA95" i="5"/>
  <c r="AE100" i="5"/>
  <c r="AI100" i="5"/>
  <c r="X107" i="5"/>
  <c r="Y107" i="5" s="1"/>
  <c r="AE108" i="5"/>
  <c r="AI108" i="5"/>
  <c r="S98" i="5"/>
  <c r="O98" i="5"/>
  <c r="M98" i="5"/>
  <c r="Q98" i="5" s="1"/>
  <c r="AD134" i="5"/>
  <c r="AG134" i="5" s="1"/>
  <c r="AI134" i="5"/>
  <c r="AE134" i="5"/>
  <c r="Z67" i="5"/>
  <c r="Z69" i="5"/>
  <c r="Z75" i="5"/>
  <c r="Z77" i="5"/>
  <c r="Z83" i="5"/>
  <c r="S95" i="5"/>
  <c r="O95" i="5"/>
  <c r="S102" i="5"/>
  <c r="O102" i="5"/>
  <c r="M102" i="5"/>
  <c r="Q102" i="5" s="1"/>
  <c r="O107" i="5"/>
  <c r="AD112" i="5"/>
  <c r="AG112" i="5" s="1"/>
  <c r="AI112" i="5"/>
  <c r="AE112" i="5"/>
  <c r="M113" i="5"/>
  <c r="Q113" i="5" s="1"/>
  <c r="N113" i="5"/>
  <c r="S113" i="5"/>
  <c r="O113" i="5"/>
  <c r="AE116" i="5"/>
  <c r="AD131" i="5"/>
  <c r="AG131" i="5" s="1"/>
  <c r="AI131" i="5"/>
  <c r="AE131" i="5"/>
  <c r="AD137" i="5"/>
  <c r="AG137" i="5" s="1"/>
  <c r="AI137" i="5"/>
  <c r="AE137" i="5"/>
  <c r="O75" i="5"/>
  <c r="S75" i="5"/>
  <c r="O77" i="5"/>
  <c r="S77" i="5"/>
  <c r="O83" i="5"/>
  <c r="S83" i="5"/>
  <c r="O87" i="5"/>
  <c r="S87" i="5"/>
  <c r="O88" i="5"/>
  <c r="S88" i="5"/>
  <c r="K93" i="5"/>
  <c r="I103" i="5"/>
  <c r="AB107" i="5"/>
  <c r="M100" i="5"/>
  <c r="Q100" i="5" s="1"/>
  <c r="S100" i="5"/>
  <c r="O100" i="5"/>
  <c r="S106" i="5"/>
  <c r="O106" i="5"/>
  <c r="M106" i="5"/>
  <c r="Q106" i="5" s="1"/>
  <c r="S110" i="5"/>
  <c r="O110" i="5"/>
  <c r="M110" i="5"/>
  <c r="Q110" i="5" s="1"/>
  <c r="AA113" i="5"/>
  <c r="AB113" i="5"/>
  <c r="X113" i="5"/>
  <c r="Y113" i="5" s="1"/>
  <c r="N157" i="5"/>
  <c r="M157" i="5"/>
  <c r="Q157" i="5" s="1"/>
  <c r="S157" i="5"/>
  <c r="O157" i="5"/>
  <c r="O40" i="5"/>
  <c r="O49" i="5"/>
  <c r="O50" i="5"/>
  <c r="O53" i="5"/>
  <c r="O58" i="5"/>
  <c r="O59" i="5"/>
  <c r="O60" i="5"/>
  <c r="AE66" i="5"/>
  <c r="X67" i="5"/>
  <c r="Y67" i="5" s="1"/>
  <c r="X69" i="5"/>
  <c r="Y69" i="5" s="1"/>
  <c r="X75" i="5"/>
  <c r="Y75" i="5" s="1"/>
  <c r="X77" i="5"/>
  <c r="Y77" i="5" s="1"/>
  <c r="O82" i="5"/>
  <c r="X83" i="5"/>
  <c r="Y83" i="5" s="1"/>
  <c r="O86" i="5"/>
  <c r="O89" i="5"/>
  <c r="Z89" i="5"/>
  <c r="AD91" i="5"/>
  <c r="AG91" i="5" s="1"/>
  <c r="J93" i="5"/>
  <c r="AI96" i="5"/>
  <c r="AB106" i="5"/>
  <c r="Z107" i="5"/>
  <c r="AI156" i="5"/>
  <c r="AE156" i="5"/>
  <c r="AB157" i="5"/>
  <c r="X157" i="5"/>
  <c r="Y157" i="5" s="1"/>
  <c r="S167" i="5"/>
  <c r="O167" i="5"/>
  <c r="N167" i="5"/>
  <c r="N168" i="5"/>
  <c r="M168" i="5"/>
  <c r="Q168" i="5" s="1"/>
  <c r="AD202" i="5"/>
  <c r="AG202" i="5" s="1"/>
  <c r="AI202" i="5"/>
  <c r="AE202" i="5"/>
  <c r="AD210" i="5"/>
  <c r="AG210" i="5" s="1"/>
  <c r="AI210" i="5"/>
  <c r="AE210" i="5"/>
  <c r="AD215" i="5"/>
  <c r="AG215" i="5" s="1"/>
  <c r="AI215" i="5"/>
  <c r="AE215" i="5"/>
  <c r="J107" i="5"/>
  <c r="M111" i="5"/>
  <c r="Q111" i="5" s="1"/>
  <c r="K112" i="5"/>
  <c r="Z112" i="5"/>
  <c r="M115" i="5"/>
  <c r="Q115" i="5" s="1"/>
  <c r="AA115" i="5"/>
  <c r="Z116" i="5"/>
  <c r="O117" i="5"/>
  <c r="S117" i="5"/>
  <c r="M119" i="5"/>
  <c r="Q119" i="5" s="1"/>
  <c r="AA119" i="5"/>
  <c r="O120" i="5"/>
  <c r="S120" i="5"/>
  <c r="K122" i="5"/>
  <c r="Z122" i="5"/>
  <c r="M124" i="5"/>
  <c r="Q124" i="5" s="1"/>
  <c r="AA124" i="5"/>
  <c r="J125" i="5"/>
  <c r="M126" i="5"/>
  <c r="Q126" i="5" s="1"/>
  <c r="AA126" i="5"/>
  <c r="J127" i="5"/>
  <c r="AA128" i="5"/>
  <c r="J129" i="5"/>
  <c r="K131" i="5"/>
  <c r="Z131" i="5"/>
  <c r="M133" i="5"/>
  <c r="Q133" i="5" s="1"/>
  <c r="AA133" i="5"/>
  <c r="Z134" i="5"/>
  <c r="O135" i="5"/>
  <c r="S135" i="5"/>
  <c r="K137" i="5"/>
  <c r="Z137" i="5"/>
  <c r="K139" i="5"/>
  <c r="Z139" i="5"/>
  <c r="K141" i="5"/>
  <c r="O142" i="5"/>
  <c r="S142" i="5"/>
  <c r="K144" i="5"/>
  <c r="J145" i="5"/>
  <c r="S145" i="5"/>
  <c r="AA147" i="5"/>
  <c r="K149" i="5"/>
  <c r="M156" i="5"/>
  <c r="Q156" i="5" s="1"/>
  <c r="J157" i="5"/>
  <c r="AA157" i="5"/>
  <c r="Z160" i="5"/>
  <c r="K161" i="5"/>
  <c r="AA162" i="5"/>
  <c r="N164" i="5"/>
  <c r="S164" i="5"/>
  <c r="AA167" i="5"/>
  <c r="S168" i="5"/>
  <c r="AI175" i="5"/>
  <c r="AE175" i="5"/>
  <c r="AD175" i="5"/>
  <c r="AG175" i="5" s="1"/>
  <c r="AD185" i="5"/>
  <c r="AG185" i="5" s="1"/>
  <c r="AI185" i="5"/>
  <c r="AE185" i="5"/>
  <c r="N117" i="5"/>
  <c r="X117" i="5"/>
  <c r="Y117" i="5" s="1"/>
  <c r="AB117" i="5"/>
  <c r="AE119" i="5"/>
  <c r="R120" i="5"/>
  <c r="R221" i="5" s="1"/>
  <c r="X120" i="5"/>
  <c r="Y120" i="5" s="1"/>
  <c r="AB120" i="5"/>
  <c r="H123" i="5"/>
  <c r="I123" i="5" s="1"/>
  <c r="X125" i="5"/>
  <c r="Y125" i="5" s="1"/>
  <c r="AB125" i="5"/>
  <c r="AE126" i="5"/>
  <c r="AI126" i="5"/>
  <c r="X127" i="5"/>
  <c r="Y127" i="5" s="1"/>
  <c r="AB127" i="5"/>
  <c r="X129" i="5"/>
  <c r="Y129" i="5" s="1"/>
  <c r="AB129" i="5"/>
  <c r="H132" i="5"/>
  <c r="I132" i="5" s="1"/>
  <c r="N135" i="5"/>
  <c r="H136" i="5"/>
  <c r="I136" i="5" s="1"/>
  <c r="H138" i="5"/>
  <c r="I138" i="5" s="1"/>
  <c r="N142" i="5"/>
  <c r="H143" i="5"/>
  <c r="I143" i="5" s="1"/>
  <c r="AE144" i="5"/>
  <c r="AI144" i="5"/>
  <c r="N145" i="5"/>
  <c r="X145" i="5"/>
  <c r="Y145" i="5" s="1"/>
  <c r="AB145" i="5"/>
  <c r="K148" i="5"/>
  <c r="J156" i="5"/>
  <c r="H157" i="5"/>
  <c r="I157" i="5" s="1"/>
  <c r="X164" i="5"/>
  <c r="Y164" i="5" s="1"/>
  <c r="AD177" i="5"/>
  <c r="AG177" i="5" s="1"/>
  <c r="AI177" i="5"/>
  <c r="AE177" i="5"/>
  <c r="AD198" i="5"/>
  <c r="AG198" i="5" s="1"/>
  <c r="AI198" i="5"/>
  <c r="AE198" i="5"/>
  <c r="AD206" i="5"/>
  <c r="AG206" i="5" s="1"/>
  <c r="AI206" i="5"/>
  <c r="AE206" i="5"/>
  <c r="AE97" i="5"/>
  <c r="AE101" i="5"/>
  <c r="AE105" i="5"/>
  <c r="AE110" i="5"/>
  <c r="O111" i="5"/>
  <c r="AE111" i="5"/>
  <c r="X112" i="5"/>
  <c r="Y112" i="5" s="1"/>
  <c r="AE114" i="5"/>
  <c r="O115" i="5"/>
  <c r="X116" i="5"/>
  <c r="Y116" i="5" s="1"/>
  <c r="AA117" i="5"/>
  <c r="O119" i="5"/>
  <c r="AA120" i="5"/>
  <c r="X122" i="5"/>
  <c r="Y122" i="5" s="1"/>
  <c r="K123" i="5"/>
  <c r="O124" i="5"/>
  <c r="AA125" i="5"/>
  <c r="O126" i="5"/>
  <c r="AA127" i="5"/>
  <c r="AA129" i="5"/>
  <c r="AE130" i="5"/>
  <c r="X131" i="5"/>
  <c r="Y131" i="5" s="1"/>
  <c r="K132" i="5"/>
  <c r="O133" i="5"/>
  <c r="X134" i="5"/>
  <c r="Y134" i="5" s="1"/>
  <c r="K136" i="5"/>
  <c r="X137" i="5"/>
  <c r="Y137" i="5" s="1"/>
  <c r="K138" i="5"/>
  <c r="X139" i="5"/>
  <c r="Y139" i="5" s="1"/>
  <c r="K143" i="5"/>
  <c r="AA145" i="5"/>
  <c r="Y148" i="5"/>
  <c r="Z149" i="5"/>
  <c r="O156" i="5"/>
  <c r="J158" i="5"/>
  <c r="AB160" i="5"/>
  <c r="Z161" i="5"/>
  <c r="AB164" i="5"/>
  <c r="AI154" i="5"/>
  <c r="AE154" i="5"/>
  <c r="AB155" i="5"/>
  <c r="X155" i="5"/>
  <c r="Y155" i="5" s="1"/>
  <c r="AB163" i="5"/>
  <c r="X163" i="5"/>
  <c r="Y163" i="5" s="1"/>
  <c r="AB167" i="5"/>
  <c r="X167" i="5"/>
  <c r="Y167" i="5" s="1"/>
  <c r="AB168" i="5"/>
  <c r="X168" i="5"/>
  <c r="Y168" i="5" s="1"/>
  <c r="AA168" i="5"/>
  <c r="AD189" i="5"/>
  <c r="AG189" i="5" s="1"/>
  <c r="AI189" i="5"/>
  <c r="AE189" i="5"/>
  <c r="AA155" i="5"/>
  <c r="AE161" i="5"/>
  <c r="AA163" i="5"/>
  <c r="Z164" i="5"/>
  <c r="O166" i="5"/>
  <c r="O175" i="5"/>
  <c r="N176" i="5"/>
  <c r="X176" i="5"/>
  <c r="Y176" i="5" s="1"/>
  <c r="AB176" i="5"/>
  <c r="M177" i="5"/>
  <c r="Q177" i="5" s="1"/>
  <c r="AA177" i="5"/>
  <c r="O179" i="5"/>
  <c r="N180" i="5"/>
  <c r="X180" i="5"/>
  <c r="Y180" i="5" s="1"/>
  <c r="AB180" i="5"/>
  <c r="M181" i="5"/>
  <c r="Q181" i="5" s="1"/>
  <c r="AE182" i="5"/>
  <c r="O183" i="5"/>
  <c r="N184" i="5"/>
  <c r="X184" i="5"/>
  <c r="Y184" i="5" s="1"/>
  <c r="AB184" i="5"/>
  <c r="M185" i="5"/>
  <c r="Q185" i="5" s="1"/>
  <c r="AA185" i="5"/>
  <c r="O187" i="5"/>
  <c r="N188" i="5"/>
  <c r="X188" i="5"/>
  <c r="Y188" i="5" s="1"/>
  <c r="AB188" i="5"/>
  <c r="M189" i="5"/>
  <c r="Q189" i="5" s="1"/>
  <c r="AA189" i="5"/>
  <c r="O191" i="5"/>
  <c r="N192" i="5"/>
  <c r="X192" i="5"/>
  <c r="Y192" i="5" s="1"/>
  <c r="AB192" i="5"/>
  <c r="M193" i="5"/>
  <c r="Q193" i="5" s="1"/>
  <c r="O195" i="5"/>
  <c r="AD195" i="5"/>
  <c r="AG195" i="5" s="1"/>
  <c r="N196" i="5"/>
  <c r="N197" i="5"/>
  <c r="X197" i="5"/>
  <c r="Y197" i="5" s="1"/>
  <c r="AB197" i="5"/>
  <c r="M198" i="5"/>
  <c r="Q198" i="5" s="1"/>
  <c r="AA198" i="5"/>
  <c r="O200" i="5"/>
  <c r="N201" i="5"/>
  <c r="X201" i="5"/>
  <c r="Y201" i="5" s="1"/>
  <c r="AB201" i="5"/>
  <c r="M202" i="5"/>
  <c r="Q202" i="5" s="1"/>
  <c r="AA202" i="5"/>
  <c r="O204" i="5"/>
  <c r="N205" i="5"/>
  <c r="X205" i="5"/>
  <c r="Y205" i="5" s="1"/>
  <c r="AB205" i="5"/>
  <c r="M206" i="5"/>
  <c r="Q206" i="5" s="1"/>
  <c r="AA206" i="5"/>
  <c r="O208" i="5"/>
  <c r="N209" i="5"/>
  <c r="X209" i="5"/>
  <c r="Y209" i="5" s="1"/>
  <c r="AB209" i="5"/>
  <c r="M210" i="5"/>
  <c r="Q210" i="5" s="1"/>
  <c r="AA210" i="5"/>
  <c r="O213" i="5"/>
  <c r="N214" i="5"/>
  <c r="X214" i="5"/>
  <c r="Y214" i="5" s="1"/>
  <c r="AB214" i="5"/>
  <c r="M215" i="5"/>
  <c r="Q215" i="5" s="1"/>
  <c r="AA215" i="5"/>
  <c r="O217" i="5"/>
  <c r="N218" i="5"/>
  <c r="X218" i="5"/>
  <c r="Y218" i="5" s="1"/>
  <c r="AB218" i="5"/>
  <c r="M219" i="5"/>
  <c r="Q219" i="5" s="1"/>
  <c r="M220" i="5"/>
  <c r="Q220" i="5" s="1"/>
  <c r="M227" i="5"/>
  <c r="M229" i="5" s="1"/>
  <c r="K229" i="5" s="1"/>
  <c r="Z177" i="5"/>
  <c r="Z185" i="5"/>
  <c r="Z189" i="5"/>
  <c r="Z198" i="5"/>
  <c r="Z202" i="5"/>
  <c r="Z206" i="5"/>
  <c r="Z210" i="5"/>
  <c r="Z215" i="5"/>
  <c r="L232" i="5"/>
  <c r="O177" i="5"/>
  <c r="S177" i="5"/>
  <c r="O181" i="5"/>
  <c r="S181" i="5"/>
  <c r="O185" i="5"/>
  <c r="S185" i="5"/>
  <c r="O189" i="5"/>
  <c r="S189" i="5"/>
  <c r="O193" i="5"/>
  <c r="S193" i="5"/>
  <c r="O198" i="5"/>
  <c r="S198" i="5"/>
  <c r="O202" i="5"/>
  <c r="S202" i="5"/>
  <c r="O206" i="5"/>
  <c r="S206" i="5"/>
  <c r="O210" i="5"/>
  <c r="S210" i="5"/>
  <c r="O215" i="5"/>
  <c r="S215" i="5"/>
  <c r="O219" i="5"/>
  <c r="S219" i="5"/>
  <c r="O220" i="5"/>
  <c r="S220" i="5"/>
  <c r="O228" i="5"/>
  <c r="O229" i="5" s="1"/>
  <c r="O176" i="5"/>
  <c r="X177" i="5"/>
  <c r="Y177" i="5" s="1"/>
  <c r="O180" i="5"/>
  <c r="O184" i="5"/>
  <c r="X185" i="5"/>
  <c r="Y185" i="5" s="1"/>
  <c r="AE187" i="5"/>
  <c r="O188" i="5"/>
  <c r="X189" i="5"/>
  <c r="Y189" i="5" s="1"/>
  <c r="O192" i="5"/>
  <c r="AE195" i="5"/>
  <c r="O196" i="5"/>
  <c r="O197" i="5"/>
  <c r="X198" i="5"/>
  <c r="Y198" i="5" s="1"/>
  <c r="O201" i="5"/>
  <c r="X202" i="5"/>
  <c r="Y202" i="5" s="1"/>
  <c r="O205" i="5"/>
  <c r="X206" i="5"/>
  <c r="Y206" i="5" s="1"/>
  <c r="O209" i="5"/>
  <c r="X210" i="5"/>
  <c r="Y210" i="5" s="1"/>
  <c r="O214" i="5"/>
  <c r="X215" i="5"/>
  <c r="Y215" i="5" s="1"/>
  <c r="O218" i="5"/>
  <c r="I7" i="4"/>
  <c r="I9" i="4"/>
  <c r="Y10" i="4"/>
  <c r="I11" i="4"/>
  <c r="I12" i="4"/>
  <c r="M12" i="4"/>
  <c r="Q12" i="4" s="1"/>
  <c r="S12" i="4"/>
  <c r="I13" i="4"/>
  <c r="M13" i="4"/>
  <c r="Q13" i="4" s="1"/>
  <c r="S13" i="4"/>
  <c r="I14" i="4"/>
  <c r="I15" i="4"/>
  <c r="I16" i="4"/>
  <c r="AA18" i="4"/>
  <c r="AA20" i="4"/>
  <c r="AA22" i="4"/>
  <c r="I26" i="4"/>
  <c r="Q26" i="4"/>
  <c r="I27" i="4"/>
  <c r="Q27" i="4"/>
  <c r="O28" i="4"/>
  <c r="I30" i="4"/>
  <c r="AA32" i="4"/>
  <c r="AA37" i="4"/>
  <c r="O38" i="4"/>
  <c r="I41" i="4"/>
  <c r="Y42" i="4"/>
  <c r="I43" i="4"/>
  <c r="Y44" i="4"/>
  <c r="I45" i="4"/>
  <c r="O46" i="4"/>
  <c r="Y46" i="4"/>
  <c r="O47" i="4"/>
  <c r="AD49" i="4"/>
  <c r="AG49" i="4" s="1"/>
  <c r="O50" i="4"/>
  <c r="O51" i="4"/>
  <c r="O55" i="4"/>
  <c r="O56" i="4"/>
  <c r="M64" i="4"/>
  <c r="Q64" i="4" s="1"/>
  <c r="S64" i="4"/>
  <c r="AA69" i="4"/>
  <c r="Q75" i="4"/>
  <c r="K80" i="4"/>
  <c r="N80" i="4" s="1"/>
  <c r="O81" i="4"/>
  <c r="K90" i="4"/>
  <c r="N90" i="4" s="1"/>
  <c r="AD90" i="4"/>
  <c r="AG90" i="4" s="1"/>
  <c r="K92" i="4"/>
  <c r="N92" i="4" s="1"/>
  <c r="O93" i="4"/>
  <c r="O95" i="4"/>
  <c r="M98" i="4"/>
  <c r="Q98" i="4" s="1"/>
  <c r="S98" i="4"/>
  <c r="AD98" i="4"/>
  <c r="AG98" i="4" s="1"/>
  <c r="M102" i="4"/>
  <c r="Q102" i="4" s="1"/>
  <c r="S102" i="4"/>
  <c r="AD102" i="4"/>
  <c r="AG102" i="4" s="1"/>
  <c r="O106" i="4"/>
  <c r="M108" i="4"/>
  <c r="Q108" i="4" s="1"/>
  <c r="S108" i="4"/>
  <c r="M109" i="4"/>
  <c r="Q109" i="4" s="1"/>
  <c r="S109" i="4"/>
  <c r="AA112" i="4"/>
  <c r="AA114" i="4"/>
  <c r="AA116" i="4"/>
  <c r="AA118" i="4"/>
  <c r="Q121" i="4"/>
  <c r="AA121" i="4"/>
  <c r="J128" i="4"/>
  <c r="S128" i="4"/>
  <c r="AA129" i="4"/>
  <c r="K131" i="4"/>
  <c r="N131" i="4" s="1"/>
  <c r="O135" i="4"/>
  <c r="K137" i="4"/>
  <c r="N137" i="4" s="1"/>
  <c r="K139" i="4"/>
  <c r="N139" i="4" s="1"/>
  <c r="K143" i="4"/>
  <c r="N143" i="4" s="1"/>
  <c r="AA155" i="4"/>
  <c r="O170" i="4"/>
  <c r="M171" i="4"/>
  <c r="Q171" i="4" s="1"/>
  <c r="S171" i="4"/>
  <c r="I180" i="4"/>
  <c r="O181" i="4"/>
  <c r="I183" i="4"/>
  <c r="M183" i="4"/>
  <c r="Q183" i="4" s="1"/>
  <c r="S183" i="4"/>
  <c r="M185" i="4"/>
  <c r="Q185" i="4" s="1"/>
  <c r="S185" i="4"/>
  <c r="M187" i="4"/>
  <c r="Q187" i="4" s="1"/>
  <c r="S187" i="4"/>
  <c r="M189" i="4"/>
  <c r="Q189" i="4" s="1"/>
  <c r="S189" i="4"/>
  <c r="I191" i="4"/>
  <c r="M191" i="4"/>
  <c r="Q191" i="4" s="1"/>
  <c r="S191" i="4"/>
  <c r="AE192" i="4"/>
  <c r="AI192" i="4"/>
  <c r="I194" i="4"/>
  <c r="AG194" i="4"/>
  <c r="O195" i="4"/>
  <c r="I196" i="4"/>
  <c r="M196" i="4"/>
  <c r="Q196" i="4" s="1"/>
  <c r="S196" i="4"/>
  <c r="I199" i="4"/>
  <c r="I201" i="4"/>
  <c r="I203" i="4"/>
  <c r="I205" i="4"/>
  <c r="I207" i="4"/>
  <c r="I209" i="4"/>
  <c r="I212" i="4"/>
  <c r="I214" i="4"/>
  <c r="I216" i="4"/>
  <c r="I218" i="4"/>
  <c r="J228" i="4"/>
  <c r="AA16" i="4"/>
  <c r="I19" i="4"/>
  <c r="I21" i="4"/>
  <c r="I23" i="4"/>
  <c r="M28" i="4"/>
  <c r="Q28" i="4" s="1"/>
  <c r="S28" i="4"/>
  <c r="AD28" i="4"/>
  <c r="AG28" i="4" s="1"/>
  <c r="I33" i="4"/>
  <c r="M38" i="4"/>
  <c r="Q38" i="4" s="1"/>
  <c r="S38" i="4"/>
  <c r="AD38" i="4"/>
  <c r="AG38" i="4" s="1"/>
  <c r="AD41" i="4"/>
  <c r="AG41" i="4" s="1"/>
  <c r="AD43" i="4"/>
  <c r="AG43" i="4" s="1"/>
  <c r="I46" i="4"/>
  <c r="M46" i="4"/>
  <c r="Q46" i="4" s="1"/>
  <c r="S46" i="4"/>
  <c r="M47" i="4"/>
  <c r="Q47" i="4" s="1"/>
  <c r="S47" i="4"/>
  <c r="AD47" i="4"/>
  <c r="AG47" i="4" s="1"/>
  <c r="M50" i="4"/>
  <c r="Q50" i="4" s="1"/>
  <c r="S50" i="4"/>
  <c r="M51" i="4"/>
  <c r="Q51" i="4" s="1"/>
  <c r="S51" i="4"/>
  <c r="AD51" i="4"/>
  <c r="AG51" i="4" s="1"/>
  <c r="M55" i="4"/>
  <c r="Q55" i="4" s="1"/>
  <c r="S55" i="4"/>
  <c r="M56" i="4"/>
  <c r="Q56" i="4" s="1"/>
  <c r="S56" i="4"/>
  <c r="AD56" i="4"/>
  <c r="AG56" i="4" s="1"/>
  <c r="AD58" i="4"/>
  <c r="AG58" i="4" s="1"/>
  <c r="AD60" i="4"/>
  <c r="AG60" i="4" s="1"/>
  <c r="AD62" i="4"/>
  <c r="AG62" i="4" s="1"/>
  <c r="AD70" i="4"/>
  <c r="AG70" i="4" s="1"/>
  <c r="AD75" i="4"/>
  <c r="AG75" i="4" s="1"/>
  <c r="M81" i="4"/>
  <c r="Q81" i="4" s="1"/>
  <c r="S81" i="4"/>
  <c r="AD86" i="4"/>
  <c r="AG86" i="4" s="1"/>
  <c r="M93" i="4"/>
  <c r="Q93" i="4" s="1"/>
  <c r="S93" i="4"/>
  <c r="M95" i="4"/>
  <c r="Q95" i="4" s="1"/>
  <c r="S95" i="4"/>
  <c r="M106" i="4"/>
  <c r="Q106" i="4" s="1"/>
  <c r="S106" i="4"/>
  <c r="AD111" i="4"/>
  <c r="AG111" i="4" s="1"/>
  <c r="I135" i="4"/>
  <c r="M135" i="4"/>
  <c r="Q135" i="4" s="1"/>
  <c r="S135" i="4"/>
  <c r="AD154" i="4"/>
  <c r="AG154" i="4" s="1"/>
  <c r="AA196" i="4"/>
  <c r="Z197" i="4"/>
  <c r="O198" i="4"/>
  <c r="O200" i="4"/>
  <c r="O202" i="4"/>
  <c r="O204" i="4"/>
  <c r="O206" i="4"/>
  <c r="O208" i="4"/>
  <c r="O210" i="4"/>
  <c r="Y210" i="4"/>
  <c r="O211" i="4"/>
  <c r="O213" i="4"/>
  <c r="O215" i="4"/>
  <c r="O217" i="4"/>
  <c r="Y219" i="4"/>
  <c r="H228" i="4"/>
  <c r="F228" i="4" s="1"/>
  <c r="O6" i="4"/>
  <c r="O8" i="4"/>
  <c r="I6" i="4"/>
  <c r="M6" i="4"/>
  <c r="Q6" i="4" s="1"/>
  <c r="S6" i="4"/>
  <c r="I8" i="4"/>
  <c r="M8" i="4"/>
  <c r="Q8" i="4" s="1"/>
  <c r="S8" i="4"/>
  <c r="Y9" i="4"/>
  <c r="I10" i="4"/>
  <c r="I169" i="4"/>
  <c r="O172" i="4"/>
  <c r="I173" i="4"/>
  <c r="S173" i="4"/>
  <c r="I175" i="4"/>
  <c r="M175" i="4"/>
  <c r="Q175" i="4" s="1"/>
  <c r="S175" i="4"/>
  <c r="I177" i="4"/>
  <c r="M177" i="4"/>
  <c r="Q177" i="4" s="1"/>
  <c r="S177" i="4"/>
  <c r="I179" i="4"/>
  <c r="M179" i="4"/>
  <c r="Q179" i="4" s="1"/>
  <c r="S179" i="4"/>
  <c r="I182" i="4"/>
  <c r="I184" i="4"/>
  <c r="I186" i="4"/>
  <c r="I188" i="4"/>
  <c r="I190" i="4"/>
  <c r="I192" i="4"/>
  <c r="O193" i="4"/>
  <c r="S193" i="4"/>
  <c r="I197" i="4"/>
  <c r="M198" i="4"/>
  <c r="Q198" i="4" s="1"/>
  <c r="S198" i="4"/>
  <c r="I200" i="4"/>
  <c r="M200" i="4"/>
  <c r="Q200" i="4" s="1"/>
  <c r="S200" i="4"/>
  <c r="I202" i="4"/>
  <c r="M202" i="4"/>
  <c r="Q202" i="4" s="1"/>
  <c r="S202" i="4"/>
  <c r="M204" i="4"/>
  <c r="Q204" i="4" s="1"/>
  <c r="S204" i="4"/>
  <c r="M206" i="4"/>
  <c r="Q206" i="4" s="1"/>
  <c r="S206" i="4"/>
  <c r="M208" i="4"/>
  <c r="Q208" i="4" s="1"/>
  <c r="S208" i="4"/>
  <c r="M210" i="4"/>
  <c r="Q210" i="4" s="1"/>
  <c r="S210" i="4"/>
  <c r="M211" i="4"/>
  <c r="Q211" i="4" s="1"/>
  <c r="S211" i="4"/>
  <c r="M213" i="4"/>
  <c r="Q213" i="4" s="1"/>
  <c r="S213" i="4"/>
  <c r="M215" i="4"/>
  <c r="Q215" i="4" s="1"/>
  <c r="S215" i="4"/>
  <c r="M217" i="4"/>
  <c r="Q217" i="4" s="1"/>
  <c r="S217" i="4"/>
  <c r="I53" i="4"/>
  <c r="M53" i="4"/>
  <c r="Q53" i="4" s="1"/>
  <c r="S53" i="4"/>
  <c r="AD53" i="4"/>
  <c r="AG53" i="4" s="1"/>
  <c r="AD57" i="4"/>
  <c r="AG57" i="4" s="1"/>
  <c r="AD61" i="4"/>
  <c r="AG61" i="4" s="1"/>
  <c r="O64" i="4"/>
  <c r="Y64" i="4"/>
  <c r="Y65" i="4"/>
  <c r="Z67" i="4"/>
  <c r="I69" i="4"/>
  <c r="M69" i="4"/>
  <c r="Q69" i="4" s="1"/>
  <c r="S69" i="4"/>
  <c r="AD71" i="4"/>
  <c r="AG71" i="4" s="1"/>
  <c r="Z72" i="4"/>
  <c r="Y73" i="4"/>
  <c r="I74" i="4"/>
  <c r="AE77" i="4"/>
  <c r="AI77" i="4"/>
  <c r="AE78" i="4"/>
  <c r="AI78" i="4"/>
  <c r="AE79" i="4"/>
  <c r="AI79" i="4"/>
  <c r="I82" i="4"/>
  <c r="M83" i="4"/>
  <c r="Q83" i="4" s="1"/>
  <c r="AA83" i="4"/>
  <c r="AA85" i="4"/>
  <c r="AD87" i="4"/>
  <c r="AG87" i="4" s="1"/>
  <c r="I94" i="4"/>
  <c r="I97" i="4"/>
  <c r="O98" i="4"/>
  <c r="I101" i="4"/>
  <c r="O102" i="4"/>
  <c r="I105" i="4"/>
  <c r="K107" i="4"/>
  <c r="N107" i="4" s="1"/>
  <c r="O108" i="4"/>
  <c r="Y108" i="4"/>
  <c r="O109" i="4"/>
  <c r="AD110" i="4"/>
  <c r="AG110" i="4" s="1"/>
  <c r="I114" i="4"/>
  <c r="M114" i="4"/>
  <c r="Q114" i="4" s="1"/>
  <c r="S114" i="4"/>
  <c r="I116" i="4"/>
  <c r="M116" i="4"/>
  <c r="Q116" i="4" s="1"/>
  <c r="S116" i="4"/>
  <c r="I118" i="4"/>
  <c r="M118" i="4"/>
  <c r="Q118" i="4" s="1"/>
  <c r="S118" i="4"/>
  <c r="I120" i="4"/>
  <c r="L120" i="4"/>
  <c r="R120" i="4" s="1"/>
  <c r="R220" i="4" s="1"/>
  <c r="I121" i="4"/>
  <c r="AA122" i="4"/>
  <c r="I124" i="4"/>
  <c r="K125" i="4"/>
  <c r="N125" i="4" s="1"/>
  <c r="O128" i="4"/>
  <c r="AE130" i="4"/>
  <c r="AI130" i="4"/>
  <c r="K132" i="4"/>
  <c r="N132" i="4" s="1"/>
  <c r="I134" i="4"/>
  <c r="K136" i="4"/>
  <c r="N136" i="4" s="1"/>
  <c r="K138" i="4"/>
  <c r="N138" i="4" s="1"/>
  <c r="AE141" i="4"/>
  <c r="AI141" i="4"/>
  <c r="AE142" i="4"/>
  <c r="AI142" i="4"/>
  <c r="K144" i="4"/>
  <c r="N144" i="4" s="1"/>
  <c r="Y144" i="4"/>
  <c r="AD146" i="4"/>
  <c r="AG146" i="4" s="1"/>
  <c r="Y148" i="4"/>
  <c r="I150" i="4"/>
  <c r="M150" i="4"/>
  <c r="Q150" i="4" s="1"/>
  <c r="S150" i="4"/>
  <c r="I151" i="4"/>
  <c r="M151" i="4"/>
  <c r="Q151" i="4" s="1"/>
  <c r="S151" i="4"/>
  <c r="I152" i="4"/>
  <c r="M152" i="4"/>
  <c r="Q152" i="4" s="1"/>
  <c r="S152" i="4"/>
  <c r="I153" i="4"/>
  <c r="M153" i="4"/>
  <c r="Q153" i="4" s="1"/>
  <c r="S153" i="4"/>
  <c r="AA156" i="4"/>
  <c r="Q159" i="4"/>
  <c r="K160" i="4"/>
  <c r="N160" i="4" s="1"/>
  <c r="AA163" i="4"/>
  <c r="AA165" i="4"/>
  <c r="AA167" i="4"/>
  <c r="O171" i="4"/>
  <c r="I172" i="4"/>
  <c r="M172" i="4"/>
  <c r="Q172" i="4" s="1"/>
  <c r="S172" i="4"/>
  <c r="AA173" i="4"/>
  <c r="AA175" i="4"/>
  <c r="AA177" i="4"/>
  <c r="AA179" i="4"/>
  <c r="O183" i="4"/>
  <c r="O185" i="4"/>
  <c r="O187" i="4"/>
  <c r="O189" i="4"/>
  <c r="O191" i="4"/>
  <c r="M193" i="4"/>
  <c r="Q193" i="4" s="1"/>
  <c r="AA193" i="4"/>
  <c r="AA198" i="4"/>
  <c r="AD6" i="4"/>
  <c r="AG6" i="4" s="1"/>
  <c r="AI6" i="4"/>
  <c r="AE6" i="4"/>
  <c r="AD16" i="4"/>
  <c r="AG16" i="4" s="1"/>
  <c r="AI16" i="4"/>
  <c r="AE16" i="4"/>
  <c r="AI17" i="4"/>
  <c r="AE17" i="4"/>
  <c r="AD17" i="4"/>
  <c r="AG17" i="4" s="1"/>
  <c r="AI19" i="4"/>
  <c r="AE19" i="4"/>
  <c r="AD19" i="4"/>
  <c r="AG19" i="4" s="1"/>
  <c r="AI21" i="4"/>
  <c r="AE21" i="4"/>
  <c r="AD21" i="4"/>
  <c r="AG21" i="4" s="1"/>
  <c r="AI23" i="4"/>
  <c r="AE23" i="4"/>
  <c r="AD23" i="4"/>
  <c r="AG23" i="4" s="1"/>
  <c r="AI31" i="4"/>
  <c r="AE31" i="4"/>
  <c r="AD31" i="4"/>
  <c r="AG31" i="4" s="1"/>
  <c r="AI33" i="4"/>
  <c r="AE33" i="4"/>
  <c r="AD33" i="4"/>
  <c r="AG33" i="4" s="1"/>
  <c r="AI36" i="4"/>
  <c r="AE36" i="4"/>
  <c r="AD36" i="4"/>
  <c r="AG36" i="4" s="1"/>
  <c r="AI5" i="4"/>
  <c r="AD5" i="4"/>
  <c r="AE5" i="4"/>
  <c r="AD18" i="4"/>
  <c r="AG18" i="4" s="1"/>
  <c r="AI18" i="4"/>
  <c r="AE18" i="4"/>
  <c r="AD20" i="4"/>
  <c r="AG20" i="4" s="1"/>
  <c r="AI20" i="4"/>
  <c r="AE20" i="4"/>
  <c r="AD22" i="4"/>
  <c r="AG22" i="4" s="1"/>
  <c r="AI22" i="4"/>
  <c r="AE22" i="4"/>
  <c r="AI29" i="4"/>
  <c r="AE29" i="4"/>
  <c r="AD29" i="4"/>
  <c r="AG29" i="4" s="1"/>
  <c r="AD32" i="4"/>
  <c r="AG32" i="4" s="1"/>
  <c r="AI32" i="4"/>
  <c r="AE32" i="4"/>
  <c r="AD37" i="4"/>
  <c r="AG37" i="4" s="1"/>
  <c r="AI37" i="4"/>
  <c r="AE37" i="4"/>
  <c r="AI63" i="4"/>
  <c r="AE63" i="4"/>
  <c r="AD63" i="4"/>
  <c r="AG63" i="4" s="1"/>
  <c r="AD8" i="4"/>
  <c r="AG8" i="4" s="1"/>
  <c r="AI8" i="4"/>
  <c r="AE8" i="4"/>
  <c r="W221" i="4"/>
  <c r="U221" i="4" s="1"/>
  <c r="W220" i="4"/>
  <c r="O67" i="4"/>
  <c r="S70" i="4"/>
  <c r="O70" i="4"/>
  <c r="M70" i="4"/>
  <c r="Q70" i="4" s="1"/>
  <c r="S72" i="4"/>
  <c r="O72" i="4"/>
  <c r="M72" i="4"/>
  <c r="Q72" i="4" s="1"/>
  <c r="S74" i="4"/>
  <c r="O74" i="4"/>
  <c r="M74" i="4"/>
  <c r="Q74" i="4" s="1"/>
  <c r="S76" i="4"/>
  <c r="O76" i="4"/>
  <c r="M76" i="4"/>
  <c r="Q76" i="4" s="1"/>
  <c r="S82" i="4"/>
  <c r="O82" i="4"/>
  <c r="M82" i="4"/>
  <c r="Q82" i="4" s="1"/>
  <c r="AI83" i="4"/>
  <c r="AE83" i="4"/>
  <c r="AI88" i="4"/>
  <c r="AE88" i="4"/>
  <c r="AD88" i="4"/>
  <c r="AG88" i="4" s="1"/>
  <c r="AD93" i="4"/>
  <c r="AG93" i="4" s="1"/>
  <c r="AI93" i="4"/>
  <c r="AE93" i="4"/>
  <c r="AI107" i="4"/>
  <c r="AE107" i="4"/>
  <c r="AD107" i="4"/>
  <c r="AG107" i="4" s="1"/>
  <c r="AD112" i="4"/>
  <c r="AG112" i="4" s="1"/>
  <c r="AI112" i="4"/>
  <c r="AE112" i="4"/>
  <c r="AD114" i="4"/>
  <c r="AG114" i="4" s="1"/>
  <c r="AI114" i="4"/>
  <c r="AE114" i="4"/>
  <c r="AD116" i="4"/>
  <c r="AG116" i="4" s="1"/>
  <c r="AI116" i="4"/>
  <c r="AE116" i="4"/>
  <c r="AD118" i="4"/>
  <c r="AG118" i="4" s="1"/>
  <c r="AI118" i="4"/>
  <c r="AE118" i="4"/>
  <c r="AD121" i="4"/>
  <c r="AG121" i="4" s="1"/>
  <c r="AI121" i="4"/>
  <c r="AE121" i="4"/>
  <c r="AD123" i="4"/>
  <c r="AG123" i="4" s="1"/>
  <c r="AI123" i="4"/>
  <c r="AE123" i="4"/>
  <c r="AI125" i="4"/>
  <c r="AE125" i="4"/>
  <c r="AD125" i="4"/>
  <c r="AG125" i="4" s="1"/>
  <c r="X5" i="4"/>
  <c r="Y5" i="4" s="1"/>
  <c r="N7" i="4"/>
  <c r="X7" i="4"/>
  <c r="Y7" i="4" s="1"/>
  <c r="AB7" i="4"/>
  <c r="AE11" i="4"/>
  <c r="AI11" i="4"/>
  <c r="AE14" i="4"/>
  <c r="AI14" i="4"/>
  <c r="M5" i="4"/>
  <c r="O5" i="4"/>
  <c r="S5" i="4"/>
  <c r="AA5" i="4"/>
  <c r="X6" i="4"/>
  <c r="Y6" i="4" s="1"/>
  <c r="Z6" i="4"/>
  <c r="M7" i="4"/>
  <c r="Q7" i="4" s="1"/>
  <c r="O7" i="4"/>
  <c r="AA7" i="4"/>
  <c r="X8" i="4"/>
  <c r="Y8" i="4" s="1"/>
  <c r="Z8" i="4"/>
  <c r="M9" i="4"/>
  <c r="Q9" i="4" s="1"/>
  <c r="O9" i="4"/>
  <c r="S9" i="4"/>
  <c r="AE9" i="4"/>
  <c r="M10" i="4"/>
  <c r="Q10" i="4" s="1"/>
  <c r="O10" i="4"/>
  <c r="S10" i="4"/>
  <c r="AE10" i="4"/>
  <c r="AD12" i="4"/>
  <c r="AG12" i="4" s="1"/>
  <c r="AD13" i="4"/>
  <c r="AG13" i="4" s="1"/>
  <c r="AD15" i="4"/>
  <c r="AG15" i="4" s="1"/>
  <c r="X16" i="4"/>
  <c r="Y16" i="4" s="1"/>
  <c r="Z16" i="4"/>
  <c r="M17" i="4"/>
  <c r="Q17" i="4" s="1"/>
  <c r="O17" i="4"/>
  <c r="S17" i="4"/>
  <c r="AA17" i="4"/>
  <c r="X18" i="4"/>
  <c r="Y18" i="4" s="1"/>
  <c r="Z18" i="4"/>
  <c r="M19" i="4"/>
  <c r="Q19" i="4" s="1"/>
  <c r="O19" i="4"/>
  <c r="S19" i="4"/>
  <c r="AA19" i="4"/>
  <c r="X20" i="4"/>
  <c r="Y20" i="4" s="1"/>
  <c r="Z20" i="4"/>
  <c r="M21" i="4"/>
  <c r="Q21" i="4" s="1"/>
  <c r="O21" i="4"/>
  <c r="S21" i="4"/>
  <c r="AA21" i="4"/>
  <c r="X22" i="4"/>
  <c r="Y22" i="4" s="1"/>
  <c r="Z22" i="4"/>
  <c r="M23" i="4"/>
  <c r="Q23" i="4" s="1"/>
  <c r="O23" i="4"/>
  <c r="S23" i="4"/>
  <c r="AA23" i="4"/>
  <c r="AD24" i="4"/>
  <c r="AG24" i="4" s="1"/>
  <c r="M25" i="4"/>
  <c r="Q25" i="4" s="1"/>
  <c r="O25" i="4"/>
  <c r="S25" i="4"/>
  <c r="AD25" i="4"/>
  <c r="AG25" i="4" s="1"/>
  <c r="AD26" i="4"/>
  <c r="AG26" i="4" s="1"/>
  <c r="AE27" i="4"/>
  <c r="AE28" i="4"/>
  <c r="M29" i="4"/>
  <c r="Q29" i="4" s="1"/>
  <c r="O29" i="4"/>
  <c r="S29" i="4"/>
  <c r="AA29" i="4"/>
  <c r="AD30" i="4"/>
  <c r="AG30" i="4" s="1"/>
  <c r="H31" i="4"/>
  <c r="I31" i="4" s="1"/>
  <c r="AA31" i="4"/>
  <c r="X32" i="4"/>
  <c r="Y32" i="4" s="1"/>
  <c r="Z32" i="4"/>
  <c r="M33" i="4"/>
  <c r="Q33" i="4" s="1"/>
  <c r="O33" i="4"/>
  <c r="S33" i="4"/>
  <c r="AA33" i="4"/>
  <c r="AD34" i="4"/>
  <c r="AG34" i="4" s="1"/>
  <c r="AD35" i="4"/>
  <c r="AG35" i="4" s="1"/>
  <c r="H36" i="4"/>
  <c r="I36" i="4" s="1"/>
  <c r="AA36" i="4"/>
  <c r="X37" i="4"/>
  <c r="Y37" i="4" s="1"/>
  <c r="Z37" i="4"/>
  <c r="AE38" i="4"/>
  <c r="M39" i="4"/>
  <c r="Q39" i="4" s="1"/>
  <c r="O39" i="4"/>
  <c r="S39" i="4"/>
  <c r="AD39" i="4"/>
  <c r="AG39" i="4" s="1"/>
  <c r="AE40" i="4"/>
  <c r="M41" i="4"/>
  <c r="Q41" i="4" s="1"/>
  <c r="O41" i="4"/>
  <c r="S41" i="4"/>
  <c r="AE41" i="4"/>
  <c r="M42" i="4"/>
  <c r="Q42" i="4" s="1"/>
  <c r="O42" i="4"/>
  <c r="S42" i="4"/>
  <c r="AE42" i="4"/>
  <c r="M43" i="4"/>
  <c r="Q43" i="4" s="1"/>
  <c r="O43" i="4"/>
  <c r="S43" i="4"/>
  <c r="AE43" i="4"/>
  <c r="M44" i="4"/>
  <c r="Q44" i="4" s="1"/>
  <c r="O44" i="4"/>
  <c r="S44" i="4"/>
  <c r="AE44" i="4"/>
  <c r="M45" i="4"/>
  <c r="Q45" i="4" s="1"/>
  <c r="O45" i="4"/>
  <c r="S45" i="4"/>
  <c r="AD45" i="4"/>
  <c r="AG45" i="4" s="1"/>
  <c r="AD46" i="4"/>
  <c r="AG46" i="4" s="1"/>
  <c r="AE47" i="4"/>
  <c r="M48" i="4"/>
  <c r="Q48" i="4" s="1"/>
  <c r="O48" i="4"/>
  <c r="S48" i="4"/>
  <c r="AD48" i="4"/>
  <c r="AG48" i="4" s="1"/>
  <c r="M49" i="4"/>
  <c r="Q49" i="4" s="1"/>
  <c r="O49" i="4"/>
  <c r="S49" i="4"/>
  <c r="AE49" i="4"/>
  <c r="AD50" i="4"/>
  <c r="AG50" i="4" s="1"/>
  <c r="AE51" i="4"/>
  <c r="M52" i="4"/>
  <c r="Q52" i="4" s="1"/>
  <c r="O52" i="4"/>
  <c r="S52" i="4"/>
  <c r="AD52" i="4"/>
  <c r="AG52" i="4" s="1"/>
  <c r="AE53" i="4"/>
  <c r="M54" i="4"/>
  <c r="Q54" i="4" s="1"/>
  <c r="O54" i="4"/>
  <c r="S54" i="4"/>
  <c r="AD54" i="4"/>
  <c r="AG54" i="4" s="1"/>
  <c r="AD55" i="4"/>
  <c r="AG55" i="4" s="1"/>
  <c r="AE56" i="4"/>
  <c r="M57" i="4"/>
  <c r="Q57" i="4" s="1"/>
  <c r="O57" i="4"/>
  <c r="S57" i="4"/>
  <c r="AE57" i="4"/>
  <c r="M58" i="4"/>
  <c r="Q58" i="4" s="1"/>
  <c r="O58" i="4"/>
  <c r="S58" i="4"/>
  <c r="AE58" i="4"/>
  <c r="M59" i="4"/>
  <c r="Q59" i="4" s="1"/>
  <c r="O59" i="4"/>
  <c r="S59" i="4"/>
  <c r="AD59" i="4"/>
  <c r="AG59" i="4" s="1"/>
  <c r="H60" i="4"/>
  <c r="I60" i="4" s="1"/>
  <c r="O60" i="4"/>
  <c r="AE60" i="4"/>
  <c r="M61" i="4"/>
  <c r="Q61" i="4" s="1"/>
  <c r="O61" i="4"/>
  <c r="S61" i="4"/>
  <c r="AE61" i="4"/>
  <c r="M62" i="4"/>
  <c r="Q62" i="4" s="1"/>
  <c r="O62" i="4"/>
  <c r="S62" i="4"/>
  <c r="AE62" i="4"/>
  <c r="M63" i="4"/>
  <c r="Q63" i="4" s="1"/>
  <c r="O63" i="4"/>
  <c r="S63" i="4"/>
  <c r="AA63" i="4"/>
  <c r="AD64" i="4"/>
  <c r="AG64" i="4" s="1"/>
  <c r="H65" i="4"/>
  <c r="I65" i="4" s="1"/>
  <c r="M65" i="4"/>
  <c r="Q65" i="4" s="1"/>
  <c r="O65" i="4"/>
  <c r="S65" i="4"/>
  <c r="AE65" i="4"/>
  <c r="K66" i="4"/>
  <c r="Z66" i="4"/>
  <c r="X67" i="4"/>
  <c r="Y67" i="4" s="1"/>
  <c r="AB67" i="4"/>
  <c r="Z68" i="4"/>
  <c r="X72" i="4"/>
  <c r="Y72" i="4" s="1"/>
  <c r="AB72" i="4"/>
  <c r="X74" i="4"/>
  <c r="Y74" i="4" s="1"/>
  <c r="AB74" i="4"/>
  <c r="I75" i="4"/>
  <c r="X76" i="4"/>
  <c r="Y76" i="4" s="1"/>
  <c r="AB76" i="4"/>
  <c r="I77" i="4"/>
  <c r="Y77" i="4"/>
  <c r="I78" i="4"/>
  <c r="Y78" i="4"/>
  <c r="I79" i="4"/>
  <c r="Y79" i="4"/>
  <c r="Z80" i="4"/>
  <c r="X82" i="4"/>
  <c r="Y82" i="4" s="1"/>
  <c r="AB82" i="4"/>
  <c r="I83" i="4"/>
  <c r="AD83" i="4"/>
  <c r="AG83" i="4" s="1"/>
  <c r="Z84" i="4"/>
  <c r="G221" i="4"/>
  <c r="G220" i="4"/>
  <c r="AI69" i="4"/>
  <c r="AE69" i="4"/>
  <c r="S71" i="4"/>
  <c r="O71" i="4"/>
  <c r="M71" i="4"/>
  <c r="Q71" i="4" s="1"/>
  <c r="S80" i="4"/>
  <c r="AI81" i="4"/>
  <c r="AE81" i="4"/>
  <c r="S84" i="4"/>
  <c r="O84" i="4"/>
  <c r="M84" i="4"/>
  <c r="Q84" i="4" s="1"/>
  <c r="AD85" i="4"/>
  <c r="AG85" i="4" s="1"/>
  <c r="AI85" i="4"/>
  <c r="AE85" i="4"/>
  <c r="AI92" i="4"/>
  <c r="AE92" i="4"/>
  <c r="AD92" i="4"/>
  <c r="AG92" i="4" s="1"/>
  <c r="AI94" i="4"/>
  <c r="AE94" i="4"/>
  <c r="AD94" i="4"/>
  <c r="AG94" i="4" s="1"/>
  <c r="AI105" i="4"/>
  <c r="AE105" i="4"/>
  <c r="AD105" i="4"/>
  <c r="AG105" i="4" s="1"/>
  <c r="AD109" i="4"/>
  <c r="AG109" i="4" s="1"/>
  <c r="AI109" i="4"/>
  <c r="AE109" i="4"/>
  <c r="AI113" i="4"/>
  <c r="AE113" i="4"/>
  <c r="AD113" i="4"/>
  <c r="AG113" i="4" s="1"/>
  <c r="AI115" i="4"/>
  <c r="AE115" i="4"/>
  <c r="AD115" i="4"/>
  <c r="AG115" i="4" s="1"/>
  <c r="AI117" i="4"/>
  <c r="AE117" i="4"/>
  <c r="AD117" i="4"/>
  <c r="AG117" i="4" s="1"/>
  <c r="AI119" i="4"/>
  <c r="AE119" i="4"/>
  <c r="AD119" i="4"/>
  <c r="AG119" i="4" s="1"/>
  <c r="AD120" i="4"/>
  <c r="AE120" i="4"/>
  <c r="AC120" i="4"/>
  <c r="AD122" i="4"/>
  <c r="AG122" i="4" s="1"/>
  <c r="AI122" i="4"/>
  <c r="AE122" i="4"/>
  <c r="AI124" i="4"/>
  <c r="AE124" i="4"/>
  <c r="AD124" i="4"/>
  <c r="AG124" i="4" s="1"/>
  <c r="AI126" i="4"/>
  <c r="AE126" i="4"/>
  <c r="AD126" i="4"/>
  <c r="AG126" i="4" s="1"/>
  <c r="I5" i="4"/>
  <c r="Z5" i="4"/>
  <c r="AE12" i="4"/>
  <c r="AE13" i="4"/>
  <c r="AE15" i="4"/>
  <c r="X17" i="4"/>
  <c r="Y17" i="4" s="1"/>
  <c r="Z17" i="4"/>
  <c r="X19" i="4"/>
  <c r="Y19" i="4" s="1"/>
  <c r="Z19" i="4"/>
  <c r="X21" i="4"/>
  <c r="Y21" i="4" s="1"/>
  <c r="Z21" i="4"/>
  <c r="X23" i="4"/>
  <c r="Y23" i="4" s="1"/>
  <c r="Z23" i="4"/>
  <c r="AE24" i="4"/>
  <c r="AE25" i="4"/>
  <c r="AE26" i="4"/>
  <c r="X29" i="4"/>
  <c r="Y29" i="4" s="1"/>
  <c r="Z29" i="4"/>
  <c r="AE30" i="4"/>
  <c r="X31" i="4"/>
  <c r="Y31" i="4" s="1"/>
  <c r="Z31" i="4"/>
  <c r="X33" i="4"/>
  <c r="Y33" i="4" s="1"/>
  <c r="Z33" i="4"/>
  <c r="AE34" i="4"/>
  <c r="AE35" i="4"/>
  <c r="X36" i="4"/>
  <c r="Y36" i="4" s="1"/>
  <c r="Z36" i="4"/>
  <c r="AE39" i="4"/>
  <c r="AE45" i="4"/>
  <c r="AE46" i="4"/>
  <c r="AE48" i="4"/>
  <c r="AE50" i="4"/>
  <c r="AE52" i="4"/>
  <c r="AE54" i="4"/>
  <c r="AE55" i="4"/>
  <c r="AE59" i="4"/>
  <c r="X63" i="4"/>
  <c r="Y63" i="4" s="1"/>
  <c r="Z63" i="4"/>
  <c r="AE64" i="4"/>
  <c r="H66" i="4"/>
  <c r="I66" i="4" s="1"/>
  <c r="X66" i="4"/>
  <c r="Y66" i="4" s="1"/>
  <c r="AB66" i="4"/>
  <c r="X68" i="4"/>
  <c r="Y68" i="4" s="1"/>
  <c r="AB68" i="4"/>
  <c r="AD69" i="4"/>
  <c r="AG69" i="4" s="1"/>
  <c r="X80" i="4"/>
  <c r="Y80" i="4" s="1"/>
  <c r="AB80" i="4"/>
  <c r="AD81" i="4"/>
  <c r="AG81" i="4" s="1"/>
  <c r="X84" i="4"/>
  <c r="Y84" i="4" s="1"/>
  <c r="AB84" i="4"/>
  <c r="AI128" i="4"/>
  <c r="AE128" i="4"/>
  <c r="S130" i="4"/>
  <c r="O130" i="4"/>
  <c r="M130" i="4"/>
  <c r="Q130" i="4" s="1"/>
  <c r="AI133" i="4"/>
  <c r="AE133" i="4"/>
  <c r="M138" i="4"/>
  <c r="Q138" i="4" s="1"/>
  <c r="S140" i="4"/>
  <c r="O140" i="4"/>
  <c r="M140" i="4"/>
  <c r="Q140" i="4" s="1"/>
  <c r="AD147" i="4"/>
  <c r="AG147" i="4" s="1"/>
  <c r="AI147" i="4"/>
  <c r="AE147" i="4"/>
  <c r="AD155" i="4"/>
  <c r="AG155" i="4" s="1"/>
  <c r="AI155" i="4"/>
  <c r="AE155" i="4"/>
  <c r="AD157" i="4"/>
  <c r="AG157" i="4" s="1"/>
  <c r="AI157" i="4"/>
  <c r="AE157" i="4"/>
  <c r="AI160" i="4"/>
  <c r="AE160" i="4"/>
  <c r="AD160" i="4"/>
  <c r="AG160" i="4" s="1"/>
  <c r="AI162" i="4"/>
  <c r="AE162" i="4"/>
  <c r="AD162" i="4"/>
  <c r="AG162" i="4" s="1"/>
  <c r="AI164" i="4"/>
  <c r="AE164" i="4"/>
  <c r="AD164" i="4"/>
  <c r="AG164" i="4" s="1"/>
  <c r="AI166" i="4"/>
  <c r="AE166" i="4"/>
  <c r="AD166" i="4"/>
  <c r="AG166" i="4" s="1"/>
  <c r="AI168" i="4"/>
  <c r="AE168" i="4"/>
  <c r="AD168" i="4"/>
  <c r="AG168" i="4" s="1"/>
  <c r="AI174" i="4"/>
  <c r="AE174" i="4"/>
  <c r="AD174" i="4"/>
  <c r="AG174" i="4" s="1"/>
  <c r="AI176" i="4"/>
  <c r="AE176" i="4"/>
  <c r="AD176" i="4"/>
  <c r="AG176" i="4" s="1"/>
  <c r="AI178" i="4"/>
  <c r="AE178" i="4"/>
  <c r="AD178" i="4"/>
  <c r="AG178" i="4" s="1"/>
  <c r="AI182" i="4"/>
  <c r="AE182" i="4"/>
  <c r="AD182" i="4"/>
  <c r="AG182" i="4" s="1"/>
  <c r="AI184" i="4"/>
  <c r="AE184" i="4"/>
  <c r="AD184" i="4"/>
  <c r="AG184" i="4" s="1"/>
  <c r="AI186" i="4"/>
  <c r="AE186" i="4"/>
  <c r="AD186" i="4"/>
  <c r="AG186" i="4" s="1"/>
  <c r="AI188" i="4"/>
  <c r="AE188" i="4"/>
  <c r="AD188" i="4"/>
  <c r="AG188" i="4" s="1"/>
  <c r="H67" i="4"/>
  <c r="I67" i="4" s="1"/>
  <c r="H68" i="4"/>
  <c r="I68" i="4" s="1"/>
  <c r="X69" i="4"/>
  <c r="Y69" i="4" s="1"/>
  <c r="Z69" i="4"/>
  <c r="AE70" i="4"/>
  <c r="AE71" i="4"/>
  <c r="H73" i="4"/>
  <c r="I73" i="4" s="1"/>
  <c r="AE73" i="4"/>
  <c r="AE75" i="4"/>
  <c r="H80" i="4"/>
  <c r="I80" i="4" s="1"/>
  <c r="X81" i="4"/>
  <c r="Y81" i="4" s="1"/>
  <c r="Z81" i="4"/>
  <c r="X83" i="4"/>
  <c r="Y83" i="4" s="1"/>
  <c r="Z83" i="4"/>
  <c r="X85" i="4"/>
  <c r="Y85" i="4" s="1"/>
  <c r="Z85" i="4"/>
  <c r="M86" i="4"/>
  <c r="Q86" i="4" s="1"/>
  <c r="O86" i="4"/>
  <c r="S86" i="4"/>
  <c r="AE86" i="4"/>
  <c r="M87" i="4"/>
  <c r="Q87" i="4" s="1"/>
  <c r="O87" i="4"/>
  <c r="S87" i="4"/>
  <c r="AE87" i="4"/>
  <c r="M88" i="4"/>
  <c r="Q88" i="4" s="1"/>
  <c r="O88" i="4"/>
  <c r="S88" i="4"/>
  <c r="AA88" i="4"/>
  <c r="AD89" i="4"/>
  <c r="AG89" i="4" s="1"/>
  <c r="H90" i="4"/>
  <c r="I90" i="4" s="1"/>
  <c r="AE90" i="4"/>
  <c r="K91" i="4"/>
  <c r="AD91" i="4"/>
  <c r="AG91" i="4" s="1"/>
  <c r="H92" i="4"/>
  <c r="I92" i="4" s="1"/>
  <c r="AA92" i="4"/>
  <c r="X93" i="4"/>
  <c r="Y93" i="4" s="1"/>
  <c r="Z93" i="4"/>
  <c r="M94" i="4"/>
  <c r="Q94" i="4" s="1"/>
  <c r="O94" i="4"/>
  <c r="S94" i="4"/>
  <c r="AA94" i="4"/>
  <c r="AD95" i="4"/>
  <c r="AG95" i="4" s="1"/>
  <c r="AE96" i="4"/>
  <c r="M97" i="4"/>
  <c r="Q97" i="4" s="1"/>
  <c r="O97" i="4"/>
  <c r="S97" i="4"/>
  <c r="AD97" i="4"/>
  <c r="AG97" i="4" s="1"/>
  <c r="AE98" i="4"/>
  <c r="M99" i="4"/>
  <c r="Q99" i="4" s="1"/>
  <c r="O99" i="4"/>
  <c r="S99" i="4"/>
  <c r="AD99" i="4"/>
  <c r="AG99" i="4" s="1"/>
  <c r="AE100" i="4"/>
  <c r="M101" i="4"/>
  <c r="Q101" i="4" s="1"/>
  <c r="O101" i="4"/>
  <c r="S101" i="4"/>
  <c r="AD101" i="4"/>
  <c r="AG101" i="4" s="1"/>
  <c r="AE102" i="4"/>
  <c r="M103" i="4"/>
  <c r="Q103" i="4" s="1"/>
  <c r="O103" i="4"/>
  <c r="S103" i="4"/>
  <c r="AD103" i="4"/>
  <c r="AG103" i="4" s="1"/>
  <c r="AE104" i="4"/>
  <c r="M105" i="4"/>
  <c r="Q105" i="4" s="1"/>
  <c r="O105" i="4"/>
  <c r="S105" i="4"/>
  <c r="AA105" i="4"/>
  <c r="AD106" i="4"/>
  <c r="AG106" i="4" s="1"/>
  <c r="H107" i="4"/>
  <c r="I107" i="4" s="1"/>
  <c r="M107" i="4"/>
  <c r="Q107" i="4" s="1"/>
  <c r="O107" i="4"/>
  <c r="S107" i="4"/>
  <c r="AA107" i="4"/>
  <c r="AD108" i="4"/>
  <c r="AG108" i="4" s="1"/>
  <c r="X109" i="4"/>
  <c r="Y109" i="4" s="1"/>
  <c r="Z109" i="4"/>
  <c r="M110" i="4"/>
  <c r="Q110" i="4" s="1"/>
  <c r="O110" i="4"/>
  <c r="S110" i="4"/>
  <c r="AE110" i="4"/>
  <c r="M111" i="4"/>
  <c r="Q111" i="4" s="1"/>
  <c r="O111" i="4"/>
  <c r="S111" i="4"/>
  <c r="AE111" i="4"/>
  <c r="K112" i="4"/>
  <c r="X112" i="4"/>
  <c r="Y112" i="4" s="1"/>
  <c r="Z112" i="4"/>
  <c r="M113" i="4"/>
  <c r="Q113" i="4" s="1"/>
  <c r="O113" i="4"/>
  <c r="S113" i="4"/>
  <c r="AA113" i="4"/>
  <c r="X114" i="4"/>
  <c r="Y114" i="4" s="1"/>
  <c r="Z114" i="4"/>
  <c r="M115" i="4"/>
  <c r="Q115" i="4" s="1"/>
  <c r="O115" i="4"/>
  <c r="S115" i="4"/>
  <c r="AA115" i="4"/>
  <c r="X116" i="4"/>
  <c r="Y116" i="4" s="1"/>
  <c r="Z116" i="4"/>
  <c r="M117" i="4"/>
  <c r="Q117" i="4" s="1"/>
  <c r="O117" i="4"/>
  <c r="S117" i="4"/>
  <c r="AA117" i="4"/>
  <c r="X118" i="4"/>
  <c r="Y118" i="4" s="1"/>
  <c r="Z118" i="4"/>
  <c r="M119" i="4"/>
  <c r="Q119" i="4" s="1"/>
  <c r="O119" i="4"/>
  <c r="S119" i="4"/>
  <c r="AA119" i="4"/>
  <c r="M120" i="4"/>
  <c r="S120" i="4"/>
  <c r="AA120" i="4"/>
  <c r="X121" i="4"/>
  <c r="Y121" i="4" s="1"/>
  <c r="Z121" i="4"/>
  <c r="K122" i="4"/>
  <c r="X122" i="4"/>
  <c r="Y122" i="4" s="1"/>
  <c r="Z122" i="4"/>
  <c r="K123" i="4"/>
  <c r="X123" i="4"/>
  <c r="Y123" i="4" s="1"/>
  <c r="Z123" i="4"/>
  <c r="M124" i="4"/>
  <c r="Q124" i="4" s="1"/>
  <c r="O124" i="4"/>
  <c r="S124" i="4"/>
  <c r="AA124" i="4"/>
  <c r="H125" i="4"/>
  <c r="I125" i="4" s="1"/>
  <c r="AA125" i="4"/>
  <c r="H126" i="4"/>
  <c r="I126" i="4" s="1"/>
  <c r="M126" i="4"/>
  <c r="Q126" i="4" s="1"/>
  <c r="O126" i="4"/>
  <c r="S126" i="4"/>
  <c r="AA126" i="4"/>
  <c r="H127" i="4"/>
  <c r="I127" i="4" s="1"/>
  <c r="AA127" i="4"/>
  <c r="H128" i="4"/>
  <c r="I128" i="4" s="1"/>
  <c r="M128" i="4"/>
  <c r="Q128" i="4" s="1"/>
  <c r="AD128" i="4"/>
  <c r="AG128" i="4" s="1"/>
  <c r="J129" i="4"/>
  <c r="O129" i="4"/>
  <c r="S129" i="4"/>
  <c r="Z131" i="4"/>
  <c r="X132" i="4"/>
  <c r="Y132" i="4" s="1"/>
  <c r="AB132" i="4"/>
  <c r="I133" i="4"/>
  <c r="AD133" i="4"/>
  <c r="AG133" i="4" s="1"/>
  <c r="Z134" i="4"/>
  <c r="AE135" i="4"/>
  <c r="AI135" i="4"/>
  <c r="X136" i="4"/>
  <c r="Y136" i="4" s="1"/>
  <c r="AB136" i="4"/>
  <c r="Z137" i="4"/>
  <c r="X138" i="4"/>
  <c r="Y138" i="4" s="1"/>
  <c r="AB138" i="4"/>
  <c r="Z139" i="4"/>
  <c r="I142" i="4"/>
  <c r="Y142" i="4"/>
  <c r="Z143" i="4"/>
  <c r="AG144" i="4"/>
  <c r="AI127" i="4"/>
  <c r="AE127" i="4"/>
  <c r="AI129" i="4"/>
  <c r="AE129" i="4"/>
  <c r="S131" i="4"/>
  <c r="S134" i="4"/>
  <c r="O134" i="4"/>
  <c r="M134" i="4"/>
  <c r="Q134" i="4" s="1"/>
  <c r="M143" i="4"/>
  <c r="Q143" i="4" s="1"/>
  <c r="J145" i="4"/>
  <c r="H145" i="4"/>
  <c r="I145" i="4" s="1"/>
  <c r="K145" i="4"/>
  <c r="AD145" i="4"/>
  <c r="AG145" i="4" s="1"/>
  <c r="AI145" i="4"/>
  <c r="AE145" i="4"/>
  <c r="AI149" i="4"/>
  <c r="AE149" i="4"/>
  <c r="AD149" i="4"/>
  <c r="AG149" i="4" s="1"/>
  <c r="AD156" i="4"/>
  <c r="AG156" i="4" s="1"/>
  <c r="AI156" i="4"/>
  <c r="AE156" i="4"/>
  <c r="AD158" i="4"/>
  <c r="AG158" i="4" s="1"/>
  <c r="AI158" i="4"/>
  <c r="AE158" i="4"/>
  <c r="AI161" i="4"/>
  <c r="AE161" i="4"/>
  <c r="AD161" i="4"/>
  <c r="AG161" i="4" s="1"/>
  <c r="AD163" i="4"/>
  <c r="AG163" i="4" s="1"/>
  <c r="AI163" i="4"/>
  <c r="AE163" i="4"/>
  <c r="AD165" i="4"/>
  <c r="AG165" i="4" s="1"/>
  <c r="AI165" i="4"/>
  <c r="AE165" i="4"/>
  <c r="AD167" i="4"/>
  <c r="AG167" i="4" s="1"/>
  <c r="AI167" i="4"/>
  <c r="AE167" i="4"/>
  <c r="AD173" i="4"/>
  <c r="AG173" i="4" s="1"/>
  <c r="AI173" i="4"/>
  <c r="AE173" i="4"/>
  <c r="AD175" i="4"/>
  <c r="AG175" i="4" s="1"/>
  <c r="AI175" i="4"/>
  <c r="AE175" i="4"/>
  <c r="AD177" i="4"/>
  <c r="AG177" i="4" s="1"/>
  <c r="AI177" i="4"/>
  <c r="AE177" i="4"/>
  <c r="AD179" i="4"/>
  <c r="AG179" i="4" s="1"/>
  <c r="AI179" i="4"/>
  <c r="AE179" i="4"/>
  <c r="AD183" i="4"/>
  <c r="AG183" i="4" s="1"/>
  <c r="AI183" i="4"/>
  <c r="AE183" i="4"/>
  <c r="AD185" i="4"/>
  <c r="AG185" i="4" s="1"/>
  <c r="AI185" i="4"/>
  <c r="AE185" i="4"/>
  <c r="AD187" i="4"/>
  <c r="AG187" i="4" s="1"/>
  <c r="AI187" i="4"/>
  <c r="AE187" i="4"/>
  <c r="X88" i="4"/>
  <c r="Y88" i="4" s="1"/>
  <c r="Z88" i="4"/>
  <c r="AE89" i="4"/>
  <c r="H91" i="4"/>
  <c r="I91" i="4" s="1"/>
  <c r="AE91" i="4"/>
  <c r="X92" i="4"/>
  <c r="Y92" i="4" s="1"/>
  <c r="Z92" i="4"/>
  <c r="X94" i="4"/>
  <c r="Y94" i="4" s="1"/>
  <c r="Z94" i="4"/>
  <c r="AE95" i="4"/>
  <c r="AE97" i="4"/>
  <c r="AE99" i="4"/>
  <c r="AE101" i="4"/>
  <c r="AE103" i="4"/>
  <c r="X105" i="4"/>
  <c r="Y105" i="4" s="1"/>
  <c r="Z105" i="4"/>
  <c r="AE106" i="4"/>
  <c r="X107" i="4"/>
  <c r="Y107" i="4" s="1"/>
  <c r="Z107" i="4"/>
  <c r="AE108" i="4"/>
  <c r="H112" i="4"/>
  <c r="I112" i="4" s="1"/>
  <c r="X113" i="4"/>
  <c r="Y113" i="4" s="1"/>
  <c r="Z113" i="4"/>
  <c r="X115" i="4"/>
  <c r="Y115" i="4" s="1"/>
  <c r="Z115" i="4"/>
  <c r="X117" i="4"/>
  <c r="Y117" i="4" s="1"/>
  <c r="Z117" i="4"/>
  <c r="X119" i="4"/>
  <c r="Y119" i="4" s="1"/>
  <c r="Z119" i="4"/>
  <c r="P120" i="4"/>
  <c r="P220" i="4" s="1"/>
  <c r="X120" i="4"/>
  <c r="Y120" i="4" s="1"/>
  <c r="Z120" i="4"/>
  <c r="H122" i="4"/>
  <c r="I122" i="4" s="1"/>
  <c r="H123" i="4"/>
  <c r="I123" i="4" s="1"/>
  <c r="X124" i="4"/>
  <c r="Y124" i="4" s="1"/>
  <c r="Z124" i="4"/>
  <c r="X125" i="4"/>
  <c r="Y125" i="4" s="1"/>
  <c r="Z125" i="4"/>
  <c r="X126" i="4"/>
  <c r="Y126" i="4" s="1"/>
  <c r="Z126" i="4"/>
  <c r="X127" i="4"/>
  <c r="Y127" i="4" s="1"/>
  <c r="Z127" i="4"/>
  <c r="AD127" i="4"/>
  <c r="AG127" i="4" s="1"/>
  <c r="H129" i="4"/>
  <c r="I129" i="4" s="1"/>
  <c r="M129" i="4"/>
  <c r="Q129" i="4" s="1"/>
  <c r="AD129" i="4"/>
  <c r="AG129" i="4" s="1"/>
  <c r="X131" i="4"/>
  <c r="Y131" i="4" s="1"/>
  <c r="AB131" i="4"/>
  <c r="X134" i="4"/>
  <c r="Y134" i="4" s="1"/>
  <c r="AB134" i="4"/>
  <c r="X137" i="4"/>
  <c r="Y137" i="4" s="1"/>
  <c r="AB137" i="4"/>
  <c r="X139" i="4"/>
  <c r="Y139" i="4" s="1"/>
  <c r="AB139" i="4"/>
  <c r="X143" i="4"/>
  <c r="Y143" i="4" s="1"/>
  <c r="AB143" i="4"/>
  <c r="AB189" i="4"/>
  <c r="Z189" i="4"/>
  <c r="X189" i="4"/>
  <c r="Y189" i="4" s="1"/>
  <c r="S192" i="4"/>
  <c r="O192" i="4"/>
  <c r="M192" i="4"/>
  <c r="Q192" i="4" s="1"/>
  <c r="AI193" i="4"/>
  <c r="AE193" i="4"/>
  <c r="S197" i="4"/>
  <c r="O197" i="4"/>
  <c r="M197" i="4"/>
  <c r="Q197" i="4" s="1"/>
  <c r="AI199" i="4"/>
  <c r="AE199" i="4"/>
  <c r="AD199" i="4"/>
  <c r="AG199" i="4" s="1"/>
  <c r="AI201" i="4"/>
  <c r="AE201" i="4"/>
  <c r="AD201" i="4"/>
  <c r="AG201" i="4" s="1"/>
  <c r="AI203" i="4"/>
  <c r="AE203" i="4"/>
  <c r="AD203" i="4"/>
  <c r="AG203" i="4" s="1"/>
  <c r="AI205" i="4"/>
  <c r="AE205" i="4"/>
  <c r="AD205" i="4"/>
  <c r="AG205" i="4" s="1"/>
  <c r="AI207" i="4"/>
  <c r="AE207" i="4"/>
  <c r="AD207" i="4"/>
  <c r="AG207" i="4" s="1"/>
  <c r="AI209" i="4"/>
  <c r="AE209" i="4"/>
  <c r="AD209" i="4"/>
  <c r="AG209" i="4" s="1"/>
  <c r="AI212" i="4"/>
  <c r="AE212" i="4"/>
  <c r="AD212" i="4"/>
  <c r="AG212" i="4" s="1"/>
  <c r="AI214" i="4"/>
  <c r="AE214" i="4"/>
  <c r="AD214" i="4"/>
  <c r="AG214" i="4" s="1"/>
  <c r="AI216" i="4"/>
  <c r="AE216" i="4"/>
  <c r="AD216" i="4"/>
  <c r="AG216" i="4" s="1"/>
  <c r="X128" i="4"/>
  <c r="Y128" i="4" s="1"/>
  <c r="Z128" i="4"/>
  <c r="X129" i="4"/>
  <c r="Y129" i="4" s="1"/>
  <c r="Z129" i="4"/>
  <c r="H131" i="4"/>
  <c r="I131" i="4" s="1"/>
  <c r="H132" i="4"/>
  <c r="I132" i="4" s="1"/>
  <c r="X133" i="4"/>
  <c r="Y133" i="4" s="1"/>
  <c r="Z133" i="4"/>
  <c r="H136" i="4"/>
  <c r="I136" i="4" s="1"/>
  <c r="H137" i="4"/>
  <c r="I137" i="4" s="1"/>
  <c r="H138" i="4"/>
  <c r="I138" i="4" s="1"/>
  <c r="H139" i="4"/>
  <c r="I139" i="4" s="1"/>
  <c r="H141" i="4"/>
  <c r="I141" i="4" s="1"/>
  <c r="H143" i="4"/>
  <c r="I143" i="4" s="1"/>
  <c r="H144" i="4"/>
  <c r="I144" i="4" s="1"/>
  <c r="AE144" i="4"/>
  <c r="X145" i="4"/>
  <c r="Y145" i="4" s="1"/>
  <c r="Z145" i="4"/>
  <c r="M146" i="4"/>
  <c r="Q146" i="4" s="1"/>
  <c r="O146" i="4"/>
  <c r="S146" i="4"/>
  <c r="AE146" i="4"/>
  <c r="K147" i="4"/>
  <c r="X147" i="4"/>
  <c r="Y147" i="4" s="1"/>
  <c r="Z147" i="4"/>
  <c r="K148" i="4"/>
  <c r="AD148" i="4"/>
  <c r="AG148" i="4" s="1"/>
  <c r="H149" i="4"/>
  <c r="I149" i="4" s="1"/>
  <c r="AA149" i="4"/>
  <c r="AD150" i="4"/>
  <c r="AG150" i="4" s="1"/>
  <c r="AD151" i="4"/>
  <c r="AG151" i="4" s="1"/>
  <c r="AD152" i="4"/>
  <c r="AG152" i="4" s="1"/>
  <c r="AD153" i="4"/>
  <c r="AG153" i="4" s="1"/>
  <c r="H154" i="4"/>
  <c r="I154" i="4" s="1"/>
  <c r="AE154" i="4"/>
  <c r="K155" i="4"/>
  <c r="X155" i="4"/>
  <c r="Y155" i="4" s="1"/>
  <c r="Z155" i="4"/>
  <c r="K156" i="4"/>
  <c r="X156" i="4"/>
  <c r="Y156" i="4" s="1"/>
  <c r="Z156" i="4"/>
  <c r="K157" i="4"/>
  <c r="X157" i="4"/>
  <c r="Y157" i="4" s="1"/>
  <c r="Z157" i="4"/>
  <c r="K158" i="4"/>
  <c r="X158" i="4"/>
  <c r="Y158" i="4" s="1"/>
  <c r="Z158" i="4"/>
  <c r="H160" i="4"/>
  <c r="I160" i="4" s="1"/>
  <c r="AA160" i="4"/>
  <c r="H161" i="4"/>
  <c r="I161" i="4" s="1"/>
  <c r="M161" i="4"/>
  <c r="Q161" i="4" s="1"/>
  <c r="O161" i="4"/>
  <c r="AA161" i="4"/>
  <c r="H162" i="4"/>
  <c r="I162" i="4" s="1"/>
  <c r="O162" i="4"/>
  <c r="AA162" i="4"/>
  <c r="X163" i="4"/>
  <c r="Y163" i="4" s="1"/>
  <c r="Z163" i="4"/>
  <c r="M164" i="4"/>
  <c r="Q164" i="4" s="1"/>
  <c r="O164" i="4"/>
  <c r="S164" i="4"/>
  <c r="AA164" i="4"/>
  <c r="X165" i="4"/>
  <c r="Y165" i="4" s="1"/>
  <c r="Z165" i="4"/>
  <c r="M166" i="4"/>
  <c r="Q166" i="4" s="1"/>
  <c r="O166" i="4"/>
  <c r="S166" i="4"/>
  <c r="AA166" i="4"/>
  <c r="X167" i="4"/>
  <c r="Y167" i="4" s="1"/>
  <c r="Z167" i="4"/>
  <c r="M168" i="4"/>
  <c r="Q168" i="4" s="1"/>
  <c r="O168" i="4"/>
  <c r="S168" i="4"/>
  <c r="AA168" i="4"/>
  <c r="X173" i="4"/>
  <c r="Y173" i="4" s="1"/>
  <c r="Z173" i="4"/>
  <c r="M174" i="4"/>
  <c r="Q174" i="4" s="1"/>
  <c r="O174" i="4"/>
  <c r="S174" i="4"/>
  <c r="AA174" i="4"/>
  <c r="X175" i="4"/>
  <c r="Y175" i="4" s="1"/>
  <c r="Z175" i="4"/>
  <c r="M176" i="4"/>
  <c r="Q176" i="4" s="1"/>
  <c r="O176" i="4"/>
  <c r="S176" i="4"/>
  <c r="AA176" i="4"/>
  <c r="X177" i="4"/>
  <c r="Y177" i="4" s="1"/>
  <c r="Z177" i="4"/>
  <c r="M178" i="4"/>
  <c r="Q178" i="4" s="1"/>
  <c r="O178" i="4"/>
  <c r="S178" i="4"/>
  <c r="AA178" i="4"/>
  <c r="X179" i="4"/>
  <c r="Y179" i="4" s="1"/>
  <c r="Z179" i="4"/>
  <c r="M180" i="4"/>
  <c r="Q180" i="4" s="1"/>
  <c r="O180" i="4"/>
  <c r="S180" i="4"/>
  <c r="AD180" i="4"/>
  <c r="AG180" i="4" s="1"/>
  <c r="AE181" i="4"/>
  <c r="M182" i="4"/>
  <c r="Q182" i="4" s="1"/>
  <c r="O182" i="4"/>
  <c r="S182" i="4"/>
  <c r="AA182" i="4"/>
  <c r="X183" i="4"/>
  <c r="Y183" i="4" s="1"/>
  <c r="Z183" i="4"/>
  <c r="M184" i="4"/>
  <c r="Q184" i="4" s="1"/>
  <c r="O184" i="4"/>
  <c r="S184" i="4"/>
  <c r="AA184" i="4"/>
  <c r="X185" i="4"/>
  <c r="Y185" i="4" s="1"/>
  <c r="Z185" i="4"/>
  <c r="M186" i="4"/>
  <c r="Q186" i="4" s="1"/>
  <c r="O186" i="4"/>
  <c r="S186" i="4"/>
  <c r="AA186" i="4"/>
  <c r="X187" i="4"/>
  <c r="Y187" i="4" s="1"/>
  <c r="Z187" i="4"/>
  <c r="M188" i="4"/>
  <c r="Q188" i="4" s="1"/>
  <c r="O188" i="4"/>
  <c r="S188" i="4"/>
  <c r="AA188" i="4"/>
  <c r="Z190" i="4"/>
  <c r="I193" i="4"/>
  <c r="AD193" i="4"/>
  <c r="AG193" i="4" s="1"/>
  <c r="AE194" i="4"/>
  <c r="AI194" i="4"/>
  <c r="X197" i="4"/>
  <c r="Y197" i="4" s="1"/>
  <c r="AB197" i="4"/>
  <c r="I198" i="4"/>
  <c r="S190" i="4"/>
  <c r="O190" i="4"/>
  <c r="M190" i="4"/>
  <c r="Q190" i="4" s="1"/>
  <c r="AI191" i="4"/>
  <c r="AE191" i="4"/>
  <c r="S194" i="4"/>
  <c r="O194" i="4"/>
  <c r="M194" i="4"/>
  <c r="Q194" i="4" s="1"/>
  <c r="AI196" i="4"/>
  <c r="AE196" i="4"/>
  <c r="AD198" i="4"/>
  <c r="AG198" i="4" s="1"/>
  <c r="AI198" i="4"/>
  <c r="AE198" i="4"/>
  <c r="AD200" i="4"/>
  <c r="AG200" i="4" s="1"/>
  <c r="AI200" i="4"/>
  <c r="AE200" i="4"/>
  <c r="AD202" i="4"/>
  <c r="AG202" i="4" s="1"/>
  <c r="AI202" i="4"/>
  <c r="AE202" i="4"/>
  <c r="AD204" i="4"/>
  <c r="AG204" i="4" s="1"/>
  <c r="AI204" i="4"/>
  <c r="AE204" i="4"/>
  <c r="AD206" i="4"/>
  <c r="AG206" i="4" s="1"/>
  <c r="AI206" i="4"/>
  <c r="AE206" i="4"/>
  <c r="AD208" i="4"/>
  <c r="AG208" i="4" s="1"/>
  <c r="AI208" i="4"/>
  <c r="AE208" i="4"/>
  <c r="AD211" i="4"/>
  <c r="AG211" i="4" s="1"/>
  <c r="AI211" i="4"/>
  <c r="AE211" i="4"/>
  <c r="AD213" i="4"/>
  <c r="AG213" i="4" s="1"/>
  <c r="AI213" i="4"/>
  <c r="AE213" i="4"/>
  <c r="AD215" i="4"/>
  <c r="AG215" i="4" s="1"/>
  <c r="AI215" i="4"/>
  <c r="AE215" i="4"/>
  <c r="AD217" i="4"/>
  <c r="AG217" i="4" s="1"/>
  <c r="AI217" i="4"/>
  <c r="AE217" i="4"/>
  <c r="H147" i="4"/>
  <c r="I147" i="4" s="1"/>
  <c r="H148" i="4"/>
  <c r="I148" i="4" s="1"/>
  <c r="AE148" i="4"/>
  <c r="X149" i="4"/>
  <c r="Y149" i="4" s="1"/>
  <c r="Z149" i="4"/>
  <c r="AE150" i="4"/>
  <c r="AE151" i="4"/>
  <c r="AE152" i="4"/>
  <c r="AE153" i="4"/>
  <c r="H155" i="4"/>
  <c r="I155" i="4" s="1"/>
  <c r="H156" i="4"/>
  <c r="I156" i="4" s="1"/>
  <c r="H157" i="4"/>
  <c r="I157" i="4" s="1"/>
  <c r="H158" i="4"/>
  <c r="I158" i="4" s="1"/>
  <c r="X160" i="4"/>
  <c r="Y160" i="4" s="1"/>
  <c r="Z160" i="4"/>
  <c r="X161" i="4"/>
  <c r="Y161" i="4" s="1"/>
  <c r="Z161" i="4"/>
  <c r="X162" i="4"/>
  <c r="Y162" i="4" s="1"/>
  <c r="Z162" i="4"/>
  <c r="X164" i="4"/>
  <c r="Y164" i="4" s="1"/>
  <c r="Z164" i="4"/>
  <c r="X166" i="4"/>
  <c r="Y166" i="4" s="1"/>
  <c r="Z166" i="4"/>
  <c r="X168" i="4"/>
  <c r="Y168" i="4" s="1"/>
  <c r="Z168" i="4"/>
  <c r="X174" i="4"/>
  <c r="Y174" i="4" s="1"/>
  <c r="Z174" i="4"/>
  <c r="X176" i="4"/>
  <c r="Y176" i="4" s="1"/>
  <c r="Z176" i="4"/>
  <c r="X178" i="4"/>
  <c r="Y178" i="4" s="1"/>
  <c r="Z178" i="4"/>
  <c r="AE180" i="4"/>
  <c r="X182" i="4"/>
  <c r="Y182" i="4" s="1"/>
  <c r="Z182" i="4"/>
  <c r="X184" i="4"/>
  <c r="Y184" i="4" s="1"/>
  <c r="Z184" i="4"/>
  <c r="X186" i="4"/>
  <c r="Y186" i="4" s="1"/>
  <c r="Z186" i="4"/>
  <c r="X188" i="4"/>
  <c r="Y188" i="4" s="1"/>
  <c r="Z188" i="4"/>
  <c r="X190" i="4"/>
  <c r="Y190" i="4" s="1"/>
  <c r="AB190" i="4"/>
  <c r="AD191" i="4"/>
  <c r="AG191" i="4" s="1"/>
  <c r="AD196" i="4"/>
  <c r="AG196" i="4" s="1"/>
  <c r="X191" i="4"/>
  <c r="Y191" i="4" s="1"/>
  <c r="Z191" i="4"/>
  <c r="X193" i="4"/>
  <c r="Y193" i="4" s="1"/>
  <c r="Z193" i="4"/>
  <c r="X196" i="4"/>
  <c r="Y196" i="4" s="1"/>
  <c r="Z196" i="4"/>
  <c r="X198" i="4"/>
  <c r="Y198" i="4" s="1"/>
  <c r="Z198" i="4"/>
  <c r="M199" i="4"/>
  <c r="Q199" i="4" s="1"/>
  <c r="O199" i="4"/>
  <c r="S199" i="4"/>
  <c r="AA199" i="4"/>
  <c r="X200" i="4"/>
  <c r="Y200" i="4" s="1"/>
  <c r="Z200" i="4"/>
  <c r="M201" i="4"/>
  <c r="Q201" i="4" s="1"/>
  <c r="O201" i="4"/>
  <c r="S201" i="4"/>
  <c r="AA201" i="4"/>
  <c r="X202" i="4"/>
  <c r="Y202" i="4" s="1"/>
  <c r="Z202" i="4"/>
  <c r="M203" i="4"/>
  <c r="Q203" i="4" s="1"/>
  <c r="O203" i="4"/>
  <c r="S203" i="4"/>
  <c r="AA203" i="4"/>
  <c r="X204" i="4"/>
  <c r="Y204" i="4" s="1"/>
  <c r="Z204" i="4"/>
  <c r="M205" i="4"/>
  <c r="Q205" i="4" s="1"/>
  <c r="O205" i="4"/>
  <c r="S205" i="4"/>
  <c r="AA205" i="4"/>
  <c r="X206" i="4"/>
  <c r="Y206" i="4" s="1"/>
  <c r="Z206" i="4"/>
  <c r="M207" i="4"/>
  <c r="Q207" i="4" s="1"/>
  <c r="O207" i="4"/>
  <c r="S207" i="4"/>
  <c r="AA207" i="4"/>
  <c r="X208" i="4"/>
  <c r="Y208" i="4" s="1"/>
  <c r="Z208" i="4"/>
  <c r="M209" i="4"/>
  <c r="Q209" i="4" s="1"/>
  <c r="O209" i="4"/>
  <c r="S209" i="4"/>
  <c r="AA209" i="4"/>
  <c r="AD210" i="4"/>
  <c r="AG210" i="4" s="1"/>
  <c r="X211" i="4"/>
  <c r="Y211" i="4" s="1"/>
  <c r="Z211" i="4"/>
  <c r="M212" i="4"/>
  <c r="Q212" i="4" s="1"/>
  <c r="O212" i="4"/>
  <c r="S212" i="4"/>
  <c r="AA212" i="4"/>
  <c r="X213" i="4"/>
  <c r="Y213" i="4" s="1"/>
  <c r="Z213" i="4"/>
  <c r="M214" i="4"/>
  <c r="Q214" i="4" s="1"/>
  <c r="O214" i="4"/>
  <c r="S214" i="4"/>
  <c r="AA214" i="4"/>
  <c r="X215" i="4"/>
  <c r="Y215" i="4" s="1"/>
  <c r="Z215" i="4"/>
  <c r="M216" i="4"/>
  <c r="Q216" i="4" s="1"/>
  <c r="O216" i="4"/>
  <c r="S216" i="4"/>
  <c r="AA216" i="4"/>
  <c r="X217" i="4"/>
  <c r="Y217" i="4" s="1"/>
  <c r="Z217" i="4"/>
  <c r="M218" i="4"/>
  <c r="Q218" i="4" s="1"/>
  <c r="O218" i="4"/>
  <c r="S218" i="4"/>
  <c r="AE218" i="4"/>
  <c r="AI218" i="4"/>
  <c r="M219" i="4"/>
  <c r="Q219" i="4" s="1"/>
  <c r="O219" i="4"/>
  <c r="S219" i="4"/>
  <c r="M226" i="4"/>
  <c r="M228" i="4" s="1"/>
  <c r="K228" i="4" s="1"/>
  <c r="L227" i="4"/>
  <c r="O227" i="4"/>
  <c r="X199" i="4"/>
  <c r="Y199" i="4" s="1"/>
  <c r="Z199" i="4"/>
  <c r="X201" i="4"/>
  <c r="Y201" i="4" s="1"/>
  <c r="Z201" i="4"/>
  <c r="X203" i="4"/>
  <c r="Y203" i="4" s="1"/>
  <c r="Z203" i="4"/>
  <c r="X205" i="4"/>
  <c r="Y205" i="4" s="1"/>
  <c r="Z205" i="4"/>
  <c r="X207" i="4"/>
  <c r="Y207" i="4" s="1"/>
  <c r="Z207" i="4"/>
  <c r="X209" i="4"/>
  <c r="Y209" i="4" s="1"/>
  <c r="Z209" i="4"/>
  <c r="AE210" i="4"/>
  <c r="X212" i="4"/>
  <c r="Y212" i="4" s="1"/>
  <c r="Z212" i="4"/>
  <c r="X214" i="4"/>
  <c r="Y214" i="4" s="1"/>
  <c r="Z214" i="4"/>
  <c r="X216" i="4"/>
  <c r="Y216" i="4" s="1"/>
  <c r="Z216" i="4"/>
  <c r="O226" i="4"/>
  <c r="R227" i="3"/>
  <c r="J228" i="3"/>
  <c r="J227" i="3"/>
  <c r="AF6" i="3"/>
  <c r="AH6" i="3"/>
  <c r="AF7" i="3"/>
  <c r="AH7" i="3"/>
  <c r="AF8" i="3"/>
  <c r="AH8" i="3"/>
  <c r="AF10" i="3"/>
  <c r="AH10" i="3"/>
  <c r="AF11" i="3"/>
  <c r="AH11" i="3"/>
  <c r="AF12" i="3"/>
  <c r="AH12" i="3"/>
  <c r="AF13" i="3"/>
  <c r="AH13" i="3"/>
  <c r="AF14" i="3"/>
  <c r="AH14" i="3"/>
  <c r="AF15" i="3"/>
  <c r="AH15" i="3"/>
  <c r="AF16" i="3"/>
  <c r="AH16" i="3"/>
  <c r="AF17" i="3"/>
  <c r="AH17" i="3"/>
  <c r="AF18" i="3"/>
  <c r="AH18" i="3"/>
  <c r="AF19" i="3"/>
  <c r="AH19" i="3"/>
  <c r="AF20" i="3"/>
  <c r="AH20" i="3"/>
  <c r="AF21" i="3"/>
  <c r="AH21" i="3"/>
  <c r="AF22" i="3"/>
  <c r="AH22" i="3"/>
  <c r="AF23" i="3"/>
  <c r="AH23" i="3"/>
  <c r="AF24" i="3"/>
  <c r="AH24" i="3"/>
  <c r="AF25" i="3"/>
  <c r="AH25" i="3"/>
  <c r="AF26" i="3"/>
  <c r="AH26" i="3"/>
  <c r="AF27" i="3"/>
  <c r="AH27" i="3"/>
  <c r="AF28" i="3"/>
  <c r="AH28" i="3"/>
  <c r="AF29" i="3"/>
  <c r="AH29" i="3"/>
  <c r="AF30" i="3"/>
  <c r="AH30" i="3"/>
  <c r="AF31" i="3"/>
  <c r="AH31" i="3"/>
  <c r="AF32" i="3"/>
  <c r="AH32" i="3"/>
  <c r="AF33" i="3"/>
  <c r="AH33" i="3"/>
  <c r="AF34" i="3"/>
  <c r="AH34" i="3"/>
  <c r="AF35" i="3"/>
  <c r="AH35" i="3"/>
  <c r="AF36" i="3"/>
  <c r="AH36" i="3"/>
  <c r="AF37" i="3"/>
  <c r="AH37" i="3"/>
  <c r="AF38" i="3"/>
  <c r="AH38" i="3"/>
  <c r="AF39" i="3"/>
  <c r="AH39" i="3"/>
  <c r="AF40" i="3"/>
  <c r="AH40" i="3"/>
  <c r="AF41" i="3"/>
  <c r="AH41" i="3"/>
  <c r="AF42" i="3"/>
  <c r="AH42" i="3"/>
  <c r="AF43" i="3"/>
  <c r="AH43" i="3"/>
  <c r="AF44" i="3"/>
  <c r="AH44" i="3"/>
  <c r="AF45" i="3"/>
  <c r="AH45" i="3"/>
  <c r="AF46" i="3"/>
  <c r="AH46" i="3"/>
  <c r="AF47" i="3"/>
  <c r="AH47" i="3"/>
  <c r="AF48" i="3"/>
  <c r="AH48" i="3"/>
  <c r="AF49" i="3"/>
  <c r="AH49" i="3"/>
  <c r="AF50" i="3"/>
  <c r="AH50" i="3"/>
  <c r="AF51" i="3"/>
  <c r="AH51" i="3"/>
  <c r="AF52" i="3"/>
  <c r="AH52" i="3"/>
  <c r="AF53" i="3"/>
  <c r="AH53" i="3"/>
  <c r="AF54" i="3"/>
  <c r="AH54" i="3"/>
  <c r="AF55" i="3"/>
  <c r="AH55" i="3"/>
  <c r="AF56" i="3"/>
  <c r="AH56" i="3"/>
  <c r="AF57" i="3"/>
  <c r="AH57" i="3"/>
  <c r="AF58" i="3"/>
  <c r="AH58" i="3"/>
  <c r="AF59" i="3"/>
  <c r="AH59" i="3"/>
  <c r="AF60" i="3"/>
  <c r="AH60" i="3"/>
  <c r="AF61" i="3"/>
  <c r="AH61" i="3"/>
  <c r="AF62" i="3"/>
  <c r="AH62" i="3"/>
  <c r="AF63" i="3"/>
  <c r="AH63" i="3"/>
  <c r="AF64" i="3"/>
  <c r="AH64" i="3"/>
  <c r="AF65" i="3"/>
  <c r="AH65" i="3"/>
  <c r="AF66" i="3"/>
  <c r="AH66" i="3"/>
  <c r="AF67" i="3"/>
  <c r="AH67" i="3"/>
  <c r="AF68" i="3"/>
  <c r="AH68" i="3"/>
  <c r="AF69" i="3"/>
  <c r="AH69" i="3"/>
  <c r="AF70" i="3"/>
  <c r="AH70" i="3"/>
  <c r="AF71" i="3"/>
  <c r="AH71" i="3"/>
  <c r="AF72" i="3"/>
  <c r="AH72" i="3"/>
  <c r="AF73" i="3"/>
  <c r="AH73" i="3"/>
  <c r="AF74" i="3"/>
  <c r="AH74" i="3"/>
  <c r="AF75" i="3"/>
  <c r="AH75" i="3"/>
  <c r="AF76" i="3"/>
  <c r="AH76" i="3"/>
  <c r="AF77" i="3"/>
  <c r="AH77" i="3"/>
  <c r="AF78" i="3"/>
  <c r="AH78" i="3"/>
  <c r="AF79" i="3"/>
  <c r="AH79" i="3"/>
  <c r="AF80" i="3"/>
  <c r="AH80" i="3"/>
  <c r="AF81" i="3"/>
  <c r="AH81" i="3"/>
  <c r="AF82" i="3"/>
  <c r="AH82" i="3"/>
  <c r="AF83" i="3"/>
  <c r="AH83" i="3"/>
  <c r="AF84" i="3"/>
  <c r="AH84" i="3"/>
  <c r="AF85" i="3"/>
  <c r="AH85" i="3"/>
  <c r="AF86" i="3"/>
  <c r="AH86" i="3"/>
  <c r="AF87" i="3"/>
  <c r="AH87" i="3"/>
  <c r="AF88" i="3"/>
  <c r="AH88" i="3"/>
  <c r="AF89" i="3"/>
  <c r="AH89" i="3"/>
  <c r="AF90" i="3"/>
  <c r="AH90" i="3"/>
  <c r="AF91" i="3"/>
  <c r="AH91" i="3"/>
  <c r="AF92" i="3"/>
  <c r="AH92" i="3"/>
  <c r="AF93" i="3"/>
  <c r="AH93" i="3"/>
  <c r="AF94" i="3"/>
  <c r="AH94" i="3"/>
  <c r="AF95" i="3"/>
  <c r="AH95" i="3"/>
  <c r="AF96" i="3"/>
  <c r="AH96" i="3"/>
  <c r="AF97" i="3"/>
  <c r="AH97" i="3"/>
  <c r="AF98" i="3"/>
  <c r="AH98" i="3"/>
  <c r="AF99" i="3"/>
  <c r="AH99" i="3"/>
  <c r="AF100" i="3"/>
  <c r="AH100" i="3"/>
  <c r="AF101" i="3"/>
  <c r="AH101" i="3"/>
  <c r="AF102" i="3"/>
  <c r="AH102" i="3"/>
  <c r="AF103" i="3"/>
  <c r="AH103" i="3"/>
  <c r="AF104" i="3"/>
  <c r="AH104" i="3"/>
  <c r="AF105" i="3"/>
  <c r="AH105" i="3"/>
  <c r="AF106" i="3"/>
  <c r="AH106" i="3"/>
  <c r="AF107" i="3"/>
  <c r="AH107" i="3"/>
  <c r="AF108" i="3"/>
  <c r="AH108" i="3"/>
  <c r="AF109" i="3"/>
  <c r="AH109" i="3"/>
  <c r="AF110" i="3"/>
  <c r="AH110" i="3"/>
  <c r="AF111" i="3"/>
  <c r="AH111" i="3"/>
  <c r="AF112" i="3"/>
  <c r="AH112" i="3"/>
  <c r="AF113" i="3"/>
  <c r="AH113" i="3"/>
  <c r="AF114" i="3"/>
  <c r="AH114" i="3"/>
  <c r="AF115" i="3"/>
  <c r="AH115" i="3"/>
  <c r="AF116" i="3"/>
  <c r="AH116" i="3"/>
  <c r="AF117" i="3"/>
  <c r="AH117" i="3"/>
  <c r="AF118" i="3"/>
  <c r="AH118" i="3"/>
  <c r="AF119" i="3"/>
  <c r="AH119" i="3"/>
  <c r="AF120" i="3"/>
  <c r="AH120" i="3"/>
  <c r="AF122" i="3"/>
  <c r="AH122" i="3"/>
  <c r="AF123" i="3"/>
  <c r="AH123" i="3"/>
  <c r="AF124" i="3"/>
  <c r="AH124" i="3"/>
  <c r="AF125" i="3"/>
  <c r="AH125" i="3"/>
  <c r="AF126" i="3"/>
  <c r="AH126" i="3"/>
  <c r="AF127" i="3"/>
  <c r="AH127" i="3"/>
  <c r="AF128" i="3"/>
  <c r="AH128" i="3"/>
  <c r="AF129" i="3"/>
  <c r="AH129" i="3"/>
  <c r="AF130" i="3"/>
  <c r="AH130" i="3"/>
  <c r="AF131" i="3"/>
  <c r="AH131" i="3"/>
  <c r="AF132" i="3"/>
  <c r="AH132" i="3"/>
  <c r="AF133" i="3"/>
  <c r="AH133" i="3"/>
  <c r="AF134" i="3"/>
  <c r="AH134" i="3"/>
  <c r="AF135" i="3"/>
  <c r="AH135" i="3"/>
  <c r="AF136" i="3"/>
  <c r="AH136" i="3"/>
  <c r="AF137" i="3"/>
  <c r="AH137" i="3"/>
  <c r="AF138" i="3"/>
  <c r="AH138" i="3"/>
  <c r="AF139" i="3"/>
  <c r="AH139" i="3"/>
  <c r="AF140" i="3"/>
  <c r="AH140" i="3"/>
  <c r="AE141" i="3"/>
  <c r="AF141" i="3"/>
  <c r="AH141" i="3"/>
  <c r="AF142" i="3"/>
  <c r="AH142" i="3"/>
  <c r="AF143" i="3"/>
  <c r="AH143" i="3"/>
  <c r="AF144" i="3"/>
  <c r="AH144" i="3"/>
  <c r="AF145" i="3"/>
  <c r="AH145" i="3"/>
  <c r="AF146" i="3"/>
  <c r="AH146" i="3"/>
  <c r="AF147" i="3"/>
  <c r="AH147" i="3"/>
  <c r="AF148" i="3"/>
  <c r="AH148" i="3"/>
  <c r="AF149" i="3"/>
  <c r="AH149" i="3"/>
  <c r="AF150" i="3"/>
  <c r="AH150" i="3"/>
  <c r="AF151" i="3"/>
  <c r="AH151" i="3"/>
  <c r="AF152" i="3"/>
  <c r="AH152" i="3"/>
  <c r="AF153" i="3"/>
  <c r="AH153" i="3"/>
  <c r="AF154" i="3"/>
  <c r="AH154" i="3"/>
  <c r="AF155" i="3"/>
  <c r="AH155" i="3"/>
  <c r="AF156" i="3"/>
  <c r="AH156" i="3"/>
  <c r="AF157" i="3"/>
  <c r="AH157" i="3"/>
  <c r="AF158" i="3"/>
  <c r="AH158" i="3"/>
  <c r="AF159" i="3"/>
  <c r="AH159" i="3"/>
  <c r="AE160" i="3"/>
  <c r="AF160" i="3"/>
  <c r="AH160" i="3"/>
  <c r="AF161" i="3"/>
  <c r="AH161" i="3"/>
  <c r="AF162" i="3"/>
  <c r="AH162" i="3"/>
  <c r="AF163" i="3"/>
  <c r="AH163" i="3"/>
  <c r="AF164" i="3"/>
  <c r="AH164" i="3"/>
  <c r="AF165" i="3"/>
  <c r="AH165" i="3"/>
  <c r="AF166" i="3"/>
  <c r="AH166" i="3"/>
  <c r="AF167" i="3"/>
  <c r="AH167" i="3"/>
  <c r="AF168" i="3"/>
  <c r="AH168" i="3"/>
  <c r="AF169" i="3"/>
  <c r="AH169" i="3"/>
  <c r="AE170" i="3"/>
  <c r="AF170" i="3"/>
  <c r="AH170" i="3"/>
  <c r="AE171" i="3"/>
  <c r="AF171" i="3"/>
  <c r="AH171" i="3"/>
  <c r="AE172" i="3"/>
  <c r="AF172" i="3"/>
  <c r="AH172" i="3"/>
  <c r="AE173" i="3"/>
  <c r="AF173" i="3"/>
  <c r="AH173" i="3"/>
  <c r="AF174" i="3"/>
  <c r="AH174" i="3"/>
  <c r="AF175" i="3"/>
  <c r="AH175" i="3"/>
  <c r="AF176" i="3"/>
  <c r="AH176" i="3"/>
  <c r="AF177" i="3"/>
  <c r="AH177" i="3"/>
  <c r="AF178" i="3"/>
  <c r="AH178" i="3"/>
  <c r="AF179" i="3"/>
  <c r="AH179" i="3"/>
  <c r="AF180" i="3"/>
  <c r="AH180" i="3"/>
  <c r="AF181" i="3"/>
  <c r="AH181" i="3"/>
  <c r="AF182" i="3"/>
  <c r="AH182" i="3"/>
  <c r="AF183" i="3"/>
  <c r="AH183" i="3"/>
  <c r="AF184" i="3"/>
  <c r="AH184" i="3"/>
  <c r="AF185" i="3"/>
  <c r="AH185" i="3"/>
  <c r="AF186" i="3"/>
  <c r="AH186" i="3"/>
  <c r="AF187" i="3"/>
  <c r="AH187" i="3"/>
  <c r="AF188" i="3"/>
  <c r="AH188" i="3"/>
  <c r="AF189" i="3"/>
  <c r="AH189" i="3"/>
  <c r="AF190" i="3"/>
  <c r="AH190" i="3"/>
  <c r="AF191" i="3"/>
  <c r="AH191" i="3"/>
  <c r="AF192" i="3"/>
  <c r="AH192" i="3"/>
  <c r="AF193" i="3"/>
  <c r="AH193" i="3"/>
  <c r="AF194" i="3"/>
  <c r="AH194" i="3"/>
  <c r="AF195" i="3"/>
  <c r="AH195" i="3"/>
  <c r="AE196" i="3"/>
  <c r="AF196" i="3"/>
  <c r="AH196" i="3"/>
  <c r="AF197" i="3"/>
  <c r="AH197" i="3"/>
  <c r="AF198" i="3"/>
  <c r="AH198" i="3"/>
  <c r="AF199" i="3"/>
  <c r="AH199" i="3"/>
  <c r="AF200" i="3"/>
  <c r="AH200" i="3"/>
  <c r="AF201" i="3"/>
  <c r="AH201" i="3"/>
  <c r="AF202" i="3"/>
  <c r="AH202" i="3"/>
  <c r="AF203" i="3"/>
  <c r="AH203" i="3"/>
  <c r="AF204" i="3"/>
  <c r="AH204" i="3"/>
  <c r="AF205" i="3"/>
  <c r="AH205" i="3"/>
  <c r="AF206" i="3"/>
  <c r="AH206" i="3"/>
  <c r="AF207" i="3"/>
  <c r="AH207" i="3"/>
  <c r="AF208" i="3"/>
  <c r="AH208" i="3"/>
  <c r="AF209" i="3"/>
  <c r="AH209" i="3"/>
  <c r="AF210" i="3"/>
  <c r="AH210" i="3"/>
  <c r="AF211" i="3"/>
  <c r="AH211" i="3"/>
  <c r="AF212" i="3"/>
  <c r="AH212" i="3"/>
  <c r="AF213" i="3"/>
  <c r="AH213" i="3"/>
  <c r="AF214" i="3"/>
  <c r="AH214" i="3"/>
  <c r="AF215" i="3"/>
  <c r="AH215" i="3"/>
  <c r="AF216" i="3"/>
  <c r="AH216" i="3"/>
  <c r="AF217" i="3"/>
  <c r="AH217" i="3"/>
  <c r="AF218" i="3"/>
  <c r="AH218" i="3"/>
  <c r="AF219" i="3"/>
  <c r="AH219" i="3"/>
  <c r="AF220" i="3"/>
  <c r="AH220" i="3"/>
  <c r="AH5" i="3"/>
  <c r="AI141" i="3"/>
  <c r="AI160" i="3"/>
  <c r="AI170" i="3"/>
  <c r="AI171" i="3"/>
  <c r="AI172" i="3"/>
  <c r="AI173" i="3"/>
  <c r="AI196" i="3"/>
  <c r="Z10" i="3"/>
  <c r="Z11" i="3"/>
  <c r="Z12" i="3"/>
  <c r="Z13" i="3"/>
  <c r="Z14" i="3"/>
  <c r="Z15" i="3"/>
  <c r="Z16" i="3"/>
  <c r="Z25" i="3"/>
  <c r="Z26" i="3"/>
  <c r="Z27" i="3"/>
  <c r="Z28" i="3"/>
  <c r="Z29" i="3"/>
  <c r="Z31" i="3"/>
  <c r="Z35" i="3"/>
  <c r="Z36" i="3"/>
  <c r="Z39" i="3"/>
  <c r="Z40" i="3"/>
  <c r="Z41" i="3"/>
  <c r="Z42" i="3"/>
  <c r="Z43" i="3"/>
  <c r="Z44" i="3"/>
  <c r="Z45" i="3"/>
  <c r="Z46" i="3"/>
  <c r="Z47" i="3"/>
  <c r="Z48" i="3"/>
  <c r="Z49" i="3"/>
  <c r="Z50" i="3"/>
  <c r="Z51" i="3"/>
  <c r="Z52" i="3"/>
  <c r="Z53" i="3"/>
  <c r="Z54" i="3"/>
  <c r="Z55" i="3"/>
  <c r="Z56" i="3"/>
  <c r="Z57" i="3"/>
  <c r="Z58" i="3"/>
  <c r="Z59" i="3"/>
  <c r="Z60" i="3"/>
  <c r="Z61" i="3"/>
  <c r="Z62" i="3"/>
  <c r="Z63" i="3"/>
  <c r="Z65" i="3"/>
  <c r="Z66" i="3"/>
  <c r="Z71" i="3"/>
  <c r="Z72" i="3"/>
  <c r="Z74" i="3"/>
  <c r="Z76" i="3"/>
  <c r="Z78" i="3"/>
  <c r="Z79" i="3"/>
  <c r="Z80" i="3"/>
  <c r="Z87" i="3"/>
  <c r="Z88" i="3"/>
  <c r="Z90" i="3"/>
  <c r="Z91" i="3"/>
  <c r="Z92" i="3"/>
  <c r="Z96" i="3"/>
  <c r="Z97" i="3"/>
  <c r="Z98" i="3"/>
  <c r="Z99" i="3"/>
  <c r="Z100" i="3"/>
  <c r="Z101" i="3"/>
  <c r="Z102" i="3"/>
  <c r="Z103" i="3"/>
  <c r="Z104" i="3"/>
  <c r="Z105" i="3"/>
  <c r="Z107" i="3"/>
  <c r="Z109" i="3"/>
  <c r="Z111" i="3"/>
  <c r="Z112" i="3"/>
  <c r="Z131" i="3"/>
  <c r="Z136" i="3"/>
  <c r="Z141" i="3"/>
  <c r="Z142" i="3"/>
  <c r="Z143" i="3"/>
  <c r="Z145" i="3"/>
  <c r="Z147" i="3"/>
  <c r="Z149" i="3"/>
  <c r="Z151" i="3"/>
  <c r="Z152" i="3"/>
  <c r="Z153" i="3"/>
  <c r="Z154" i="3"/>
  <c r="Z155" i="3"/>
  <c r="Z160" i="3"/>
  <c r="Z170" i="3"/>
  <c r="Z171" i="3"/>
  <c r="Z172" i="3"/>
  <c r="Z173" i="3"/>
  <c r="Z181" i="3"/>
  <c r="Z182" i="3"/>
  <c r="Z193" i="3"/>
  <c r="Z195" i="3"/>
  <c r="Z196" i="3"/>
  <c r="Z211" i="3"/>
  <c r="Z219" i="3"/>
  <c r="Z220" i="3"/>
  <c r="O12" i="3"/>
  <c r="O76" i="3"/>
  <c r="O122" i="3"/>
  <c r="O160" i="3"/>
  <c r="J6" i="3"/>
  <c r="J7" i="3"/>
  <c r="J8" i="3"/>
  <c r="J10" i="3"/>
  <c r="J11" i="3"/>
  <c r="J12" i="3"/>
  <c r="J13" i="3"/>
  <c r="J14" i="3"/>
  <c r="J15" i="3"/>
  <c r="J16" i="3"/>
  <c r="J17" i="3"/>
  <c r="J18" i="3"/>
  <c r="J19" i="3"/>
  <c r="J20" i="3"/>
  <c r="J21" i="3"/>
  <c r="J22" i="3"/>
  <c r="J23" i="3"/>
  <c r="J24" i="3"/>
  <c r="J25" i="3"/>
  <c r="J26" i="3"/>
  <c r="J27" i="3"/>
  <c r="J28" i="3"/>
  <c r="J29" i="3"/>
  <c r="J30" i="3"/>
  <c r="J31" i="3"/>
  <c r="J33" i="3"/>
  <c r="J34" i="3"/>
  <c r="J35" i="3"/>
  <c r="J36" i="3"/>
  <c r="J38" i="3"/>
  <c r="J39" i="3"/>
  <c r="J40" i="3"/>
  <c r="J41" i="3"/>
  <c r="J42" i="3"/>
  <c r="J43" i="3"/>
  <c r="J44" i="3"/>
  <c r="J45" i="3"/>
  <c r="J46" i="3"/>
  <c r="J47" i="3"/>
  <c r="J48" i="3"/>
  <c r="J49" i="3"/>
  <c r="J50" i="3"/>
  <c r="J51" i="3"/>
  <c r="J52" i="3"/>
  <c r="J53" i="3"/>
  <c r="J54" i="3"/>
  <c r="J55" i="3"/>
  <c r="J56" i="3"/>
  <c r="J57" i="3"/>
  <c r="J58" i="3"/>
  <c r="J59" i="3"/>
  <c r="J60" i="3"/>
  <c r="J62" i="3"/>
  <c r="J63" i="3"/>
  <c r="J64" i="3"/>
  <c r="J65" i="3"/>
  <c r="J70" i="3"/>
  <c r="J71" i="3"/>
  <c r="J72" i="3"/>
  <c r="J73" i="3"/>
  <c r="J75" i="3"/>
  <c r="J76" i="3"/>
  <c r="J77" i="3"/>
  <c r="J78" i="3"/>
  <c r="J79" i="3"/>
  <c r="J80" i="3"/>
  <c r="J82" i="3"/>
  <c r="J83" i="3"/>
  <c r="J84" i="3"/>
  <c r="J85" i="3"/>
  <c r="J86" i="3"/>
  <c r="J87" i="3"/>
  <c r="J88" i="3"/>
  <c r="J89" i="3"/>
  <c r="J90" i="3"/>
  <c r="J94" i="3"/>
  <c r="J95" i="3"/>
  <c r="J96" i="3"/>
  <c r="J97" i="3"/>
  <c r="J98" i="3"/>
  <c r="J99" i="3"/>
  <c r="J100" i="3"/>
  <c r="J101" i="3"/>
  <c r="J102" i="3"/>
  <c r="J103" i="3"/>
  <c r="J104" i="3"/>
  <c r="J105" i="3"/>
  <c r="J106" i="3"/>
  <c r="J107" i="3"/>
  <c r="J109" i="3"/>
  <c r="J110" i="3"/>
  <c r="J111" i="3"/>
  <c r="J112" i="3"/>
  <c r="J114" i="3"/>
  <c r="J115" i="3"/>
  <c r="J116" i="3"/>
  <c r="J117" i="3"/>
  <c r="J118" i="3"/>
  <c r="J119" i="3"/>
  <c r="J120" i="3"/>
  <c r="J121" i="3"/>
  <c r="J122" i="3"/>
  <c r="J125" i="3"/>
  <c r="J131" i="3"/>
  <c r="J134" i="3"/>
  <c r="J135" i="3"/>
  <c r="J136" i="3"/>
  <c r="J141" i="3"/>
  <c r="J143" i="3"/>
  <c r="J147" i="3"/>
  <c r="J151" i="3"/>
  <c r="J152" i="3"/>
  <c r="J153" i="3"/>
  <c r="J154" i="3"/>
  <c r="J160" i="3"/>
  <c r="J164" i="3"/>
  <c r="J165" i="3"/>
  <c r="J166" i="3"/>
  <c r="J167" i="3"/>
  <c r="J168" i="3"/>
  <c r="J169" i="3"/>
  <c r="J170" i="3"/>
  <c r="J171" i="3"/>
  <c r="J172" i="3"/>
  <c r="J173" i="3"/>
  <c r="J174" i="3"/>
  <c r="J175" i="3"/>
  <c r="J176" i="3"/>
  <c r="J177" i="3"/>
  <c r="J178" i="3"/>
  <c r="J179" i="3"/>
  <c r="J180" i="3"/>
  <c r="J181" i="3"/>
  <c r="J182" i="3"/>
  <c r="J183" i="3"/>
  <c r="J184" i="3"/>
  <c r="J185" i="3"/>
  <c r="J186" i="3"/>
  <c r="J187" i="3"/>
  <c r="J188" i="3"/>
  <c r="J189" i="3"/>
  <c r="J190" i="3"/>
  <c r="J191" i="3"/>
  <c r="J192" i="3"/>
  <c r="J193" i="3"/>
  <c r="J194" i="3"/>
  <c r="J195" i="3"/>
  <c r="J196" i="3"/>
  <c r="J197" i="3"/>
  <c r="J198" i="3"/>
  <c r="J199" i="3"/>
  <c r="J200" i="3"/>
  <c r="J201" i="3"/>
  <c r="J202" i="3"/>
  <c r="J203" i="3"/>
  <c r="J204" i="3"/>
  <c r="J205" i="3"/>
  <c r="J206" i="3"/>
  <c r="J207" i="3"/>
  <c r="J208" i="3"/>
  <c r="J209" i="3"/>
  <c r="J210" i="3"/>
  <c r="J211" i="3"/>
  <c r="J212" i="3"/>
  <c r="J213" i="3"/>
  <c r="J214" i="3"/>
  <c r="J215" i="3"/>
  <c r="J216" i="3"/>
  <c r="J217" i="3"/>
  <c r="J218" i="3"/>
  <c r="J219" i="3"/>
  <c r="J220" i="3"/>
  <c r="J5" i="3"/>
  <c r="R6" i="3"/>
  <c r="R7" i="3"/>
  <c r="R8" i="3"/>
  <c r="R10" i="3"/>
  <c r="R11" i="3"/>
  <c r="R12" i="3"/>
  <c r="R13" i="3"/>
  <c r="R14" i="3"/>
  <c r="R15" i="3"/>
  <c r="R16" i="3"/>
  <c r="R17" i="3"/>
  <c r="R18" i="3"/>
  <c r="R19" i="3"/>
  <c r="R20" i="3"/>
  <c r="R21" i="3"/>
  <c r="R22" i="3"/>
  <c r="R23" i="3"/>
  <c r="R24" i="3"/>
  <c r="R25" i="3"/>
  <c r="R26" i="3"/>
  <c r="R27" i="3"/>
  <c r="R28" i="3"/>
  <c r="R29" i="3"/>
  <c r="R30" i="3"/>
  <c r="R31" i="3"/>
  <c r="R32" i="3"/>
  <c r="R33" i="3"/>
  <c r="R34" i="3"/>
  <c r="R35" i="3"/>
  <c r="R36" i="3"/>
  <c r="R37" i="3"/>
  <c r="R38" i="3"/>
  <c r="R39" i="3"/>
  <c r="R40" i="3"/>
  <c r="R41" i="3"/>
  <c r="R42" i="3"/>
  <c r="R43" i="3"/>
  <c r="R44" i="3"/>
  <c r="R45" i="3"/>
  <c r="R46" i="3"/>
  <c r="R47" i="3"/>
  <c r="R48" i="3"/>
  <c r="R49" i="3"/>
  <c r="R50" i="3"/>
  <c r="R51" i="3"/>
  <c r="R52" i="3"/>
  <c r="R53" i="3"/>
  <c r="R54" i="3"/>
  <c r="R55" i="3"/>
  <c r="R56" i="3"/>
  <c r="R57" i="3"/>
  <c r="R58" i="3"/>
  <c r="R59" i="3"/>
  <c r="R60" i="3"/>
  <c r="R61" i="3"/>
  <c r="R62" i="3"/>
  <c r="R63" i="3"/>
  <c r="R64" i="3"/>
  <c r="R65" i="3"/>
  <c r="R66" i="3"/>
  <c r="R67" i="3"/>
  <c r="R68" i="3"/>
  <c r="R69" i="3"/>
  <c r="R70" i="3"/>
  <c r="R71" i="3"/>
  <c r="R72" i="3"/>
  <c r="R73" i="3"/>
  <c r="R74" i="3"/>
  <c r="R75" i="3"/>
  <c r="R76" i="3"/>
  <c r="R77" i="3"/>
  <c r="R78" i="3"/>
  <c r="R79" i="3"/>
  <c r="R80" i="3"/>
  <c r="R81" i="3"/>
  <c r="R82" i="3"/>
  <c r="R83" i="3"/>
  <c r="R84" i="3"/>
  <c r="R85" i="3"/>
  <c r="R86" i="3"/>
  <c r="R87" i="3"/>
  <c r="R88" i="3"/>
  <c r="R89" i="3"/>
  <c r="R90" i="3"/>
  <c r="R91" i="3"/>
  <c r="R92" i="3"/>
  <c r="R93" i="3"/>
  <c r="R94" i="3"/>
  <c r="R95" i="3"/>
  <c r="R96" i="3"/>
  <c r="R97" i="3"/>
  <c r="R98" i="3"/>
  <c r="R99" i="3"/>
  <c r="R100" i="3"/>
  <c r="R101" i="3"/>
  <c r="R102" i="3"/>
  <c r="R103" i="3"/>
  <c r="R104" i="3"/>
  <c r="R105" i="3"/>
  <c r="R106" i="3"/>
  <c r="R107" i="3"/>
  <c r="R108" i="3"/>
  <c r="R109" i="3"/>
  <c r="R110" i="3"/>
  <c r="R111" i="3"/>
  <c r="R112" i="3"/>
  <c r="R113" i="3"/>
  <c r="R114" i="3"/>
  <c r="R115" i="3"/>
  <c r="R116" i="3"/>
  <c r="R117" i="3"/>
  <c r="R118" i="3"/>
  <c r="R119" i="3"/>
  <c r="R120" i="3"/>
  <c r="R122" i="3"/>
  <c r="R123" i="3"/>
  <c r="R124" i="3"/>
  <c r="R125" i="3"/>
  <c r="R126" i="3"/>
  <c r="R127" i="3"/>
  <c r="R128" i="3"/>
  <c r="R129" i="3"/>
  <c r="R130" i="3"/>
  <c r="R131" i="3"/>
  <c r="R132" i="3"/>
  <c r="R133" i="3"/>
  <c r="R134" i="3"/>
  <c r="R135" i="3"/>
  <c r="R136" i="3"/>
  <c r="R137" i="3"/>
  <c r="R138" i="3"/>
  <c r="R139" i="3"/>
  <c r="R140" i="3"/>
  <c r="R141" i="3"/>
  <c r="R142" i="3"/>
  <c r="R143" i="3"/>
  <c r="R144" i="3"/>
  <c r="R145" i="3"/>
  <c r="R146" i="3"/>
  <c r="R147" i="3"/>
  <c r="R148" i="3"/>
  <c r="R149" i="3"/>
  <c r="R150" i="3"/>
  <c r="R151" i="3"/>
  <c r="R152" i="3"/>
  <c r="R153" i="3"/>
  <c r="R154" i="3"/>
  <c r="R155" i="3"/>
  <c r="R156" i="3"/>
  <c r="R157" i="3"/>
  <c r="R158" i="3"/>
  <c r="R159" i="3"/>
  <c r="R160" i="3"/>
  <c r="R161" i="3"/>
  <c r="R162" i="3"/>
  <c r="R163" i="3"/>
  <c r="R164" i="3"/>
  <c r="R165" i="3"/>
  <c r="R166" i="3"/>
  <c r="R167" i="3"/>
  <c r="R168" i="3"/>
  <c r="R169" i="3"/>
  <c r="R170" i="3"/>
  <c r="R171" i="3"/>
  <c r="R172" i="3"/>
  <c r="R173" i="3"/>
  <c r="R174" i="3"/>
  <c r="R175" i="3"/>
  <c r="R176" i="3"/>
  <c r="R177" i="3"/>
  <c r="R178" i="3"/>
  <c r="R179" i="3"/>
  <c r="R180" i="3"/>
  <c r="R181" i="3"/>
  <c r="R182" i="3"/>
  <c r="R183" i="3"/>
  <c r="R184" i="3"/>
  <c r="R185" i="3"/>
  <c r="R186" i="3"/>
  <c r="R187" i="3"/>
  <c r="R188" i="3"/>
  <c r="R189" i="3"/>
  <c r="R190" i="3"/>
  <c r="R191" i="3"/>
  <c r="R192" i="3"/>
  <c r="R193" i="3"/>
  <c r="R194" i="3"/>
  <c r="R195" i="3"/>
  <c r="R196" i="3"/>
  <c r="R197" i="3"/>
  <c r="R198" i="3"/>
  <c r="R199" i="3"/>
  <c r="R200" i="3"/>
  <c r="R201" i="3"/>
  <c r="R202" i="3"/>
  <c r="R203" i="3"/>
  <c r="R204" i="3"/>
  <c r="R205" i="3"/>
  <c r="R206" i="3"/>
  <c r="R207" i="3"/>
  <c r="R208" i="3"/>
  <c r="R209" i="3"/>
  <c r="R210" i="3"/>
  <c r="R211" i="3"/>
  <c r="R212" i="3"/>
  <c r="R213" i="3"/>
  <c r="R214" i="3"/>
  <c r="R215" i="3"/>
  <c r="R216" i="3"/>
  <c r="R217" i="3"/>
  <c r="R218" i="3"/>
  <c r="R219" i="3"/>
  <c r="R220" i="3"/>
  <c r="R5" i="3"/>
  <c r="D221" i="3"/>
  <c r="S12" i="3"/>
  <c r="S76" i="3"/>
  <c r="S122" i="3"/>
  <c r="S160" i="3"/>
  <c r="N12" i="3"/>
  <c r="N76" i="3"/>
  <c r="N122" i="3"/>
  <c r="N160" i="3"/>
  <c r="P6" i="3"/>
  <c r="P7" i="3"/>
  <c r="P8" i="3"/>
  <c r="P10" i="3"/>
  <c r="P11" i="3"/>
  <c r="M12" i="3"/>
  <c r="P12" i="3"/>
  <c r="P13" i="3"/>
  <c r="P14" i="3"/>
  <c r="P15" i="3"/>
  <c r="P16" i="3"/>
  <c r="P17" i="3"/>
  <c r="P18" i="3"/>
  <c r="P19" i="3"/>
  <c r="P20" i="3"/>
  <c r="P21" i="3"/>
  <c r="P22" i="3"/>
  <c r="P23" i="3"/>
  <c r="P24" i="3"/>
  <c r="P25" i="3"/>
  <c r="P26" i="3"/>
  <c r="P27" i="3"/>
  <c r="P28" i="3"/>
  <c r="P29" i="3"/>
  <c r="P30" i="3"/>
  <c r="P31" i="3"/>
  <c r="P32" i="3"/>
  <c r="P33" i="3"/>
  <c r="P34" i="3"/>
  <c r="P35" i="3"/>
  <c r="P36" i="3"/>
  <c r="P37" i="3"/>
  <c r="P38" i="3"/>
  <c r="P39" i="3"/>
  <c r="P40" i="3"/>
  <c r="P41" i="3"/>
  <c r="P42" i="3"/>
  <c r="P43" i="3"/>
  <c r="P44" i="3"/>
  <c r="P45" i="3"/>
  <c r="P46" i="3"/>
  <c r="P47" i="3"/>
  <c r="P48" i="3"/>
  <c r="P49" i="3"/>
  <c r="P50" i="3"/>
  <c r="P51" i="3"/>
  <c r="P52" i="3"/>
  <c r="P53" i="3"/>
  <c r="P54" i="3"/>
  <c r="P55" i="3"/>
  <c r="P56" i="3"/>
  <c r="P57" i="3"/>
  <c r="P58" i="3"/>
  <c r="P59" i="3"/>
  <c r="P60" i="3"/>
  <c r="P61" i="3"/>
  <c r="P62" i="3"/>
  <c r="P63" i="3"/>
  <c r="P64" i="3"/>
  <c r="P65" i="3"/>
  <c r="P66" i="3"/>
  <c r="P67" i="3"/>
  <c r="P68" i="3"/>
  <c r="P69" i="3"/>
  <c r="P70" i="3"/>
  <c r="P71" i="3"/>
  <c r="P72" i="3"/>
  <c r="P73" i="3"/>
  <c r="P74" i="3"/>
  <c r="P75" i="3"/>
  <c r="M76" i="3"/>
  <c r="P76" i="3"/>
  <c r="P77" i="3"/>
  <c r="P78" i="3"/>
  <c r="P79" i="3"/>
  <c r="P80" i="3"/>
  <c r="P81" i="3"/>
  <c r="P82" i="3"/>
  <c r="P83" i="3"/>
  <c r="P84" i="3"/>
  <c r="P85" i="3"/>
  <c r="P86" i="3"/>
  <c r="P87" i="3"/>
  <c r="P88" i="3"/>
  <c r="P89" i="3"/>
  <c r="P90" i="3"/>
  <c r="P91" i="3"/>
  <c r="P92" i="3"/>
  <c r="P93" i="3"/>
  <c r="P94" i="3"/>
  <c r="P95" i="3"/>
  <c r="P96" i="3"/>
  <c r="P97" i="3"/>
  <c r="P98" i="3"/>
  <c r="P99" i="3"/>
  <c r="P100" i="3"/>
  <c r="P101" i="3"/>
  <c r="P102" i="3"/>
  <c r="P103" i="3"/>
  <c r="P104" i="3"/>
  <c r="P105" i="3"/>
  <c r="P106" i="3"/>
  <c r="P107" i="3"/>
  <c r="P108" i="3"/>
  <c r="P109" i="3"/>
  <c r="P110" i="3"/>
  <c r="P111" i="3"/>
  <c r="P112" i="3"/>
  <c r="P113" i="3"/>
  <c r="P114" i="3"/>
  <c r="P115" i="3"/>
  <c r="P116" i="3"/>
  <c r="P117" i="3"/>
  <c r="P118" i="3"/>
  <c r="P119" i="3"/>
  <c r="P120" i="3"/>
  <c r="M122" i="3"/>
  <c r="P122" i="3"/>
  <c r="P123" i="3"/>
  <c r="P124" i="3"/>
  <c r="P125" i="3"/>
  <c r="P126" i="3"/>
  <c r="P127" i="3"/>
  <c r="P128" i="3"/>
  <c r="P129" i="3"/>
  <c r="P130" i="3"/>
  <c r="P131" i="3"/>
  <c r="P132" i="3"/>
  <c r="P133" i="3"/>
  <c r="P134" i="3"/>
  <c r="P135" i="3"/>
  <c r="P136" i="3"/>
  <c r="P137" i="3"/>
  <c r="P138" i="3"/>
  <c r="P139" i="3"/>
  <c r="P140" i="3"/>
  <c r="P141" i="3"/>
  <c r="P142" i="3"/>
  <c r="P143" i="3"/>
  <c r="P144" i="3"/>
  <c r="P145" i="3"/>
  <c r="P146" i="3"/>
  <c r="P147" i="3"/>
  <c r="P148" i="3"/>
  <c r="P149" i="3"/>
  <c r="P150" i="3"/>
  <c r="P151" i="3"/>
  <c r="P152" i="3"/>
  <c r="P153" i="3"/>
  <c r="P154" i="3"/>
  <c r="P155" i="3"/>
  <c r="P156" i="3"/>
  <c r="P157" i="3"/>
  <c r="P158" i="3"/>
  <c r="P159" i="3"/>
  <c r="M160" i="3"/>
  <c r="P160" i="3"/>
  <c r="P161" i="3"/>
  <c r="P162" i="3"/>
  <c r="P163" i="3"/>
  <c r="P164" i="3"/>
  <c r="P165" i="3"/>
  <c r="P166" i="3"/>
  <c r="P167" i="3"/>
  <c r="P168" i="3"/>
  <c r="P169" i="3"/>
  <c r="P170" i="3"/>
  <c r="P171" i="3"/>
  <c r="P172" i="3"/>
  <c r="P173" i="3"/>
  <c r="P174" i="3"/>
  <c r="P175" i="3"/>
  <c r="P176" i="3"/>
  <c r="P177" i="3"/>
  <c r="P178" i="3"/>
  <c r="P179" i="3"/>
  <c r="P180" i="3"/>
  <c r="P181" i="3"/>
  <c r="P182" i="3"/>
  <c r="P183" i="3"/>
  <c r="P184" i="3"/>
  <c r="P185" i="3"/>
  <c r="P186" i="3"/>
  <c r="P187" i="3"/>
  <c r="P188" i="3"/>
  <c r="P189" i="3"/>
  <c r="P190" i="3"/>
  <c r="P191" i="3"/>
  <c r="P192" i="3"/>
  <c r="P193" i="3"/>
  <c r="P194" i="3"/>
  <c r="P195" i="3"/>
  <c r="P196" i="3"/>
  <c r="P197" i="3"/>
  <c r="P198" i="3"/>
  <c r="P199" i="3"/>
  <c r="P200" i="3"/>
  <c r="P201" i="3"/>
  <c r="P202" i="3"/>
  <c r="P203" i="3"/>
  <c r="P204" i="3"/>
  <c r="P205" i="3"/>
  <c r="P206" i="3"/>
  <c r="P207" i="3"/>
  <c r="P208" i="3"/>
  <c r="P209" i="3"/>
  <c r="P210" i="3"/>
  <c r="P211" i="3"/>
  <c r="P212" i="3"/>
  <c r="P213" i="3"/>
  <c r="P214" i="3"/>
  <c r="P215" i="3"/>
  <c r="P216" i="3"/>
  <c r="P217" i="3"/>
  <c r="P218" i="3"/>
  <c r="P219" i="3"/>
  <c r="P220" i="3"/>
  <c r="G6" i="3"/>
  <c r="H6" i="3"/>
  <c r="G7" i="3"/>
  <c r="H7" i="3"/>
  <c r="G8" i="3"/>
  <c r="H8" i="3"/>
  <c r="G10" i="3"/>
  <c r="H10" i="3"/>
  <c r="G11" i="3"/>
  <c r="H11" i="3"/>
  <c r="G12" i="3"/>
  <c r="H12" i="3"/>
  <c r="G13" i="3"/>
  <c r="H13" i="3"/>
  <c r="G14" i="3"/>
  <c r="H14" i="3"/>
  <c r="G15" i="3"/>
  <c r="H15" i="3"/>
  <c r="G16" i="3"/>
  <c r="H16" i="3"/>
  <c r="G17" i="3"/>
  <c r="H17" i="3"/>
  <c r="G18" i="3"/>
  <c r="H18" i="3"/>
  <c r="G19" i="3"/>
  <c r="H19" i="3"/>
  <c r="G20" i="3"/>
  <c r="H20" i="3"/>
  <c r="G21" i="3"/>
  <c r="H21" i="3"/>
  <c r="G22" i="3"/>
  <c r="H22" i="3"/>
  <c r="G23" i="3"/>
  <c r="H23" i="3"/>
  <c r="G24" i="3"/>
  <c r="H24" i="3"/>
  <c r="G25" i="3"/>
  <c r="H25" i="3"/>
  <c r="G26" i="3"/>
  <c r="H26" i="3"/>
  <c r="G27" i="3"/>
  <c r="H27" i="3"/>
  <c r="G28" i="3"/>
  <c r="H28" i="3"/>
  <c r="G29" i="3"/>
  <c r="H29" i="3"/>
  <c r="G30" i="3"/>
  <c r="H30" i="3"/>
  <c r="G31" i="3"/>
  <c r="H31" i="3"/>
  <c r="G32" i="3"/>
  <c r="G33" i="3"/>
  <c r="H33" i="3"/>
  <c r="G34" i="3"/>
  <c r="H34" i="3"/>
  <c r="G35" i="3"/>
  <c r="H35" i="3"/>
  <c r="G36" i="3"/>
  <c r="H36" i="3"/>
  <c r="G37" i="3"/>
  <c r="G38" i="3"/>
  <c r="H38" i="3"/>
  <c r="G39" i="3"/>
  <c r="H39" i="3"/>
  <c r="G40" i="3"/>
  <c r="H40" i="3"/>
  <c r="G41" i="3"/>
  <c r="H41" i="3"/>
  <c r="G42" i="3"/>
  <c r="H42" i="3"/>
  <c r="G43" i="3"/>
  <c r="H43" i="3"/>
  <c r="G44" i="3"/>
  <c r="H44" i="3"/>
  <c r="G45" i="3"/>
  <c r="H45" i="3"/>
  <c r="G46" i="3"/>
  <c r="H46" i="3"/>
  <c r="G47" i="3"/>
  <c r="H47" i="3"/>
  <c r="G48" i="3"/>
  <c r="H48" i="3"/>
  <c r="G49" i="3"/>
  <c r="H49" i="3"/>
  <c r="G50" i="3"/>
  <c r="H50" i="3"/>
  <c r="G51" i="3"/>
  <c r="H51" i="3"/>
  <c r="G52" i="3"/>
  <c r="H52" i="3"/>
  <c r="G53" i="3"/>
  <c r="H53" i="3"/>
  <c r="G54" i="3"/>
  <c r="H54" i="3"/>
  <c r="G55" i="3"/>
  <c r="H55" i="3"/>
  <c r="G56" i="3"/>
  <c r="H56" i="3"/>
  <c r="G57" i="3"/>
  <c r="H57" i="3"/>
  <c r="G58" i="3"/>
  <c r="H58" i="3"/>
  <c r="G59" i="3"/>
  <c r="H59" i="3"/>
  <c r="G60" i="3"/>
  <c r="H60" i="3"/>
  <c r="G61" i="3"/>
  <c r="G62" i="3"/>
  <c r="H62" i="3"/>
  <c r="G63" i="3"/>
  <c r="H63" i="3"/>
  <c r="G64" i="3"/>
  <c r="H64" i="3"/>
  <c r="G65" i="3"/>
  <c r="H65" i="3"/>
  <c r="G66" i="3"/>
  <c r="G67" i="3"/>
  <c r="G68" i="3"/>
  <c r="G69" i="3"/>
  <c r="G70" i="3"/>
  <c r="H70" i="3"/>
  <c r="G71" i="3"/>
  <c r="H71" i="3"/>
  <c r="G72" i="3"/>
  <c r="H72" i="3"/>
  <c r="G73" i="3"/>
  <c r="H73" i="3"/>
  <c r="G74" i="3"/>
  <c r="G75" i="3"/>
  <c r="H75" i="3"/>
  <c r="G76" i="3"/>
  <c r="H76" i="3"/>
  <c r="G77" i="3"/>
  <c r="H77" i="3"/>
  <c r="G78" i="3"/>
  <c r="H78" i="3"/>
  <c r="G79" i="3"/>
  <c r="H79" i="3"/>
  <c r="G80" i="3"/>
  <c r="H80" i="3"/>
  <c r="G81" i="3"/>
  <c r="G82" i="3"/>
  <c r="H82" i="3"/>
  <c r="G83" i="3"/>
  <c r="H83" i="3"/>
  <c r="G84" i="3"/>
  <c r="H84" i="3"/>
  <c r="G85" i="3"/>
  <c r="H85" i="3"/>
  <c r="G86" i="3"/>
  <c r="H86" i="3"/>
  <c r="G87" i="3"/>
  <c r="H87" i="3"/>
  <c r="G88" i="3"/>
  <c r="H88" i="3"/>
  <c r="G89" i="3"/>
  <c r="H89" i="3"/>
  <c r="G90" i="3"/>
  <c r="H90" i="3"/>
  <c r="G91" i="3"/>
  <c r="G92" i="3"/>
  <c r="G93" i="3"/>
  <c r="G94" i="3"/>
  <c r="H94" i="3"/>
  <c r="G95" i="3"/>
  <c r="H95" i="3"/>
  <c r="G96" i="3"/>
  <c r="H96" i="3"/>
  <c r="G97" i="3"/>
  <c r="H97" i="3"/>
  <c r="G98" i="3"/>
  <c r="H98" i="3"/>
  <c r="G99" i="3"/>
  <c r="H99" i="3"/>
  <c r="G100" i="3"/>
  <c r="H100" i="3"/>
  <c r="G101" i="3"/>
  <c r="H101" i="3"/>
  <c r="G102" i="3"/>
  <c r="H102" i="3"/>
  <c r="G103" i="3"/>
  <c r="H103" i="3"/>
  <c r="G104" i="3"/>
  <c r="H104" i="3"/>
  <c r="G105" i="3"/>
  <c r="H105" i="3"/>
  <c r="G106" i="3"/>
  <c r="H106" i="3"/>
  <c r="G107" i="3"/>
  <c r="H107" i="3"/>
  <c r="G108" i="3"/>
  <c r="G109" i="3"/>
  <c r="H109" i="3"/>
  <c r="G110" i="3"/>
  <c r="H110" i="3"/>
  <c r="G111" i="3"/>
  <c r="H111" i="3"/>
  <c r="G112" i="3"/>
  <c r="H112" i="3"/>
  <c r="G113" i="3"/>
  <c r="G114" i="3"/>
  <c r="H114" i="3"/>
  <c r="G115" i="3"/>
  <c r="H115" i="3"/>
  <c r="G116" i="3"/>
  <c r="H116" i="3"/>
  <c r="G117" i="3"/>
  <c r="H117" i="3"/>
  <c r="G118" i="3"/>
  <c r="H118" i="3"/>
  <c r="G119" i="3"/>
  <c r="H119" i="3"/>
  <c r="G120" i="3"/>
  <c r="H120" i="3"/>
  <c r="G121" i="3"/>
  <c r="H121" i="3"/>
  <c r="G122" i="3"/>
  <c r="H122" i="3"/>
  <c r="G123" i="3"/>
  <c r="G124" i="3"/>
  <c r="G125" i="3"/>
  <c r="H125" i="3"/>
  <c r="G126" i="3"/>
  <c r="G127" i="3"/>
  <c r="G128" i="3"/>
  <c r="G129" i="3"/>
  <c r="G130" i="3"/>
  <c r="G131" i="3"/>
  <c r="H131" i="3"/>
  <c r="G132" i="3"/>
  <c r="G133" i="3"/>
  <c r="G134" i="3"/>
  <c r="H134" i="3"/>
  <c r="G135" i="3"/>
  <c r="H135" i="3"/>
  <c r="G136" i="3"/>
  <c r="H136" i="3"/>
  <c r="G137" i="3"/>
  <c r="G138" i="3"/>
  <c r="G139" i="3"/>
  <c r="G140" i="3"/>
  <c r="G141" i="3"/>
  <c r="H141" i="3"/>
  <c r="G142" i="3"/>
  <c r="G143" i="3"/>
  <c r="H143" i="3"/>
  <c r="G144" i="3"/>
  <c r="G145" i="3"/>
  <c r="G146" i="3"/>
  <c r="G147" i="3"/>
  <c r="H147" i="3"/>
  <c r="G148" i="3"/>
  <c r="G149" i="3"/>
  <c r="G150" i="3"/>
  <c r="G151" i="3"/>
  <c r="H151" i="3"/>
  <c r="G152" i="3"/>
  <c r="H152" i="3"/>
  <c r="G153" i="3"/>
  <c r="H153" i="3"/>
  <c r="G154" i="3"/>
  <c r="H154" i="3"/>
  <c r="G155" i="3"/>
  <c r="G156" i="3"/>
  <c r="G157" i="3"/>
  <c r="G158" i="3"/>
  <c r="G159" i="3"/>
  <c r="G160" i="3"/>
  <c r="H160" i="3"/>
  <c r="G161" i="3"/>
  <c r="G162" i="3"/>
  <c r="G163" i="3"/>
  <c r="G164" i="3"/>
  <c r="H164" i="3"/>
  <c r="G165" i="3"/>
  <c r="H165" i="3"/>
  <c r="G166" i="3"/>
  <c r="H166" i="3"/>
  <c r="G167" i="3"/>
  <c r="H167" i="3"/>
  <c r="G168" i="3"/>
  <c r="H168" i="3"/>
  <c r="G169" i="3"/>
  <c r="H169" i="3"/>
  <c r="G170" i="3"/>
  <c r="H170" i="3"/>
  <c r="G171" i="3"/>
  <c r="H171" i="3"/>
  <c r="G172" i="3"/>
  <c r="H172" i="3"/>
  <c r="G173" i="3"/>
  <c r="H173" i="3"/>
  <c r="G174" i="3"/>
  <c r="H174" i="3"/>
  <c r="G175" i="3"/>
  <c r="H175" i="3"/>
  <c r="G176" i="3"/>
  <c r="H176" i="3"/>
  <c r="G177" i="3"/>
  <c r="H177" i="3"/>
  <c r="G178" i="3"/>
  <c r="H178" i="3"/>
  <c r="G179" i="3"/>
  <c r="H179" i="3"/>
  <c r="G180" i="3"/>
  <c r="H180" i="3"/>
  <c r="G181" i="3"/>
  <c r="H181" i="3"/>
  <c r="G182" i="3"/>
  <c r="H182" i="3"/>
  <c r="G183" i="3"/>
  <c r="H183" i="3"/>
  <c r="G184" i="3"/>
  <c r="H184" i="3"/>
  <c r="G185" i="3"/>
  <c r="H185" i="3"/>
  <c r="G186" i="3"/>
  <c r="H186" i="3"/>
  <c r="G187" i="3"/>
  <c r="H187" i="3"/>
  <c r="G188" i="3"/>
  <c r="H188" i="3"/>
  <c r="G189" i="3"/>
  <c r="H189" i="3"/>
  <c r="G190" i="3"/>
  <c r="H190" i="3"/>
  <c r="G191" i="3"/>
  <c r="H191" i="3"/>
  <c r="G192" i="3"/>
  <c r="H192" i="3"/>
  <c r="G193" i="3"/>
  <c r="H193" i="3"/>
  <c r="G194" i="3"/>
  <c r="H194" i="3"/>
  <c r="G195" i="3"/>
  <c r="H195" i="3"/>
  <c r="G196" i="3"/>
  <c r="H196" i="3"/>
  <c r="G197" i="3"/>
  <c r="H197" i="3"/>
  <c r="G198" i="3"/>
  <c r="H198" i="3"/>
  <c r="G199" i="3"/>
  <c r="H199" i="3"/>
  <c r="G200" i="3"/>
  <c r="H200" i="3"/>
  <c r="G201" i="3"/>
  <c r="H201" i="3"/>
  <c r="G202" i="3"/>
  <c r="H202" i="3"/>
  <c r="G203" i="3"/>
  <c r="H203" i="3"/>
  <c r="G204" i="3"/>
  <c r="H204" i="3"/>
  <c r="G205" i="3"/>
  <c r="H205" i="3"/>
  <c r="G206" i="3"/>
  <c r="H206" i="3"/>
  <c r="G207" i="3"/>
  <c r="H207" i="3"/>
  <c r="G208" i="3"/>
  <c r="H208" i="3"/>
  <c r="G209" i="3"/>
  <c r="H209" i="3"/>
  <c r="G210" i="3"/>
  <c r="H210" i="3"/>
  <c r="G211" i="3"/>
  <c r="H211" i="3"/>
  <c r="G212" i="3"/>
  <c r="H212" i="3"/>
  <c r="G213" i="3"/>
  <c r="H213" i="3"/>
  <c r="G214" i="3"/>
  <c r="H214" i="3"/>
  <c r="G215" i="3"/>
  <c r="H215" i="3"/>
  <c r="G216" i="3"/>
  <c r="H216" i="3"/>
  <c r="G217" i="3"/>
  <c r="H217" i="3"/>
  <c r="G218" i="3"/>
  <c r="H218" i="3"/>
  <c r="G219" i="3"/>
  <c r="H219" i="3"/>
  <c r="G220" i="3"/>
  <c r="H220" i="3"/>
  <c r="V121" i="3"/>
  <c r="AA121" i="3" s="1"/>
  <c r="AA10" i="3"/>
  <c r="AA11" i="3"/>
  <c r="AA12" i="3"/>
  <c r="AA13" i="3"/>
  <c r="AA14" i="3"/>
  <c r="AA15" i="3"/>
  <c r="AA16" i="3"/>
  <c r="AA25" i="3"/>
  <c r="AA26" i="3"/>
  <c r="AA27" i="3"/>
  <c r="AA28" i="3"/>
  <c r="AA29" i="3"/>
  <c r="AA31" i="3"/>
  <c r="AA35" i="3"/>
  <c r="AA36" i="3"/>
  <c r="AA39" i="3"/>
  <c r="AA40" i="3"/>
  <c r="AA41" i="3"/>
  <c r="AA42" i="3"/>
  <c r="AA43" i="3"/>
  <c r="AA44" i="3"/>
  <c r="AA45" i="3"/>
  <c r="AA46" i="3"/>
  <c r="AA47" i="3"/>
  <c r="AA48" i="3"/>
  <c r="AA49" i="3"/>
  <c r="AA50" i="3"/>
  <c r="AA51" i="3"/>
  <c r="AA52" i="3"/>
  <c r="AA53" i="3"/>
  <c r="AA54" i="3"/>
  <c r="AA55" i="3"/>
  <c r="AA56" i="3"/>
  <c r="AA57" i="3"/>
  <c r="AA58" i="3"/>
  <c r="AA59" i="3"/>
  <c r="AA60" i="3"/>
  <c r="AA61" i="3"/>
  <c r="AA62" i="3"/>
  <c r="AA63" i="3"/>
  <c r="AA65" i="3"/>
  <c r="AA66" i="3"/>
  <c r="AA71" i="3"/>
  <c r="AA72" i="3"/>
  <c r="AA74" i="3"/>
  <c r="AA76" i="3"/>
  <c r="AA78" i="3"/>
  <c r="AA79" i="3"/>
  <c r="AA80" i="3"/>
  <c r="AA87" i="3"/>
  <c r="AA88" i="3"/>
  <c r="AA90" i="3"/>
  <c r="AA91" i="3"/>
  <c r="AA92" i="3"/>
  <c r="AA96" i="3"/>
  <c r="AA97" i="3"/>
  <c r="AA98" i="3"/>
  <c r="AA99" i="3"/>
  <c r="AA100" i="3"/>
  <c r="AA101" i="3"/>
  <c r="AA102" i="3"/>
  <c r="AA103" i="3"/>
  <c r="AA104" i="3"/>
  <c r="AA105" i="3"/>
  <c r="AA107" i="3"/>
  <c r="AA109" i="3"/>
  <c r="AA111" i="3"/>
  <c r="AA112" i="3"/>
  <c r="AA131" i="3"/>
  <c r="AA136" i="3"/>
  <c r="AA141" i="3"/>
  <c r="AA142" i="3"/>
  <c r="AA143" i="3"/>
  <c r="AA145" i="3"/>
  <c r="AA147" i="3"/>
  <c r="AA149" i="3"/>
  <c r="AA151" i="3"/>
  <c r="AA152" i="3"/>
  <c r="AA153" i="3"/>
  <c r="AA154" i="3"/>
  <c r="AA155" i="3"/>
  <c r="AA160" i="3"/>
  <c r="AA170" i="3"/>
  <c r="AA171" i="3"/>
  <c r="AA172" i="3"/>
  <c r="AA173" i="3"/>
  <c r="AA181" i="3"/>
  <c r="AA182" i="3"/>
  <c r="AA193" i="3"/>
  <c r="AA195" i="3"/>
  <c r="AA196" i="3"/>
  <c r="AA211" i="3"/>
  <c r="AA219" i="3"/>
  <c r="AA220" i="3"/>
  <c r="AD141" i="3"/>
  <c r="AD160" i="3"/>
  <c r="AD170" i="3"/>
  <c r="AD171" i="3"/>
  <c r="AD172" i="3"/>
  <c r="AD173" i="3"/>
  <c r="AD196" i="3"/>
  <c r="AF5" i="3"/>
  <c r="P5" i="3"/>
  <c r="M162" i="4" l="1"/>
  <c r="Q162" i="4" s="1"/>
  <c r="O141" i="4"/>
  <c r="M67" i="4"/>
  <c r="Q67" i="4" s="1"/>
  <c r="S67" i="4"/>
  <c r="S92" i="4"/>
  <c r="AE165" i="5"/>
  <c r="AI165" i="5"/>
  <c r="S162" i="4"/>
  <c r="O154" i="4"/>
  <c r="M68" i="4"/>
  <c r="Q68" i="4" s="1"/>
  <c r="M125" i="4"/>
  <c r="Q125" i="4" s="1"/>
  <c r="O68" i="4"/>
  <c r="S90" i="4"/>
  <c r="S68" i="4"/>
  <c r="S127" i="4"/>
  <c r="O90" i="4"/>
  <c r="AI115" i="5"/>
  <c r="S129" i="5"/>
  <c r="O127" i="4"/>
  <c r="M90" i="4"/>
  <c r="Q90" i="4" s="1"/>
  <c r="O129" i="5"/>
  <c r="M127" i="4"/>
  <c r="Q127" i="4" s="1"/>
  <c r="Q76" i="3"/>
  <c r="S154" i="4"/>
  <c r="AI21" i="5"/>
  <c r="O31" i="4"/>
  <c r="AE21" i="5"/>
  <c r="M137" i="4"/>
  <c r="Q137" i="4" s="1"/>
  <c r="O137" i="4"/>
  <c r="O162" i="5"/>
  <c r="S137" i="4"/>
  <c r="M73" i="4"/>
  <c r="Q73" i="4" s="1"/>
  <c r="O73" i="4"/>
  <c r="M67" i="5"/>
  <c r="Q67" i="5" s="1"/>
  <c r="S73" i="4"/>
  <c r="M36" i="4"/>
  <c r="Q36" i="4" s="1"/>
  <c r="S67" i="5"/>
  <c r="O67" i="5"/>
  <c r="N32" i="5"/>
  <c r="AE139" i="5"/>
  <c r="AE124" i="5"/>
  <c r="AD191" i="5"/>
  <c r="AG191" i="5" s="1"/>
  <c r="AD187" i="5"/>
  <c r="AG187" i="5" s="1"/>
  <c r="AE217" i="5"/>
  <c r="AI34" i="5"/>
  <c r="M139" i="4"/>
  <c r="Q139" i="4" s="1"/>
  <c r="O132" i="4"/>
  <c r="S161" i="4"/>
  <c r="O139" i="4"/>
  <c r="M80" i="4"/>
  <c r="Q80" i="4" s="1"/>
  <c r="S36" i="4"/>
  <c r="AD208" i="5"/>
  <c r="AG208" i="5" s="1"/>
  <c r="S139" i="4"/>
  <c r="M141" i="4"/>
  <c r="Q141" i="4" s="1"/>
  <c r="O80" i="4"/>
  <c r="O36" i="4"/>
  <c r="S31" i="4"/>
  <c r="M154" i="4"/>
  <c r="Q154" i="4" s="1"/>
  <c r="O143" i="4"/>
  <c r="S141" i="4"/>
  <c r="M31" i="4"/>
  <c r="Q31" i="4" s="1"/>
  <c r="Q12" i="3"/>
  <c r="S143" i="4"/>
  <c r="M132" i="4"/>
  <c r="Q132" i="4" s="1"/>
  <c r="AE191" i="5"/>
  <c r="AD217" i="5"/>
  <c r="AG217" i="5" s="1"/>
  <c r="AE115" i="5"/>
  <c r="O145" i="5"/>
  <c r="O66" i="5"/>
  <c r="M149" i="4"/>
  <c r="Q149" i="4" s="1"/>
  <c r="O131" i="4"/>
  <c r="O125" i="4"/>
  <c r="S144" i="4"/>
  <c r="S136" i="4"/>
  <c r="S60" i="4"/>
  <c r="S160" i="4"/>
  <c r="O138" i="4"/>
  <c r="M60" i="4"/>
  <c r="Q60" i="4" s="1"/>
  <c r="AD200" i="5"/>
  <c r="AG200" i="5" s="1"/>
  <c r="O160" i="4"/>
  <c r="S138" i="4"/>
  <c r="F229" i="4"/>
  <c r="AE200" i="5"/>
  <c r="AE166" i="5"/>
  <c r="O228" i="4"/>
  <c r="M160" i="4"/>
  <c r="Q160" i="4" s="1"/>
  <c r="S149" i="4"/>
  <c r="O92" i="4"/>
  <c r="M144" i="4"/>
  <c r="Q144" i="4" s="1"/>
  <c r="M136" i="4"/>
  <c r="Q136" i="4" s="1"/>
  <c r="AE208" i="5"/>
  <c r="Q122" i="3"/>
  <c r="O149" i="4"/>
  <c r="M131" i="4"/>
  <c r="Q131" i="4" s="1"/>
  <c r="S125" i="4"/>
  <c r="M92" i="4"/>
  <c r="Q92" i="4" s="1"/>
  <c r="O144" i="4"/>
  <c r="O136" i="4"/>
  <c r="AE109" i="5"/>
  <c r="AD109" i="5"/>
  <c r="AG109" i="5" s="1"/>
  <c r="AE81" i="5"/>
  <c r="N160" i="5"/>
  <c r="O147" i="5"/>
  <c r="O155" i="5"/>
  <c r="AI116" i="5"/>
  <c r="N129" i="5"/>
  <c r="S155" i="5"/>
  <c r="S69" i="5"/>
  <c r="AI133" i="5"/>
  <c r="AI128" i="5"/>
  <c r="AE85" i="5"/>
  <c r="AE73" i="5"/>
  <c r="M155" i="5"/>
  <c r="Q155" i="5" s="1"/>
  <c r="O69" i="5"/>
  <c r="AD85" i="5"/>
  <c r="AG85" i="5" s="1"/>
  <c r="M69" i="5"/>
  <c r="Q69" i="5" s="1"/>
  <c r="AE133" i="5"/>
  <c r="AE128" i="5"/>
  <c r="AD73" i="5"/>
  <c r="AG73" i="5" s="1"/>
  <c r="AE34" i="5"/>
  <c r="AE186" i="5"/>
  <c r="N92" i="5"/>
  <c r="AI18" i="5"/>
  <c r="AD194" i="5"/>
  <c r="AG194" i="5" s="1"/>
  <c r="AD186" i="5"/>
  <c r="AG186" i="5" s="1"/>
  <c r="M154" i="5"/>
  <c r="Q154" i="5" s="1"/>
  <c r="O154" i="5"/>
  <c r="N125" i="5"/>
  <c r="AI166" i="5"/>
  <c r="S154" i="5"/>
  <c r="AI124" i="5"/>
  <c r="AI119" i="5"/>
  <c r="AD161" i="5"/>
  <c r="AG161" i="5" s="1"/>
  <c r="AE94" i="5"/>
  <c r="O32" i="5"/>
  <c r="O160" i="5"/>
  <c r="M74" i="5"/>
  <c r="Q74" i="5" s="1"/>
  <c r="S32" i="5"/>
  <c r="S160" i="5"/>
  <c r="S74" i="5"/>
  <c r="AE122" i="5"/>
  <c r="AD183" i="5"/>
  <c r="AG183" i="5" s="1"/>
  <c r="O74" i="5"/>
  <c r="S127" i="5"/>
  <c r="AD8" i="5"/>
  <c r="AG8" i="5" s="1"/>
  <c r="O127" i="5"/>
  <c r="AE213" i="5"/>
  <c r="AD213" i="5"/>
  <c r="AG213" i="5" s="1"/>
  <c r="N127" i="5"/>
  <c r="AE8" i="5"/>
  <c r="AE158" i="5"/>
  <c r="AE183" i="5"/>
  <c r="AI158" i="5"/>
  <c r="O91" i="5"/>
  <c r="S107" i="5"/>
  <c r="AD38" i="5"/>
  <c r="AG38" i="5" s="1"/>
  <c r="F230" i="5"/>
  <c r="AD204" i="5"/>
  <c r="AG204" i="5" s="1"/>
  <c r="M107" i="5"/>
  <c r="Q107" i="5" s="1"/>
  <c r="AD81" i="5"/>
  <c r="AG81" i="5" s="1"/>
  <c r="AE38" i="5"/>
  <c r="O92" i="5"/>
  <c r="AD147" i="5"/>
  <c r="AG147" i="5" s="1"/>
  <c r="AI94" i="5"/>
  <c r="AE194" i="5"/>
  <c r="S92" i="5"/>
  <c r="AE147" i="5"/>
  <c r="AE204" i="5"/>
  <c r="AE162" i="5"/>
  <c r="AI143" i="5"/>
  <c r="AD143" i="5"/>
  <c r="AG143" i="5" s="1"/>
  <c r="AI139" i="5"/>
  <c r="M128" i="5"/>
  <c r="Q128" i="5" s="1"/>
  <c r="S125" i="5"/>
  <c r="AD122" i="5"/>
  <c r="AG122" i="5" s="1"/>
  <c r="AI17" i="5"/>
  <c r="AD22" i="5"/>
  <c r="AG22" i="5" s="1"/>
  <c r="AD190" i="5"/>
  <c r="AG190" i="5" s="1"/>
  <c r="AI136" i="5"/>
  <c r="AD136" i="5"/>
  <c r="AG136" i="5" s="1"/>
  <c r="AE179" i="5"/>
  <c r="O125" i="5"/>
  <c r="AE30" i="5"/>
  <c r="AE22" i="5"/>
  <c r="AI190" i="5"/>
  <c r="AE17" i="5"/>
  <c r="AD179" i="5"/>
  <c r="AG179" i="5" s="1"/>
  <c r="AD68" i="5"/>
  <c r="AG68" i="5" s="1"/>
  <c r="AI30" i="5"/>
  <c r="AI121" i="5"/>
  <c r="AD121" i="5"/>
  <c r="AG121" i="5" s="1"/>
  <c r="AI162" i="5"/>
  <c r="AE68" i="5"/>
  <c r="AI203" i="5"/>
  <c r="AD203" i="5"/>
  <c r="AG203" i="5" s="1"/>
  <c r="AI212" i="5"/>
  <c r="AD212" i="5"/>
  <c r="AG212" i="5" s="1"/>
  <c r="N91" i="5"/>
  <c r="M91" i="5"/>
  <c r="Q91" i="5" s="1"/>
  <c r="AI207" i="5"/>
  <c r="AD207" i="5"/>
  <c r="AG207" i="5" s="1"/>
  <c r="S128" i="5"/>
  <c r="N128" i="5"/>
  <c r="AI178" i="5"/>
  <c r="AD178" i="5"/>
  <c r="AG178" i="5" s="1"/>
  <c r="AI174" i="5"/>
  <c r="AD174" i="5"/>
  <c r="AG174" i="5" s="1"/>
  <c r="AD149" i="5"/>
  <c r="AG149" i="5" s="1"/>
  <c r="AE149" i="5"/>
  <c r="AI149" i="5"/>
  <c r="AI123" i="5"/>
  <c r="AD123" i="5"/>
  <c r="AG123" i="5" s="1"/>
  <c r="AI70" i="5"/>
  <c r="AD70" i="5"/>
  <c r="AG70" i="5" s="1"/>
  <c r="AI84" i="5"/>
  <c r="AD84" i="5"/>
  <c r="AG84" i="5" s="1"/>
  <c r="AI5" i="5"/>
  <c r="AD5" i="5"/>
  <c r="AG5" i="5" s="1"/>
  <c r="S66" i="5"/>
  <c r="M66" i="5"/>
  <c r="Q66" i="5" s="1"/>
  <c r="X222" i="5"/>
  <c r="V222" i="5" s="1"/>
  <c r="V223" i="5" s="1"/>
  <c r="AI216" i="5"/>
  <c r="AD216" i="5"/>
  <c r="AG216" i="5" s="1"/>
  <c r="O158" i="5"/>
  <c r="N158" i="5"/>
  <c r="S158" i="5"/>
  <c r="M158" i="5"/>
  <c r="Q158" i="5" s="1"/>
  <c r="S147" i="5"/>
  <c r="N147" i="5"/>
  <c r="N162" i="5"/>
  <c r="M162" i="5"/>
  <c r="Q162" i="5" s="1"/>
  <c r="AI89" i="5"/>
  <c r="AD89" i="5"/>
  <c r="AG89" i="5" s="1"/>
  <c r="Q160" i="3"/>
  <c r="S132" i="4"/>
  <c r="J221" i="5"/>
  <c r="Z221" i="5"/>
  <c r="AI199" i="5"/>
  <c r="AD199" i="5"/>
  <c r="AG199" i="5" s="1"/>
  <c r="AI138" i="5"/>
  <c r="AD138" i="5"/>
  <c r="AG138" i="5" s="1"/>
  <c r="AI132" i="5"/>
  <c r="AD132" i="5"/>
  <c r="AG132" i="5" s="1"/>
  <c r="AI118" i="5"/>
  <c r="AD118" i="5"/>
  <c r="AG118" i="5" s="1"/>
  <c r="AE93" i="5"/>
  <c r="AI93" i="5"/>
  <c r="AD93" i="5"/>
  <c r="AG93" i="5" s="1"/>
  <c r="AI37" i="5"/>
  <c r="AD37" i="5"/>
  <c r="AG37" i="5" s="1"/>
  <c r="I221" i="5"/>
  <c r="AD180" i="5"/>
  <c r="AG180" i="5" s="1"/>
  <c r="AI180" i="5"/>
  <c r="AE180" i="5"/>
  <c r="AD176" i="5"/>
  <c r="AG176" i="5" s="1"/>
  <c r="AI176" i="5"/>
  <c r="AE176" i="5"/>
  <c r="AI168" i="5"/>
  <c r="AD168" i="5"/>
  <c r="AG168" i="5" s="1"/>
  <c r="AE168" i="5"/>
  <c r="S138" i="5"/>
  <c r="O138" i="5"/>
  <c r="M138" i="5"/>
  <c r="Q138" i="5" s="1"/>
  <c r="N138" i="5"/>
  <c r="AI125" i="5"/>
  <c r="AE125" i="5"/>
  <c r="AD125" i="5"/>
  <c r="AG125" i="5" s="1"/>
  <c r="M141" i="5"/>
  <c r="Q141" i="5" s="1"/>
  <c r="N141" i="5"/>
  <c r="S141" i="5"/>
  <c r="O141" i="5"/>
  <c r="M137" i="5"/>
  <c r="Q137" i="5" s="1"/>
  <c r="N137" i="5"/>
  <c r="S137" i="5"/>
  <c r="O137" i="5"/>
  <c r="M122" i="5"/>
  <c r="Q122" i="5" s="1"/>
  <c r="N122" i="5"/>
  <c r="S122" i="5"/>
  <c r="O122" i="5"/>
  <c r="AD86" i="5"/>
  <c r="AG86" i="5" s="1"/>
  <c r="AI86" i="5"/>
  <c r="AE86" i="5"/>
  <c r="AD82" i="5"/>
  <c r="AG82" i="5" s="1"/>
  <c r="AI82" i="5"/>
  <c r="AE82" i="5"/>
  <c r="L221" i="5"/>
  <c r="AB222" i="5"/>
  <c r="E222" i="5"/>
  <c r="Y6" i="5"/>
  <c r="Y222" i="5" s="1"/>
  <c r="AI163" i="5"/>
  <c r="AD163" i="5"/>
  <c r="AG163" i="5" s="1"/>
  <c r="AE163" i="5"/>
  <c r="S136" i="5"/>
  <c r="O136" i="5"/>
  <c r="M136" i="5"/>
  <c r="Q136" i="5" s="1"/>
  <c r="N136" i="5"/>
  <c r="S132" i="5"/>
  <c r="O132" i="5"/>
  <c r="M132" i="5"/>
  <c r="Q132" i="5" s="1"/>
  <c r="N132" i="5"/>
  <c r="N148" i="5"/>
  <c r="S148" i="5"/>
  <c r="O148" i="5"/>
  <c r="M148" i="5"/>
  <c r="Q148" i="5" s="1"/>
  <c r="AI127" i="5"/>
  <c r="AE127" i="5"/>
  <c r="AD127" i="5"/>
  <c r="AG127" i="5" s="1"/>
  <c r="AI117" i="5"/>
  <c r="AE117" i="5"/>
  <c r="AD117" i="5"/>
  <c r="AG117" i="5" s="1"/>
  <c r="M131" i="5"/>
  <c r="Q131" i="5" s="1"/>
  <c r="N131" i="5"/>
  <c r="S131" i="5"/>
  <c r="O131" i="5"/>
  <c r="N112" i="5"/>
  <c r="S112" i="5"/>
  <c r="O112" i="5"/>
  <c r="M112" i="5"/>
  <c r="Q112" i="5" s="1"/>
  <c r="AD106" i="5"/>
  <c r="AG106" i="5" s="1"/>
  <c r="AI106" i="5"/>
  <c r="AE106" i="5"/>
  <c r="AD113" i="5"/>
  <c r="AG113" i="5" s="1"/>
  <c r="AI113" i="5"/>
  <c r="AE113" i="5"/>
  <c r="Y221" i="5"/>
  <c r="AD32" i="5"/>
  <c r="AG32" i="5" s="1"/>
  <c r="AE32" i="5"/>
  <c r="AI32" i="5"/>
  <c r="M37" i="5"/>
  <c r="Q37" i="5" s="1"/>
  <c r="N37" i="5"/>
  <c r="S37" i="5"/>
  <c r="O37" i="5"/>
  <c r="AI20" i="5"/>
  <c r="AD20" i="5"/>
  <c r="AG20" i="5" s="1"/>
  <c r="AE20" i="5"/>
  <c r="AI16" i="5"/>
  <c r="AD16" i="5"/>
  <c r="AE16" i="5"/>
  <c r="H222" i="5"/>
  <c r="AD167" i="5"/>
  <c r="AG167" i="5" s="1"/>
  <c r="AE167" i="5"/>
  <c r="AI167" i="5"/>
  <c r="AD164" i="5"/>
  <c r="AG164" i="5" s="1"/>
  <c r="AI164" i="5"/>
  <c r="AE164" i="5"/>
  <c r="AD160" i="5"/>
  <c r="AG160" i="5" s="1"/>
  <c r="AI160" i="5"/>
  <c r="AE160" i="5"/>
  <c r="AI129" i="5"/>
  <c r="AE129" i="5"/>
  <c r="AD129" i="5"/>
  <c r="AG129" i="5" s="1"/>
  <c r="AD120" i="5"/>
  <c r="AE120" i="5"/>
  <c r="M149" i="5"/>
  <c r="Q149" i="5" s="1"/>
  <c r="S149" i="5"/>
  <c r="N149" i="5"/>
  <c r="O149" i="5"/>
  <c r="M139" i="5"/>
  <c r="Q139" i="5" s="1"/>
  <c r="N139" i="5"/>
  <c r="S139" i="5"/>
  <c r="O139" i="5"/>
  <c r="M61" i="5"/>
  <c r="Q61" i="5" s="1"/>
  <c r="N61" i="5"/>
  <c r="S61" i="5"/>
  <c r="O61" i="5"/>
  <c r="H221" i="5"/>
  <c r="S221" i="5" s="1"/>
  <c r="X221" i="5"/>
  <c r="P228" i="5"/>
  <c r="P229" i="5" s="1"/>
  <c r="L233" i="5"/>
  <c r="R228" i="5"/>
  <c r="R229" i="5" s="1"/>
  <c r="AD218" i="5"/>
  <c r="AG218" i="5" s="1"/>
  <c r="AI218" i="5"/>
  <c r="AE218" i="5"/>
  <c r="AD214" i="5"/>
  <c r="AG214" i="5" s="1"/>
  <c r="AI214" i="5"/>
  <c r="AE214" i="5"/>
  <c r="AD209" i="5"/>
  <c r="AG209" i="5" s="1"/>
  <c r="AI209" i="5"/>
  <c r="AE209" i="5"/>
  <c r="AD205" i="5"/>
  <c r="AG205" i="5" s="1"/>
  <c r="AI205" i="5"/>
  <c r="AE205" i="5"/>
  <c r="AD201" i="5"/>
  <c r="AG201" i="5" s="1"/>
  <c r="AI201" i="5"/>
  <c r="AE201" i="5"/>
  <c r="AD197" i="5"/>
  <c r="AG197" i="5" s="1"/>
  <c r="AI197" i="5"/>
  <c r="AE197" i="5"/>
  <c r="AD192" i="5"/>
  <c r="AG192" i="5" s="1"/>
  <c r="AI192" i="5"/>
  <c r="AE192" i="5"/>
  <c r="AD188" i="5"/>
  <c r="AG188" i="5" s="1"/>
  <c r="AI188" i="5"/>
  <c r="AE188" i="5"/>
  <c r="AD184" i="5"/>
  <c r="AG184" i="5" s="1"/>
  <c r="AI184" i="5"/>
  <c r="AE184" i="5"/>
  <c r="AI155" i="5"/>
  <c r="AD155" i="5"/>
  <c r="AG155" i="5" s="1"/>
  <c r="AE155" i="5"/>
  <c r="S143" i="5"/>
  <c r="O143" i="5"/>
  <c r="M143" i="5"/>
  <c r="Q143" i="5" s="1"/>
  <c r="N143" i="5"/>
  <c r="S123" i="5"/>
  <c r="O123" i="5"/>
  <c r="M123" i="5"/>
  <c r="Q123" i="5" s="1"/>
  <c r="N123" i="5"/>
  <c r="AI145" i="5"/>
  <c r="AE145" i="5"/>
  <c r="AD145" i="5"/>
  <c r="AG145" i="5" s="1"/>
  <c r="M161" i="5"/>
  <c r="Q161" i="5" s="1"/>
  <c r="S161" i="5"/>
  <c r="N161" i="5"/>
  <c r="O161" i="5"/>
  <c r="M144" i="5"/>
  <c r="Q144" i="5" s="1"/>
  <c r="N144" i="5"/>
  <c r="S144" i="5"/>
  <c r="O144" i="5"/>
  <c r="AI157" i="5"/>
  <c r="AD157" i="5"/>
  <c r="AG157" i="5" s="1"/>
  <c r="AE157" i="5"/>
  <c r="AD107" i="5"/>
  <c r="AG107" i="5" s="1"/>
  <c r="AI107" i="5"/>
  <c r="AE107" i="5"/>
  <c r="M93" i="5"/>
  <c r="Q93" i="5" s="1"/>
  <c r="S93" i="5"/>
  <c r="N93" i="5"/>
  <c r="O93" i="5"/>
  <c r="AI33" i="5"/>
  <c r="AD33" i="5"/>
  <c r="AG33" i="5" s="1"/>
  <c r="AE33" i="5"/>
  <c r="AD23" i="5"/>
  <c r="AG23" i="5" s="1"/>
  <c r="AI23" i="5"/>
  <c r="AE23" i="5"/>
  <c r="AD19" i="5"/>
  <c r="AG19" i="5" s="1"/>
  <c r="AI19" i="5"/>
  <c r="AE19" i="5"/>
  <c r="J229" i="3"/>
  <c r="J220" i="4"/>
  <c r="H220" i="4"/>
  <c r="S220" i="4" s="1"/>
  <c r="L220" i="4"/>
  <c r="P227" i="4"/>
  <c r="P228" i="4" s="1"/>
  <c r="L232" i="4"/>
  <c r="R227" i="4"/>
  <c r="R228" i="4" s="1"/>
  <c r="AD190" i="4"/>
  <c r="AG190" i="4" s="1"/>
  <c r="AI190" i="4"/>
  <c r="AE190" i="4"/>
  <c r="S157" i="4"/>
  <c r="O157" i="4"/>
  <c r="M157" i="4"/>
  <c r="Q157" i="4" s="1"/>
  <c r="N157" i="4"/>
  <c r="S155" i="4"/>
  <c r="O155" i="4"/>
  <c r="M155" i="4"/>
  <c r="Q155" i="4" s="1"/>
  <c r="N155" i="4"/>
  <c r="S148" i="4"/>
  <c r="O148" i="4"/>
  <c r="M148" i="4"/>
  <c r="Q148" i="4" s="1"/>
  <c r="N148" i="4"/>
  <c r="AD143" i="4"/>
  <c r="AG143" i="4" s="1"/>
  <c r="AI143" i="4"/>
  <c r="AE143" i="4"/>
  <c r="AD139" i="4"/>
  <c r="AG139" i="4" s="1"/>
  <c r="AI139" i="4"/>
  <c r="AE139" i="4"/>
  <c r="AD134" i="4"/>
  <c r="AG134" i="4" s="1"/>
  <c r="AI134" i="4"/>
  <c r="AE134" i="4"/>
  <c r="AD138" i="4"/>
  <c r="AG138" i="4" s="1"/>
  <c r="AI138" i="4"/>
  <c r="AE138" i="4"/>
  <c r="AD136" i="4"/>
  <c r="AG136" i="4" s="1"/>
  <c r="AI136" i="4"/>
  <c r="AE136" i="4"/>
  <c r="AD132" i="4"/>
  <c r="AG132" i="4" s="1"/>
  <c r="AI132" i="4"/>
  <c r="AE132" i="4"/>
  <c r="S123" i="4"/>
  <c r="O123" i="4"/>
  <c r="M123" i="4"/>
  <c r="Q123" i="4" s="1"/>
  <c r="N123" i="4"/>
  <c r="AD66" i="4"/>
  <c r="AG66" i="4" s="1"/>
  <c r="AI66" i="4"/>
  <c r="AE66" i="4"/>
  <c r="AH120" i="4"/>
  <c r="AH220" i="4" s="1"/>
  <c r="AF120" i="4"/>
  <c r="AF220" i="4" s="1"/>
  <c r="AI120" i="4"/>
  <c r="AB221" i="4"/>
  <c r="E221" i="4"/>
  <c r="AD82" i="4"/>
  <c r="AG82" i="4" s="1"/>
  <c r="AI82" i="4"/>
  <c r="AE82" i="4"/>
  <c r="AD76" i="4"/>
  <c r="AG76" i="4" s="1"/>
  <c r="AI76" i="4"/>
  <c r="AE76" i="4"/>
  <c r="AD67" i="4"/>
  <c r="AG67" i="4" s="1"/>
  <c r="AI67" i="4"/>
  <c r="AE67" i="4"/>
  <c r="S66" i="4"/>
  <c r="O66" i="4"/>
  <c r="M66" i="4"/>
  <c r="Q66" i="4" s="1"/>
  <c r="N66" i="4"/>
  <c r="Q5" i="4"/>
  <c r="AI7" i="4"/>
  <c r="AE7" i="4"/>
  <c r="AD7" i="4"/>
  <c r="AG7" i="4" s="1"/>
  <c r="AG5" i="4"/>
  <c r="Q120" i="4"/>
  <c r="Z220" i="4"/>
  <c r="I220" i="4"/>
  <c r="AD197" i="4"/>
  <c r="AG197" i="4" s="1"/>
  <c r="AI197" i="4"/>
  <c r="AE197" i="4"/>
  <c r="S158" i="4"/>
  <c r="O158" i="4"/>
  <c r="M158" i="4"/>
  <c r="Q158" i="4" s="1"/>
  <c r="N158" i="4"/>
  <c r="S156" i="4"/>
  <c r="O156" i="4"/>
  <c r="M156" i="4"/>
  <c r="Q156" i="4" s="1"/>
  <c r="N156" i="4"/>
  <c r="S147" i="4"/>
  <c r="O147" i="4"/>
  <c r="M147" i="4"/>
  <c r="Q147" i="4" s="1"/>
  <c r="N147" i="4"/>
  <c r="AI189" i="4"/>
  <c r="AE189" i="4"/>
  <c r="AD189" i="4"/>
  <c r="AG189" i="4" s="1"/>
  <c r="AD137" i="4"/>
  <c r="AG137" i="4" s="1"/>
  <c r="AI137" i="4"/>
  <c r="AE137" i="4"/>
  <c r="AD131" i="4"/>
  <c r="AG131" i="4" s="1"/>
  <c r="AI131" i="4"/>
  <c r="AE131" i="4"/>
  <c r="S145" i="4"/>
  <c r="O145" i="4"/>
  <c r="M145" i="4"/>
  <c r="Q145" i="4" s="1"/>
  <c r="N145" i="4"/>
  <c r="S122" i="4"/>
  <c r="O122" i="4"/>
  <c r="M122" i="4"/>
  <c r="Q122" i="4" s="1"/>
  <c r="N122" i="4"/>
  <c r="S112" i="4"/>
  <c r="O112" i="4"/>
  <c r="M112" i="4"/>
  <c r="Q112" i="4" s="1"/>
  <c r="N112" i="4"/>
  <c r="S91" i="4"/>
  <c r="O91" i="4"/>
  <c r="M91" i="4"/>
  <c r="Q91" i="4" s="1"/>
  <c r="N91" i="4"/>
  <c r="AI84" i="4"/>
  <c r="AE84" i="4"/>
  <c r="AD84" i="4"/>
  <c r="AG84" i="4" s="1"/>
  <c r="AD80" i="4"/>
  <c r="AG80" i="4" s="1"/>
  <c r="AI80" i="4"/>
  <c r="AE80" i="4"/>
  <c r="AD68" i="4"/>
  <c r="AG68" i="4" s="1"/>
  <c r="AI68" i="4"/>
  <c r="AE68" i="4"/>
  <c r="AD74" i="4"/>
  <c r="AG74" i="4" s="1"/>
  <c r="AI74" i="4"/>
  <c r="AE74" i="4"/>
  <c r="AD72" i="4"/>
  <c r="AG72" i="4" s="1"/>
  <c r="AI72" i="4"/>
  <c r="AE72" i="4"/>
  <c r="Y221" i="4"/>
  <c r="Y220" i="4"/>
  <c r="X221" i="4"/>
  <c r="X220" i="4"/>
  <c r="H221" i="4"/>
  <c r="AG173" i="3"/>
  <c r="Z121" i="3"/>
  <c r="AG170" i="3"/>
  <c r="AG171" i="3"/>
  <c r="AG196" i="3"/>
  <c r="AG172" i="3"/>
  <c r="AG160" i="3"/>
  <c r="AG141" i="3"/>
  <c r="AB142" i="3"/>
  <c r="AI220" i="4" l="1"/>
  <c r="AE220" i="4"/>
  <c r="O220" i="4"/>
  <c r="X224" i="5"/>
  <c r="Q221" i="5"/>
  <c r="AE221" i="5"/>
  <c r="I221" i="4"/>
  <c r="Q229" i="5"/>
  <c r="L229" i="5"/>
  <c r="AH120" i="5"/>
  <c r="AH221" i="5" s="1"/>
  <c r="AI120" i="5"/>
  <c r="AF120" i="5"/>
  <c r="AF221" i="5" s="1"/>
  <c r="M221" i="5"/>
  <c r="O221" i="5"/>
  <c r="H223" i="5"/>
  <c r="AC222" i="5"/>
  <c r="AD222" i="5" s="1"/>
  <c r="F222" i="5"/>
  <c r="F223" i="5" s="1"/>
  <c r="AG16" i="5"/>
  <c r="AD221" i="5"/>
  <c r="I222" i="5"/>
  <c r="AI221" i="5"/>
  <c r="AG120" i="4"/>
  <c r="AG220" i="4" s="1"/>
  <c r="X223" i="4"/>
  <c r="V221" i="4"/>
  <c r="V222" i="4" s="1"/>
  <c r="M220" i="4"/>
  <c r="H222" i="4"/>
  <c r="AC221" i="4"/>
  <c r="AD221" i="4" s="1"/>
  <c r="F221" i="4"/>
  <c r="F222" i="4" s="1"/>
  <c r="AC220" i="4"/>
  <c r="AF221" i="4"/>
  <c r="Q228" i="4"/>
  <c r="L228" i="4"/>
  <c r="AD220" i="4"/>
  <c r="Q220" i="4"/>
  <c r="AK220" i="4"/>
  <c r="AI142" i="3"/>
  <c r="AE142" i="3"/>
  <c r="AD142" i="3"/>
  <c r="AG142" i="3" s="1"/>
  <c r="K196" i="3"/>
  <c r="O196" i="3" s="1"/>
  <c r="K173" i="3"/>
  <c r="O173" i="3" s="1"/>
  <c r="K172" i="3"/>
  <c r="O172" i="3" s="1"/>
  <c r="K171" i="3"/>
  <c r="O171" i="3" s="1"/>
  <c r="K170" i="3"/>
  <c r="O170" i="3" s="1"/>
  <c r="I170" i="3"/>
  <c r="I171" i="3"/>
  <c r="AG120" i="5" l="1"/>
  <c r="AG221" i="5" s="1"/>
  <c r="AG222" i="5"/>
  <c r="AC221" i="5"/>
  <c r="AF222" i="5"/>
  <c r="AK221" i="5"/>
  <c r="M223" i="5"/>
  <c r="K221" i="5"/>
  <c r="L222" i="5" s="1"/>
  <c r="AJ221" i="5"/>
  <c r="P222" i="5"/>
  <c r="Q222" i="5"/>
  <c r="AD223" i="5"/>
  <c r="AJ222" i="5"/>
  <c r="AJ223" i="5" s="1"/>
  <c r="AB221" i="5"/>
  <c r="AL220" i="4"/>
  <c r="AD222" i="4"/>
  <c r="AJ221" i="4"/>
  <c r="AJ222" i="4" s="1"/>
  <c r="AB220" i="4"/>
  <c r="K220" i="4"/>
  <c r="L221" i="4" s="1"/>
  <c r="M222" i="4"/>
  <c r="AJ220" i="4"/>
  <c r="AL221" i="4" s="1"/>
  <c r="P221" i="4"/>
  <c r="Q221" i="4"/>
  <c r="AC222" i="4"/>
  <c r="AG221" i="4"/>
  <c r="N171" i="3"/>
  <c r="S171" i="3"/>
  <c r="M171" i="3"/>
  <c r="Q171" i="3" s="1"/>
  <c r="S170" i="3"/>
  <c r="N170" i="3"/>
  <c r="M170" i="3"/>
  <c r="Q170" i="3" s="1"/>
  <c r="M196" i="3"/>
  <c r="Q196" i="3" s="1"/>
  <c r="S196" i="3"/>
  <c r="N196" i="3"/>
  <c r="M172" i="3"/>
  <c r="Q172" i="3" s="1"/>
  <c r="S172" i="3"/>
  <c r="N172" i="3"/>
  <c r="S173" i="3"/>
  <c r="N173" i="3"/>
  <c r="M173" i="3"/>
  <c r="Q173" i="3" s="1"/>
  <c r="I173" i="3"/>
  <c r="I196" i="3"/>
  <c r="I172" i="3"/>
  <c r="I160" i="3"/>
  <c r="K8" i="3"/>
  <c r="AC223" i="5" l="1"/>
  <c r="AL221" i="5"/>
  <c r="AL222" i="5"/>
  <c r="O8" i="3"/>
  <c r="N8" i="3"/>
  <c r="S8" i="3"/>
  <c r="M8" i="3"/>
  <c r="Q8" i="3" s="1"/>
  <c r="K152" i="3"/>
  <c r="O152" i="3" s="1"/>
  <c r="W152" i="3"/>
  <c r="X152" i="3"/>
  <c r="AB152" i="3"/>
  <c r="AE152" i="3" l="1"/>
  <c r="AI152" i="3"/>
  <c r="AD152" i="3"/>
  <c r="AG152" i="3" s="1"/>
  <c r="M152" i="3"/>
  <c r="Q152" i="3" s="1"/>
  <c r="S152" i="3"/>
  <c r="N152" i="3"/>
  <c r="Y152" i="3"/>
  <c r="I152" i="3"/>
  <c r="D229" i="3" l="1"/>
  <c r="G228" i="3"/>
  <c r="H228" i="3"/>
  <c r="H227" i="3"/>
  <c r="G227" i="3"/>
  <c r="H229" i="3" l="1"/>
  <c r="F229" i="3" s="1"/>
  <c r="G229" i="3"/>
  <c r="E229" i="3" s="1"/>
  <c r="P227" i="3"/>
  <c r="K228" i="3"/>
  <c r="K227" i="3"/>
  <c r="M227" i="3" l="1"/>
  <c r="O227" i="3"/>
  <c r="L232" i="3"/>
  <c r="M228" i="3"/>
  <c r="L228" i="3"/>
  <c r="O228" i="3"/>
  <c r="F230" i="3"/>
  <c r="T221" i="3"/>
  <c r="AB11" i="3"/>
  <c r="AB12" i="3"/>
  <c r="AB13" i="3"/>
  <c r="AB14" i="3"/>
  <c r="AB15" i="3"/>
  <c r="AB16" i="3"/>
  <c r="AB25" i="3"/>
  <c r="AB26" i="3"/>
  <c r="AB27" i="3"/>
  <c r="AB28" i="3"/>
  <c r="AB29" i="3"/>
  <c r="AB31" i="3"/>
  <c r="AB35" i="3"/>
  <c r="AB36" i="3"/>
  <c r="AB39" i="3"/>
  <c r="AB40" i="3"/>
  <c r="AB41" i="3"/>
  <c r="AB42" i="3"/>
  <c r="AB43" i="3"/>
  <c r="AB44" i="3"/>
  <c r="AB45" i="3"/>
  <c r="AB46" i="3"/>
  <c r="AB47" i="3"/>
  <c r="AB48" i="3"/>
  <c r="AB49" i="3"/>
  <c r="AB50" i="3"/>
  <c r="AB51" i="3"/>
  <c r="AB52" i="3"/>
  <c r="AB53" i="3"/>
  <c r="AB54" i="3"/>
  <c r="AB55" i="3"/>
  <c r="AB56" i="3"/>
  <c r="AB57" i="3"/>
  <c r="AB58" i="3"/>
  <c r="AB59" i="3"/>
  <c r="AB60" i="3"/>
  <c r="AB61" i="3"/>
  <c r="AB62" i="3"/>
  <c r="AB63" i="3"/>
  <c r="AB65" i="3"/>
  <c r="AB66" i="3"/>
  <c r="AB71" i="3"/>
  <c r="AB72" i="3"/>
  <c r="AB74" i="3"/>
  <c r="AB76" i="3"/>
  <c r="AB78" i="3"/>
  <c r="AB79" i="3"/>
  <c r="AB80" i="3"/>
  <c r="AB87" i="3"/>
  <c r="AB88" i="3"/>
  <c r="AB90" i="3"/>
  <c r="AB91" i="3"/>
  <c r="AB92" i="3"/>
  <c r="AB96" i="3"/>
  <c r="AB97" i="3"/>
  <c r="AB98" i="3"/>
  <c r="AB99" i="3"/>
  <c r="AB100" i="3"/>
  <c r="AB101" i="3"/>
  <c r="AB102" i="3"/>
  <c r="AB103" i="3"/>
  <c r="AB104" i="3"/>
  <c r="AB105" i="3"/>
  <c r="AB107" i="3"/>
  <c r="AB109" i="3"/>
  <c r="AB111" i="3"/>
  <c r="AB112" i="3"/>
  <c r="AB121" i="3"/>
  <c r="AB131" i="3"/>
  <c r="AB136" i="3"/>
  <c r="AB143" i="3"/>
  <c r="AB145" i="3"/>
  <c r="AB147" i="3"/>
  <c r="AB149" i="3"/>
  <c r="AB151" i="3"/>
  <c r="AB153" i="3"/>
  <c r="AB154" i="3"/>
  <c r="AB155" i="3"/>
  <c r="AB181" i="3"/>
  <c r="AB182" i="3"/>
  <c r="AB193" i="3"/>
  <c r="AB195" i="3"/>
  <c r="AB211" i="3"/>
  <c r="AB219" i="3"/>
  <c r="AB220" i="3"/>
  <c r="K6" i="3"/>
  <c r="O6" i="3" s="1"/>
  <c r="K7" i="3"/>
  <c r="O7" i="3" s="1"/>
  <c r="K11" i="3"/>
  <c r="O11" i="3" s="1"/>
  <c r="K13" i="3"/>
  <c r="O13" i="3" s="1"/>
  <c r="K14" i="3"/>
  <c r="O14" i="3" s="1"/>
  <c r="K15" i="3"/>
  <c r="O15" i="3" s="1"/>
  <c r="K16" i="3"/>
  <c r="O16" i="3" s="1"/>
  <c r="K17" i="3"/>
  <c r="O17" i="3" s="1"/>
  <c r="K18" i="3"/>
  <c r="O18" i="3" s="1"/>
  <c r="K19" i="3"/>
  <c r="O19" i="3" s="1"/>
  <c r="K20" i="3"/>
  <c r="O20" i="3" s="1"/>
  <c r="K21" i="3"/>
  <c r="O21" i="3" s="1"/>
  <c r="K22" i="3"/>
  <c r="O22" i="3" s="1"/>
  <c r="K23" i="3"/>
  <c r="O23" i="3" s="1"/>
  <c r="K24" i="3"/>
  <c r="O24" i="3" s="1"/>
  <c r="K25" i="3"/>
  <c r="O25" i="3" s="1"/>
  <c r="K26" i="3"/>
  <c r="O26" i="3" s="1"/>
  <c r="K27" i="3"/>
  <c r="O27" i="3" s="1"/>
  <c r="K28" i="3"/>
  <c r="O28" i="3" s="1"/>
  <c r="K29" i="3"/>
  <c r="O29" i="3" s="1"/>
  <c r="K30" i="3"/>
  <c r="O30" i="3" s="1"/>
  <c r="K31" i="3"/>
  <c r="O31" i="3" s="1"/>
  <c r="K33" i="3"/>
  <c r="O33" i="3" s="1"/>
  <c r="K34" i="3"/>
  <c r="O34" i="3" s="1"/>
  <c r="K35" i="3"/>
  <c r="O35" i="3" s="1"/>
  <c r="K36" i="3"/>
  <c r="O36" i="3" s="1"/>
  <c r="K38" i="3"/>
  <c r="O38" i="3" s="1"/>
  <c r="K39" i="3"/>
  <c r="O39" i="3" s="1"/>
  <c r="K40" i="3"/>
  <c r="O40" i="3" s="1"/>
  <c r="K41" i="3"/>
  <c r="O41" i="3" s="1"/>
  <c r="K42" i="3"/>
  <c r="O42" i="3" s="1"/>
  <c r="K43" i="3"/>
  <c r="O43" i="3" s="1"/>
  <c r="K44" i="3"/>
  <c r="O44" i="3" s="1"/>
  <c r="K45" i="3"/>
  <c r="O45" i="3" s="1"/>
  <c r="K46" i="3"/>
  <c r="O46" i="3" s="1"/>
  <c r="K47" i="3"/>
  <c r="O47" i="3" s="1"/>
  <c r="K48" i="3"/>
  <c r="O48" i="3" s="1"/>
  <c r="K49" i="3"/>
  <c r="O49" i="3" s="1"/>
  <c r="K50" i="3"/>
  <c r="O50" i="3" s="1"/>
  <c r="K51" i="3"/>
  <c r="O51" i="3" s="1"/>
  <c r="K52" i="3"/>
  <c r="O52" i="3" s="1"/>
  <c r="K53" i="3"/>
  <c r="O53" i="3" s="1"/>
  <c r="K54" i="3"/>
  <c r="O54" i="3" s="1"/>
  <c r="K55" i="3"/>
  <c r="O55" i="3" s="1"/>
  <c r="K56" i="3"/>
  <c r="O56" i="3" s="1"/>
  <c r="K57" i="3"/>
  <c r="O57" i="3" s="1"/>
  <c r="K58" i="3"/>
  <c r="O58" i="3" s="1"/>
  <c r="K59" i="3"/>
  <c r="O59" i="3" s="1"/>
  <c r="K60" i="3"/>
  <c r="O60" i="3" s="1"/>
  <c r="K62" i="3"/>
  <c r="O62" i="3" s="1"/>
  <c r="K63" i="3"/>
  <c r="O63" i="3" s="1"/>
  <c r="K64" i="3"/>
  <c r="O64" i="3" s="1"/>
  <c r="K65" i="3"/>
  <c r="O65" i="3" s="1"/>
  <c r="K70" i="3"/>
  <c r="O70" i="3" s="1"/>
  <c r="K71" i="3"/>
  <c r="O71" i="3" s="1"/>
  <c r="K72" i="3"/>
  <c r="O72" i="3" s="1"/>
  <c r="K73" i="3"/>
  <c r="O73" i="3" s="1"/>
  <c r="K75" i="3"/>
  <c r="O75" i="3" s="1"/>
  <c r="K77" i="3"/>
  <c r="O77" i="3" s="1"/>
  <c r="K78" i="3"/>
  <c r="O78" i="3" s="1"/>
  <c r="K79" i="3"/>
  <c r="O79" i="3" s="1"/>
  <c r="K80" i="3"/>
  <c r="O80" i="3" s="1"/>
  <c r="K82" i="3"/>
  <c r="O82" i="3" s="1"/>
  <c r="K83" i="3"/>
  <c r="O83" i="3" s="1"/>
  <c r="K84" i="3"/>
  <c r="O84" i="3" s="1"/>
  <c r="K85" i="3"/>
  <c r="O85" i="3" s="1"/>
  <c r="K86" i="3"/>
  <c r="O86" i="3" s="1"/>
  <c r="K87" i="3"/>
  <c r="O87" i="3" s="1"/>
  <c r="K88" i="3"/>
  <c r="O88" i="3" s="1"/>
  <c r="K89" i="3"/>
  <c r="O89" i="3" s="1"/>
  <c r="K90" i="3"/>
  <c r="O90" i="3" s="1"/>
  <c r="K94" i="3"/>
  <c r="O94" i="3" s="1"/>
  <c r="K95" i="3"/>
  <c r="O95" i="3" s="1"/>
  <c r="K96" i="3"/>
  <c r="O96" i="3" s="1"/>
  <c r="K97" i="3"/>
  <c r="O97" i="3" s="1"/>
  <c r="K98" i="3"/>
  <c r="O98" i="3" s="1"/>
  <c r="K99" i="3"/>
  <c r="O99" i="3" s="1"/>
  <c r="K100" i="3"/>
  <c r="O100" i="3" s="1"/>
  <c r="K101" i="3"/>
  <c r="O101" i="3" s="1"/>
  <c r="K102" i="3"/>
  <c r="O102" i="3" s="1"/>
  <c r="K103" i="3"/>
  <c r="O103" i="3" s="1"/>
  <c r="K104" i="3"/>
  <c r="O104" i="3" s="1"/>
  <c r="K105" i="3"/>
  <c r="O105" i="3" s="1"/>
  <c r="K106" i="3"/>
  <c r="O106" i="3" s="1"/>
  <c r="K107" i="3"/>
  <c r="O107" i="3" s="1"/>
  <c r="K109" i="3"/>
  <c r="O109" i="3" s="1"/>
  <c r="K110" i="3"/>
  <c r="O110" i="3" s="1"/>
  <c r="K111" i="3"/>
  <c r="O111" i="3" s="1"/>
  <c r="K112" i="3"/>
  <c r="O112" i="3" s="1"/>
  <c r="K114" i="3"/>
  <c r="O114" i="3" s="1"/>
  <c r="K115" i="3"/>
  <c r="O115" i="3" s="1"/>
  <c r="K116" i="3"/>
  <c r="O116" i="3" s="1"/>
  <c r="K117" i="3"/>
  <c r="O117" i="3" s="1"/>
  <c r="K118" i="3"/>
  <c r="O118" i="3" s="1"/>
  <c r="K119" i="3"/>
  <c r="O119" i="3" s="1"/>
  <c r="K120" i="3"/>
  <c r="O120" i="3" s="1"/>
  <c r="K121" i="3"/>
  <c r="O121" i="3" s="1"/>
  <c r="K125" i="3"/>
  <c r="O125" i="3" s="1"/>
  <c r="K131" i="3"/>
  <c r="O131" i="3" s="1"/>
  <c r="K134" i="3"/>
  <c r="O134" i="3" s="1"/>
  <c r="K135" i="3"/>
  <c r="O135" i="3" s="1"/>
  <c r="K136" i="3"/>
  <c r="O136" i="3" s="1"/>
  <c r="K141" i="3"/>
  <c r="O141" i="3" s="1"/>
  <c r="K143" i="3"/>
  <c r="O143" i="3" s="1"/>
  <c r="K147" i="3"/>
  <c r="O147" i="3" s="1"/>
  <c r="K151" i="3"/>
  <c r="O151" i="3" s="1"/>
  <c r="K153" i="3"/>
  <c r="O153" i="3" s="1"/>
  <c r="K154" i="3"/>
  <c r="O154" i="3" s="1"/>
  <c r="K164" i="3"/>
  <c r="O164" i="3" s="1"/>
  <c r="K165" i="3"/>
  <c r="O165" i="3" s="1"/>
  <c r="K166" i="3"/>
  <c r="O166" i="3" s="1"/>
  <c r="K167" i="3"/>
  <c r="O167" i="3" s="1"/>
  <c r="K168" i="3"/>
  <c r="O168" i="3" s="1"/>
  <c r="K169" i="3"/>
  <c r="O169" i="3" s="1"/>
  <c r="K174" i="3"/>
  <c r="O174" i="3" s="1"/>
  <c r="K175" i="3"/>
  <c r="O175" i="3" s="1"/>
  <c r="K176" i="3"/>
  <c r="O176" i="3" s="1"/>
  <c r="K177" i="3"/>
  <c r="O177" i="3" s="1"/>
  <c r="K178" i="3"/>
  <c r="O178" i="3" s="1"/>
  <c r="K179" i="3"/>
  <c r="O179" i="3" s="1"/>
  <c r="K180" i="3"/>
  <c r="O180" i="3" s="1"/>
  <c r="K181" i="3"/>
  <c r="O181" i="3" s="1"/>
  <c r="K182" i="3"/>
  <c r="O182" i="3" s="1"/>
  <c r="K183" i="3"/>
  <c r="O183" i="3" s="1"/>
  <c r="K184" i="3"/>
  <c r="O184" i="3" s="1"/>
  <c r="K185" i="3"/>
  <c r="O185" i="3" s="1"/>
  <c r="K186" i="3"/>
  <c r="O186" i="3" s="1"/>
  <c r="K187" i="3"/>
  <c r="O187" i="3" s="1"/>
  <c r="K188" i="3"/>
  <c r="O188" i="3" s="1"/>
  <c r="K189" i="3"/>
  <c r="O189" i="3" s="1"/>
  <c r="K190" i="3"/>
  <c r="O190" i="3" s="1"/>
  <c r="K191" i="3"/>
  <c r="O191" i="3" s="1"/>
  <c r="K192" i="3"/>
  <c r="O192" i="3" s="1"/>
  <c r="K193" i="3"/>
  <c r="O193" i="3" s="1"/>
  <c r="K194" i="3"/>
  <c r="O194" i="3" s="1"/>
  <c r="K195" i="3"/>
  <c r="O195" i="3" s="1"/>
  <c r="K197" i="3"/>
  <c r="O197" i="3" s="1"/>
  <c r="K198" i="3"/>
  <c r="O198" i="3" s="1"/>
  <c r="K199" i="3"/>
  <c r="O199" i="3" s="1"/>
  <c r="K200" i="3"/>
  <c r="O200" i="3" s="1"/>
  <c r="K201" i="3"/>
  <c r="O201" i="3" s="1"/>
  <c r="K202" i="3"/>
  <c r="O202" i="3" s="1"/>
  <c r="K203" i="3"/>
  <c r="O203" i="3" s="1"/>
  <c r="K204" i="3"/>
  <c r="O204" i="3" s="1"/>
  <c r="K205" i="3"/>
  <c r="O205" i="3" s="1"/>
  <c r="K206" i="3"/>
  <c r="O206" i="3" s="1"/>
  <c r="K207" i="3"/>
  <c r="O207" i="3" s="1"/>
  <c r="K208" i="3"/>
  <c r="O208" i="3" s="1"/>
  <c r="K209" i="3"/>
  <c r="O209" i="3" s="1"/>
  <c r="K210" i="3"/>
  <c r="O210" i="3" s="1"/>
  <c r="K211" i="3"/>
  <c r="O211" i="3" s="1"/>
  <c r="K212" i="3"/>
  <c r="O212" i="3" s="1"/>
  <c r="K213" i="3"/>
  <c r="O213" i="3" s="1"/>
  <c r="K214" i="3"/>
  <c r="O214" i="3" s="1"/>
  <c r="K215" i="3"/>
  <c r="O215" i="3" s="1"/>
  <c r="K216" i="3"/>
  <c r="O216" i="3" s="1"/>
  <c r="K217" i="3"/>
  <c r="O217" i="3" s="1"/>
  <c r="K218" i="3"/>
  <c r="O218" i="3" s="1"/>
  <c r="K219" i="3"/>
  <c r="O219" i="3" s="1"/>
  <c r="K220" i="3"/>
  <c r="O220" i="3" s="1"/>
  <c r="K5" i="3"/>
  <c r="O5" i="3" s="1"/>
  <c r="M229" i="3" l="1"/>
  <c r="K229" i="3" s="1"/>
  <c r="AE155" i="3"/>
  <c r="AI155" i="3"/>
  <c r="AE149" i="3"/>
  <c r="AI149" i="3"/>
  <c r="AE136" i="3"/>
  <c r="AI136" i="3"/>
  <c r="AE100" i="3"/>
  <c r="AI100" i="3"/>
  <c r="AE96" i="3"/>
  <c r="AI96" i="3"/>
  <c r="AE88" i="3"/>
  <c r="AI88" i="3"/>
  <c r="AE78" i="3"/>
  <c r="AI78" i="3"/>
  <c r="AE71" i="3"/>
  <c r="AI71" i="3"/>
  <c r="AE62" i="3"/>
  <c r="AI62" i="3"/>
  <c r="AE58" i="3"/>
  <c r="AI58" i="3"/>
  <c r="AE54" i="3"/>
  <c r="AI54" i="3"/>
  <c r="AE50" i="3"/>
  <c r="AI50" i="3"/>
  <c r="AE46" i="3"/>
  <c r="AI46" i="3"/>
  <c r="AE42" i="3"/>
  <c r="AI42" i="3"/>
  <c r="AE36" i="3"/>
  <c r="AI36" i="3"/>
  <c r="AE28" i="3"/>
  <c r="AI28" i="3"/>
  <c r="AE16" i="3"/>
  <c r="AI16" i="3"/>
  <c r="AE12" i="3"/>
  <c r="AI12" i="3"/>
  <c r="AD220" i="3"/>
  <c r="AG220" i="3" s="1"/>
  <c r="AE220" i="3"/>
  <c r="AE193" i="3"/>
  <c r="AI193" i="3"/>
  <c r="AE154" i="3"/>
  <c r="AI154" i="3"/>
  <c r="AE147" i="3"/>
  <c r="AI147" i="3"/>
  <c r="AE131" i="3"/>
  <c r="AI131" i="3"/>
  <c r="AE109" i="3"/>
  <c r="AI109" i="3"/>
  <c r="AE103" i="3"/>
  <c r="AI103" i="3"/>
  <c r="AE99" i="3"/>
  <c r="AI99" i="3"/>
  <c r="AE92" i="3"/>
  <c r="AI92" i="3"/>
  <c r="AE87" i="3"/>
  <c r="AI87" i="3"/>
  <c r="AE76" i="3"/>
  <c r="AI76" i="3"/>
  <c r="AE66" i="3"/>
  <c r="AI66" i="3"/>
  <c r="AE61" i="3"/>
  <c r="AI61" i="3"/>
  <c r="AE57" i="3"/>
  <c r="AI57" i="3"/>
  <c r="AE53" i="3"/>
  <c r="AI53" i="3"/>
  <c r="AE49" i="3"/>
  <c r="AI49" i="3"/>
  <c r="AE45" i="3"/>
  <c r="AI45" i="3"/>
  <c r="AE41" i="3"/>
  <c r="AI41" i="3"/>
  <c r="AE35" i="3"/>
  <c r="AI35" i="3"/>
  <c r="AE27" i="3"/>
  <c r="AI27" i="3"/>
  <c r="AE15" i="3"/>
  <c r="AI15" i="3"/>
  <c r="AE11" i="3"/>
  <c r="AI11" i="3"/>
  <c r="AE195" i="3"/>
  <c r="AI195" i="3"/>
  <c r="AE104" i="3"/>
  <c r="AI104" i="3"/>
  <c r="AE219" i="3"/>
  <c r="AI219" i="3"/>
  <c r="AE182" i="3"/>
  <c r="AI182" i="3"/>
  <c r="AE153" i="3"/>
  <c r="AI153" i="3"/>
  <c r="AE145" i="3"/>
  <c r="AI145" i="3"/>
  <c r="AD121" i="3"/>
  <c r="AE121" i="3"/>
  <c r="AE107" i="3"/>
  <c r="AI107" i="3"/>
  <c r="AE102" i="3"/>
  <c r="AI102" i="3"/>
  <c r="AE98" i="3"/>
  <c r="AI98" i="3"/>
  <c r="AE91" i="3"/>
  <c r="AI91" i="3"/>
  <c r="AE80" i="3"/>
  <c r="AI80" i="3"/>
  <c r="AE74" i="3"/>
  <c r="AI74" i="3"/>
  <c r="AE65" i="3"/>
  <c r="AI65" i="3"/>
  <c r="AE60" i="3"/>
  <c r="AI60" i="3"/>
  <c r="AE56" i="3"/>
  <c r="AI56" i="3"/>
  <c r="AE52" i="3"/>
  <c r="AI52" i="3"/>
  <c r="AE48" i="3"/>
  <c r="AI48" i="3"/>
  <c r="AE44" i="3"/>
  <c r="AI44" i="3"/>
  <c r="AE40" i="3"/>
  <c r="AI40" i="3"/>
  <c r="AE31" i="3"/>
  <c r="AI31" i="3"/>
  <c r="AE26" i="3"/>
  <c r="AI26" i="3"/>
  <c r="AE14" i="3"/>
  <c r="AI14" i="3"/>
  <c r="O229" i="3"/>
  <c r="AE111" i="3"/>
  <c r="AI111" i="3"/>
  <c r="AE211" i="3"/>
  <c r="AI211" i="3"/>
  <c r="AE181" i="3"/>
  <c r="AI181" i="3"/>
  <c r="AE151" i="3"/>
  <c r="AI151" i="3"/>
  <c r="AE143" i="3"/>
  <c r="AI143" i="3"/>
  <c r="AE112" i="3"/>
  <c r="AI112" i="3"/>
  <c r="AE105" i="3"/>
  <c r="AI105" i="3"/>
  <c r="AE101" i="3"/>
  <c r="AI101" i="3"/>
  <c r="AE97" i="3"/>
  <c r="AI97" i="3"/>
  <c r="AE90" i="3"/>
  <c r="AI90" i="3"/>
  <c r="AE79" i="3"/>
  <c r="AI79" i="3"/>
  <c r="AE72" i="3"/>
  <c r="AI72" i="3"/>
  <c r="AE63" i="3"/>
  <c r="AI63" i="3"/>
  <c r="AE59" i="3"/>
  <c r="AI59" i="3"/>
  <c r="AE55" i="3"/>
  <c r="AI55" i="3"/>
  <c r="AE51" i="3"/>
  <c r="AI51" i="3"/>
  <c r="AE47" i="3"/>
  <c r="AI47" i="3"/>
  <c r="AE43" i="3"/>
  <c r="AI43" i="3"/>
  <c r="AE39" i="3"/>
  <c r="AI39" i="3"/>
  <c r="AE29" i="3"/>
  <c r="AI29" i="3"/>
  <c r="AE25" i="3"/>
  <c r="AI25" i="3"/>
  <c r="AE13" i="3"/>
  <c r="AI13" i="3"/>
  <c r="L233" i="3"/>
  <c r="R228" i="3"/>
  <c r="R229" i="3" s="1"/>
  <c r="P228" i="3"/>
  <c r="P229" i="3" s="1"/>
  <c r="L229" i="3" s="1"/>
  <c r="N219" i="3"/>
  <c r="S219" i="3"/>
  <c r="M219" i="3"/>
  <c r="Q219" i="3" s="1"/>
  <c r="N215" i="3"/>
  <c r="S215" i="3"/>
  <c r="M215" i="3"/>
  <c r="Q215" i="3" s="1"/>
  <c r="N211" i="3"/>
  <c r="S211" i="3"/>
  <c r="M211" i="3"/>
  <c r="Q211" i="3" s="1"/>
  <c r="N203" i="3"/>
  <c r="S203" i="3"/>
  <c r="M203" i="3"/>
  <c r="Q203" i="3" s="1"/>
  <c r="N199" i="3"/>
  <c r="S199" i="3"/>
  <c r="M199" i="3"/>
  <c r="Q199" i="3" s="1"/>
  <c r="S194" i="3"/>
  <c r="N194" i="3"/>
  <c r="M194" i="3"/>
  <c r="Q194" i="3" s="1"/>
  <c r="S190" i="3"/>
  <c r="N190" i="3"/>
  <c r="M190" i="3"/>
  <c r="Q190" i="3" s="1"/>
  <c r="S182" i="3"/>
  <c r="N182" i="3"/>
  <c r="M182" i="3"/>
  <c r="Q182" i="3" s="1"/>
  <c r="S178" i="3"/>
  <c r="N178" i="3"/>
  <c r="M178" i="3"/>
  <c r="Q178" i="3" s="1"/>
  <c r="S174" i="3"/>
  <c r="N174" i="3"/>
  <c r="M174" i="3"/>
  <c r="Q174" i="3" s="1"/>
  <c r="S166" i="3"/>
  <c r="N166" i="3"/>
  <c r="M166" i="3"/>
  <c r="Q166" i="3" s="1"/>
  <c r="S141" i="3"/>
  <c r="N141" i="3"/>
  <c r="M141" i="3"/>
  <c r="Q141" i="3" s="1"/>
  <c r="N131" i="3"/>
  <c r="S131" i="3"/>
  <c r="M131" i="3"/>
  <c r="Q131" i="3" s="1"/>
  <c r="N115" i="3"/>
  <c r="S115" i="3"/>
  <c r="M115" i="3"/>
  <c r="Q115" i="3" s="1"/>
  <c r="S105" i="3"/>
  <c r="N105" i="3"/>
  <c r="M105" i="3"/>
  <c r="Q105" i="3" s="1"/>
  <c r="S220" i="3"/>
  <c r="N220" i="3"/>
  <c r="M220" i="3"/>
  <c r="Q220" i="3" s="1"/>
  <c r="S216" i="3"/>
  <c r="N216" i="3"/>
  <c r="M216" i="3"/>
  <c r="Q216" i="3" s="1"/>
  <c r="S212" i="3"/>
  <c r="N212" i="3"/>
  <c r="M212" i="3"/>
  <c r="Q212" i="3" s="1"/>
  <c r="S208" i="3"/>
  <c r="N208" i="3"/>
  <c r="M208" i="3"/>
  <c r="Q208" i="3" s="1"/>
  <c r="M204" i="3"/>
  <c r="Q204" i="3" s="1"/>
  <c r="S204" i="3"/>
  <c r="N204" i="3"/>
  <c r="M200" i="3"/>
  <c r="Q200" i="3" s="1"/>
  <c r="S200" i="3"/>
  <c r="N200" i="3"/>
  <c r="N195" i="3"/>
  <c r="S195" i="3"/>
  <c r="M195" i="3"/>
  <c r="Q195" i="3" s="1"/>
  <c r="N191" i="3"/>
  <c r="S191" i="3"/>
  <c r="M191" i="3"/>
  <c r="Q191" i="3" s="1"/>
  <c r="N187" i="3"/>
  <c r="S187" i="3"/>
  <c r="M187" i="3"/>
  <c r="N183" i="3"/>
  <c r="S183" i="3"/>
  <c r="M183" i="3"/>
  <c r="Q183" i="3" s="1"/>
  <c r="N179" i="3"/>
  <c r="S179" i="3"/>
  <c r="M179" i="3"/>
  <c r="Q179" i="3" s="1"/>
  <c r="N175" i="3"/>
  <c r="S175" i="3"/>
  <c r="M175" i="3"/>
  <c r="Q175" i="3" s="1"/>
  <c r="N167" i="3"/>
  <c r="S167" i="3"/>
  <c r="M167" i="3"/>
  <c r="Q167" i="3" s="1"/>
  <c r="S154" i="3"/>
  <c r="N154" i="3"/>
  <c r="M154" i="3"/>
  <c r="Q154" i="3" s="1"/>
  <c r="N143" i="3"/>
  <c r="S143" i="3"/>
  <c r="M143" i="3"/>
  <c r="Q143" i="3" s="1"/>
  <c r="S134" i="3"/>
  <c r="N134" i="3"/>
  <c r="M134" i="3"/>
  <c r="Q134" i="3" s="1"/>
  <c r="M120" i="3"/>
  <c r="Q120" i="3" s="1"/>
  <c r="S120" i="3"/>
  <c r="N120" i="3"/>
  <c r="M116" i="3"/>
  <c r="Q116" i="3" s="1"/>
  <c r="S116" i="3"/>
  <c r="N116" i="3"/>
  <c r="N111" i="3"/>
  <c r="S111" i="3"/>
  <c r="M111" i="3"/>
  <c r="Q111" i="3" s="1"/>
  <c r="S106" i="3"/>
  <c r="N106" i="3"/>
  <c r="M106" i="3"/>
  <c r="Q106" i="3" s="1"/>
  <c r="S102" i="3"/>
  <c r="N102" i="3"/>
  <c r="M102" i="3"/>
  <c r="Q102" i="3" s="1"/>
  <c r="S98" i="3"/>
  <c r="N98" i="3"/>
  <c r="M98" i="3"/>
  <c r="Q98" i="3" s="1"/>
  <c r="S94" i="3"/>
  <c r="N94" i="3"/>
  <c r="M94" i="3"/>
  <c r="Q94" i="3" s="1"/>
  <c r="N87" i="3"/>
  <c r="S87" i="3"/>
  <c r="M87" i="3"/>
  <c r="Q87" i="3" s="1"/>
  <c r="N83" i="3"/>
  <c r="S83" i="3"/>
  <c r="M83" i="3"/>
  <c r="Q83" i="3" s="1"/>
  <c r="S78" i="3"/>
  <c r="N78" i="3"/>
  <c r="M78" i="3"/>
  <c r="Q78" i="3" s="1"/>
  <c r="M72" i="3"/>
  <c r="Q72" i="3" s="1"/>
  <c r="S72" i="3"/>
  <c r="N72" i="3"/>
  <c r="M64" i="3"/>
  <c r="Q64" i="3" s="1"/>
  <c r="S64" i="3"/>
  <c r="N64" i="3"/>
  <c r="N59" i="3"/>
  <c r="S59" i="3"/>
  <c r="M59" i="3"/>
  <c r="Q59" i="3" s="1"/>
  <c r="N55" i="3"/>
  <c r="S55" i="3"/>
  <c r="M55" i="3"/>
  <c r="Q55" i="3" s="1"/>
  <c r="N51" i="3"/>
  <c r="S51" i="3"/>
  <c r="M51" i="3"/>
  <c r="Q51" i="3" s="1"/>
  <c r="N47" i="3"/>
  <c r="S47" i="3"/>
  <c r="M47" i="3"/>
  <c r="Q47" i="3" s="1"/>
  <c r="N43" i="3"/>
  <c r="S43" i="3"/>
  <c r="M43" i="3"/>
  <c r="Q43" i="3" s="1"/>
  <c r="N39" i="3"/>
  <c r="S39" i="3"/>
  <c r="M39" i="3"/>
  <c r="Q39" i="3" s="1"/>
  <c r="S34" i="3"/>
  <c r="N34" i="3"/>
  <c r="M34" i="3"/>
  <c r="Q34" i="3" s="1"/>
  <c r="S29" i="3"/>
  <c r="N29" i="3"/>
  <c r="M29" i="3"/>
  <c r="Q29" i="3" s="1"/>
  <c r="S25" i="3"/>
  <c r="N25" i="3"/>
  <c r="M25" i="3"/>
  <c r="Q25" i="3" s="1"/>
  <c r="S21" i="3"/>
  <c r="N21" i="3"/>
  <c r="M21" i="3"/>
  <c r="Q21" i="3" s="1"/>
  <c r="S17" i="3"/>
  <c r="N17" i="3"/>
  <c r="M17" i="3"/>
  <c r="Q17" i="3" s="1"/>
  <c r="S13" i="3"/>
  <c r="N13" i="3"/>
  <c r="M13" i="3"/>
  <c r="Q13" i="3" s="1"/>
  <c r="AD193" i="3"/>
  <c r="AG193" i="3" s="1"/>
  <c r="AD154" i="3"/>
  <c r="AG154" i="3" s="1"/>
  <c r="AD147" i="3"/>
  <c r="AG147" i="3" s="1"/>
  <c r="AD131" i="3"/>
  <c r="AG131" i="3" s="1"/>
  <c r="AD109" i="3"/>
  <c r="AG109" i="3" s="1"/>
  <c r="AD103" i="3"/>
  <c r="AG103" i="3" s="1"/>
  <c r="AD99" i="3"/>
  <c r="AG99" i="3" s="1"/>
  <c r="AD92" i="3"/>
  <c r="AG92" i="3" s="1"/>
  <c r="AD87" i="3"/>
  <c r="AG87" i="3" s="1"/>
  <c r="AD76" i="3"/>
  <c r="AG76" i="3" s="1"/>
  <c r="AD66" i="3"/>
  <c r="AG66" i="3" s="1"/>
  <c r="AD61" i="3"/>
  <c r="AG61" i="3" s="1"/>
  <c r="AD57" i="3"/>
  <c r="AG57" i="3" s="1"/>
  <c r="AD53" i="3"/>
  <c r="AG53" i="3" s="1"/>
  <c r="AD49" i="3"/>
  <c r="AG49" i="3" s="1"/>
  <c r="AD45" i="3"/>
  <c r="AG45" i="3" s="1"/>
  <c r="AD41" i="3"/>
  <c r="AG41" i="3" s="1"/>
  <c r="AD35" i="3"/>
  <c r="AG35" i="3" s="1"/>
  <c r="AD27" i="3"/>
  <c r="AG27" i="3" s="1"/>
  <c r="AD15" i="3"/>
  <c r="AG15" i="3" s="1"/>
  <c r="AD11" i="3"/>
  <c r="AG11" i="3" s="1"/>
  <c r="S217" i="3"/>
  <c r="N217" i="3"/>
  <c r="M217" i="3"/>
  <c r="Q217" i="3" s="1"/>
  <c r="S201" i="3"/>
  <c r="N201" i="3"/>
  <c r="M201" i="3"/>
  <c r="Q201" i="3" s="1"/>
  <c r="M180" i="3"/>
  <c r="Q180" i="3" s="1"/>
  <c r="S180" i="3"/>
  <c r="N180" i="3"/>
  <c r="N147" i="3"/>
  <c r="S147" i="3"/>
  <c r="M147" i="3"/>
  <c r="Q147" i="3" s="1"/>
  <c r="S117" i="3"/>
  <c r="N117" i="3"/>
  <c r="M117" i="3"/>
  <c r="Q117" i="3" s="1"/>
  <c r="N107" i="3"/>
  <c r="S107" i="3"/>
  <c r="M107" i="3"/>
  <c r="Q107" i="3" s="1"/>
  <c r="N103" i="3"/>
  <c r="S103" i="3"/>
  <c r="M103" i="3"/>
  <c r="Q103" i="3" s="1"/>
  <c r="N99" i="3"/>
  <c r="S99" i="3"/>
  <c r="M99" i="3"/>
  <c r="Q99" i="3" s="1"/>
  <c r="N95" i="3"/>
  <c r="S95" i="3"/>
  <c r="M95" i="3"/>
  <c r="Q95" i="3" s="1"/>
  <c r="M88" i="3"/>
  <c r="Q88" i="3" s="1"/>
  <c r="S88" i="3"/>
  <c r="N88" i="3"/>
  <c r="M84" i="3"/>
  <c r="Q84" i="3" s="1"/>
  <c r="S84" i="3"/>
  <c r="N84" i="3"/>
  <c r="N79" i="3"/>
  <c r="S79" i="3"/>
  <c r="M79" i="3"/>
  <c r="Q79" i="3" s="1"/>
  <c r="S73" i="3"/>
  <c r="N73" i="3"/>
  <c r="M73" i="3"/>
  <c r="Q73" i="3" s="1"/>
  <c r="S65" i="3"/>
  <c r="N65" i="3"/>
  <c r="M65" i="3"/>
  <c r="Q65" i="3" s="1"/>
  <c r="M60" i="3"/>
  <c r="Q60" i="3" s="1"/>
  <c r="S60" i="3"/>
  <c r="N60" i="3"/>
  <c r="M56" i="3"/>
  <c r="Q56" i="3" s="1"/>
  <c r="S56" i="3"/>
  <c r="N56" i="3"/>
  <c r="M52" i="3"/>
  <c r="Q52" i="3" s="1"/>
  <c r="S52" i="3"/>
  <c r="N52" i="3"/>
  <c r="M48" i="3"/>
  <c r="Q48" i="3" s="1"/>
  <c r="S48" i="3"/>
  <c r="N48" i="3"/>
  <c r="M44" i="3"/>
  <c r="Q44" i="3" s="1"/>
  <c r="S44" i="3"/>
  <c r="N44" i="3"/>
  <c r="M40" i="3"/>
  <c r="Q40" i="3" s="1"/>
  <c r="S40" i="3"/>
  <c r="N40" i="3"/>
  <c r="N35" i="3"/>
  <c r="S35" i="3"/>
  <c r="M35" i="3"/>
  <c r="Q35" i="3" s="1"/>
  <c r="S30" i="3"/>
  <c r="N30" i="3"/>
  <c r="M30" i="3"/>
  <c r="Q30" i="3" s="1"/>
  <c r="S26" i="3"/>
  <c r="N26" i="3"/>
  <c r="M26" i="3"/>
  <c r="Q26" i="3" s="1"/>
  <c r="S22" i="3"/>
  <c r="N22" i="3"/>
  <c r="M22" i="3"/>
  <c r="Q22" i="3" s="1"/>
  <c r="S18" i="3"/>
  <c r="N18" i="3"/>
  <c r="M18" i="3"/>
  <c r="Q18" i="3" s="1"/>
  <c r="S14" i="3"/>
  <c r="N14" i="3"/>
  <c r="M14" i="3"/>
  <c r="Q14" i="3" s="1"/>
  <c r="N6" i="3"/>
  <c r="S6" i="3"/>
  <c r="M6" i="3"/>
  <c r="Q6" i="3" s="1"/>
  <c r="AD195" i="3"/>
  <c r="AG195" i="3" s="1"/>
  <c r="AD155" i="3"/>
  <c r="AG155" i="3" s="1"/>
  <c r="AD149" i="3"/>
  <c r="AG149" i="3" s="1"/>
  <c r="AD136" i="3"/>
  <c r="AG136" i="3" s="1"/>
  <c r="AD111" i="3"/>
  <c r="AG111" i="3" s="1"/>
  <c r="AD104" i="3"/>
  <c r="AG104" i="3" s="1"/>
  <c r="AD100" i="3"/>
  <c r="AG100" i="3" s="1"/>
  <c r="AD96" i="3"/>
  <c r="AG96" i="3" s="1"/>
  <c r="AD88" i="3"/>
  <c r="AG88" i="3" s="1"/>
  <c r="AD78" i="3"/>
  <c r="AG78" i="3" s="1"/>
  <c r="AD71" i="3"/>
  <c r="AG71" i="3" s="1"/>
  <c r="AD62" i="3"/>
  <c r="AG62" i="3" s="1"/>
  <c r="AD58" i="3"/>
  <c r="AG58" i="3" s="1"/>
  <c r="AD54" i="3"/>
  <c r="AG54" i="3" s="1"/>
  <c r="AD50" i="3"/>
  <c r="AG50" i="3" s="1"/>
  <c r="AD46" i="3"/>
  <c r="AG46" i="3" s="1"/>
  <c r="AD42" i="3"/>
  <c r="AG42" i="3" s="1"/>
  <c r="AD36" i="3"/>
  <c r="AG36" i="3" s="1"/>
  <c r="AD28" i="3"/>
  <c r="AG28" i="3" s="1"/>
  <c r="AD16" i="3"/>
  <c r="AG16" i="3" s="1"/>
  <c r="AD12" i="3"/>
  <c r="AG12" i="3" s="1"/>
  <c r="S5" i="3"/>
  <c r="N5" i="3"/>
  <c r="M5" i="3"/>
  <c r="Q5" i="3" s="1"/>
  <c r="S213" i="3"/>
  <c r="N213" i="3"/>
  <c r="M213" i="3"/>
  <c r="Q213" i="3" s="1"/>
  <c r="S209" i="3"/>
  <c r="N209" i="3"/>
  <c r="M209" i="3"/>
  <c r="Q209" i="3" s="1"/>
  <c r="S205" i="3"/>
  <c r="N205" i="3"/>
  <c r="M205" i="3"/>
  <c r="Q205" i="3" s="1"/>
  <c r="S197" i="3"/>
  <c r="N197" i="3"/>
  <c r="M197" i="3"/>
  <c r="Q197" i="3" s="1"/>
  <c r="M192" i="3"/>
  <c r="Q192" i="3" s="1"/>
  <c r="S192" i="3"/>
  <c r="N192" i="3"/>
  <c r="M188" i="3"/>
  <c r="Q188" i="3" s="1"/>
  <c r="S188" i="3"/>
  <c r="N188" i="3"/>
  <c r="M184" i="3"/>
  <c r="Q184" i="3" s="1"/>
  <c r="S184" i="3"/>
  <c r="N184" i="3"/>
  <c r="M176" i="3"/>
  <c r="Q176" i="3" s="1"/>
  <c r="S176" i="3"/>
  <c r="N176" i="3"/>
  <c r="M168" i="3"/>
  <c r="Q168" i="3" s="1"/>
  <c r="S168" i="3"/>
  <c r="N168" i="3"/>
  <c r="M164" i="3"/>
  <c r="Q164" i="3" s="1"/>
  <c r="S164" i="3"/>
  <c r="N164" i="3"/>
  <c r="N135" i="3"/>
  <c r="S135" i="3"/>
  <c r="M135" i="3"/>
  <c r="Q135" i="3" s="1"/>
  <c r="N121" i="3"/>
  <c r="M121" i="3"/>
  <c r="M112" i="3"/>
  <c r="Q112" i="3" s="1"/>
  <c r="S112" i="3"/>
  <c r="N112" i="3"/>
  <c r="S218" i="3"/>
  <c r="N218" i="3"/>
  <c r="M218" i="3"/>
  <c r="Q218" i="3" s="1"/>
  <c r="S214" i="3"/>
  <c r="N214" i="3"/>
  <c r="M214" i="3"/>
  <c r="Q214" i="3" s="1"/>
  <c r="S210" i="3"/>
  <c r="N210" i="3"/>
  <c r="M210" i="3"/>
  <c r="Q210" i="3" s="1"/>
  <c r="S206" i="3"/>
  <c r="N206" i="3"/>
  <c r="M206" i="3"/>
  <c r="Q206" i="3" s="1"/>
  <c r="S202" i="3"/>
  <c r="N202" i="3"/>
  <c r="M202" i="3"/>
  <c r="Q202" i="3" s="1"/>
  <c r="S198" i="3"/>
  <c r="N198" i="3"/>
  <c r="M198" i="3"/>
  <c r="Q198" i="3" s="1"/>
  <c r="S193" i="3"/>
  <c r="N193" i="3"/>
  <c r="M193" i="3"/>
  <c r="Q193" i="3" s="1"/>
  <c r="S189" i="3"/>
  <c r="N189" i="3"/>
  <c r="M189" i="3"/>
  <c r="Q189" i="3" s="1"/>
  <c r="S185" i="3"/>
  <c r="N185" i="3"/>
  <c r="M185" i="3"/>
  <c r="Q185" i="3" s="1"/>
  <c r="S181" i="3"/>
  <c r="N181" i="3"/>
  <c r="M181" i="3"/>
  <c r="Q181" i="3" s="1"/>
  <c r="S177" i="3"/>
  <c r="N177" i="3"/>
  <c r="M177" i="3"/>
  <c r="Q177" i="3" s="1"/>
  <c r="S169" i="3"/>
  <c r="N169" i="3"/>
  <c r="M169" i="3"/>
  <c r="Q169" i="3" s="1"/>
  <c r="S165" i="3"/>
  <c r="N165" i="3"/>
  <c r="M165" i="3"/>
  <c r="Q165" i="3" s="1"/>
  <c r="N151" i="3"/>
  <c r="S151" i="3"/>
  <c r="M151" i="3"/>
  <c r="Q151" i="3" s="1"/>
  <c r="M136" i="3"/>
  <c r="Q136" i="3" s="1"/>
  <c r="S136" i="3"/>
  <c r="N136" i="3"/>
  <c r="S125" i="3"/>
  <c r="N125" i="3"/>
  <c r="M125" i="3"/>
  <c r="Q125" i="3" s="1"/>
  <c r="S118" i="3"/>
  <c r="N118" i="3"/>
  <c r="M118" i="3"/>
  <c r="Q118" i="3" s="1"/>
  <c r="S114" i="3"/>
  <c r="N114" i="3"/>
  <c r="M114" i="3"/>
  <c r="Q114" i="3" s="1"/>
  <c r="S109" i="3"/>
  <c r="N109" i="3"/>
  <c r="M109" i="3"/>
  <c r="Q109" i="3" s="1"/>
  <c r="M104" i="3"/>
  <c r="Q104" i="3" s="1"/>
  <c r="S104" i="3"/>
  <c r="N104" i="3"/>
  <c r="M100" i="3"/>
  <c r="Q100" i="3" s="1"/>
  <c r="S100" i="3"/>
  <c r="N100" i="3"/>
  <c r="M96" i="3"/>
  <c r="Q96" i="3" s="1"/>
  <c r="S96" i="3"/>
  <c r="N96" i="3"/>
  <c r="S89" i="3"/>
  <c r="N89" i="3"/>
  <c r="M89" i="3"/>
  <c r="Q89" i="3" s="1"/>
  <c r="S85" i="3"/>
  <c r="N85" i="3"/>
  <c r="M85" i="3"/>
  <c r="Q85" i="3" s="1"/>
  <c r="M80" i="3"/>
  <c r="Q80" i="3" s="1"/>
  <c r="S80" i="3"/>
  <c r="N80" i="3"/>
  <c r="N75" i="3"/>
  <c r="S75" i="3"/>
  <c r="M75" i="3"/>
  <c r="Q75" i="3" s="1"/>
  <c r="S70" i="3"/>
  <c r="N70" i="3"/>
  <c r="M70" i="3"/>
  <c r="Q70" i="3" s="1"/>
  <c r="S62" i="3"/>
  <c r="N62" i="3"/>
  <c r="M62" i="3"/>
  <c r="Q62" i="3" s="1"/>
  <c r="S57" i="3"/>
  <c r="N57" i="3"/>
  <c r="M57" i="3"/>
  <c r="Q57" i="3" s="1"/>
  <c r="S53" i="3"/>
  <c r="N53" i="3"/>
  <c r="M53" i="3"/>
  <c r="Q53" i="3" s="1"/>
  <c r="S49" i="3"/>
  <c r="N49" i="3"/>
  <c r="M49" i="3"/>
  <c r="Q49" i="3" s="1"/>
  <c r="S45" i="3"/>
  <c r="N45" i="3"/>
  <c r="M45" i="3"/>
  <c r="Q45" i="3" s="1"/>
  <c r="S41" i="3"/>
  <c r="N41" i="3"/>
  <c r="M41" i="3"/>
  <c r="Q41" i="3" s="1"/>
  <c r="M36" i="3"/>
  <c r="Q36" i="3" s="1"/>
  <c r="S36" i="3"/>
  <c r="N36" i="3"/>
  <c r="N31" i="3"/>
  <c r="S31" i="3"/>
  <c r="M31" i="3"/>
  <c r="Q31" i="3" s="1"/>
  <c r="N27" i="3"/>
  <c r="S27" i="3"/>
  <c r="M27" i="3"/>
  <c r="Q27" i="3" s="1"/>
  <c r="N23" i="3"/>
  <c r="S23" i="3"/>
  <c r="M23" i="3"/>
  <c r="Q23" i="3" s="1"/>
  <c r="N19" i="3"/>
  <c r="S19" i="3"/>
  <c r="M19" i="3"/>
  <c r="Q19" i="3" s="1"/>
  <c r="N15" i="3"/>
  <c r="S15" i="3"/>
  <c r="M15" i="3"/>
  <c r="Q15" i="3" s="1"/>
  <c r="M7" i="3"/>
  <c r="Q7" i="3" s="1"/>
  <c r="S7" i="3"/>
  <c r="N7" i="3"/>
  <c r="AD211" i="3"/>
  <c r="AG211" i="3" s="1"/>
  <c r="AD181" i="3"/>
  <c r="AG181" i="3" s="1"/>
  <c r="AD151" i="3"/>
  <c r="AG151" i="3" s="1"/>
  <c r="AD143" i="3"/>
  <c r="AG143" i="3" s="1"/>
  <c r="AD112" i="3"/>
  <c r="AG112" i="3" s="1"/>
  <c r="AD105" i="3"/>
  <c r="AG105" i="3" s="1"/>
  <c r="AD101" i="3"/>
  <c r="AG101" i="3" s="1"/>
  <c r="AD97" i="3"/>
  <c r="AG97" i="3" s="1"/>
  <c r="AD90" i="3"/>
  <c r="AG90" i="3" s="1"/>
  <c r="AD79" i="3"/>
  <c r="AG79" i="3" s="1"/>
  <c r="AD72" i="3"/>
  <c r="AG72" i="3" s="1"/>
  <c r="AD63" i="3"/>
  <c r="AG63" i="3" s="1"/>
  <c r="AD59" i="3"/>
  <c r="AG59" i="3" s="1"/>
  <c r="AD55" i="3"/>
  <c r="AG55" i="3" s="1"/>
  <c r="AD51" i="3"/>
  <c r="AG51" i="3" s="1"/>
  <c r="AD47" i="3"/>
  <c r="AG47" i="3" s="1"/>
  <c r="AD43" i="3"/>
  <c r="AG43" i="3" s="1"/>
  <c r="AD39" i="3"/>
  <c r="AG39" i="3" s="1"/>
  <c r="AD29" i="3"/>
  <c r="AG29" i="3" s="1"/>
  <c r="AD25" i="3"/>
  <c r="AG25" i="3" s="1"/>
  <c r="AD13" i="3"/>
  <c r="AG13" i="3" s="1"/>
  <c r="N207" i="3"/>
  <c r="S207" i="3"/>
  <c r="M207" i="3"/>
  <c r="Q207" i="3" s="1"/>
  <c r="S186" i="3"/>
  <c r="N186" i="3"/>
  <c r="M186" i="3"/>
  <c r="Q186" i="3" s="1"/>
  <c r="S153" i="3"/>
  <c r="N153" i="3"/>
  <c r="M153" i="3"/>
  <c r="Q153" i="3" s="1"/>
  <c r="N119" i="3"/>
  <c r="S119" i="3"/>
  <c r="M119" i="3"/>
  <c r="Q119" i="3" s="1"/>
  <c r="S110" i="3"/>
  <c r="N110" i="3"/>
  <c r="M110" i="3"/>
  <c r="Q110" i="3" s="1"/>
  <c r="S101" i="3"/>
  <c r="N101" i="3"/>
  <c r="M101" i="3"/>
  <c r="Q101" i="3" s="1"/>
  <c r="S97" i="3"/>
  <c r="N97" i="3"/>
  <c r="M97" i="3"/>
  <c r="Q97" i="3" s="1"/>
  <c r="S90" i="3"/>
  <c r="N90" i="3"/>
  <c r="M90" i="3"/>
  <c r="Q90" i="3" s="1"/>
  <c r="S86" i="3"/>
  <c r="N86" i="3"/>
  <c r="M86" i="3"/>
  <c r="Q86" i="3" s="1"/>
  <c r="S82" i="3"/>
  <c r="N82" i="3"/>
  <c r="M82" i="3"/>
  <c r="Q82" i="3" s="1"/>
  <c r="S77" i="3"/>
  <c r="N77" i="3"/>
  <c r="M77" i="3"/>
  <c r="Q77" i="3" s="1"/>
  <c r="N71" i="3"/>
  <c r="S71" i="3"/>
  <c r="M71" i="3"/>
  <c r="Q71" i="3" s="1"/>
  <c r="N63" i="3"/>
  <c r="S63" i="3"/>
  <c r="M63" i="3"/>
  <c r="Q63" i="3" s="1"/>
  <c r="S58" i="3"/>
  <c r="N58" i="3"/>
  <c r="M58" i="3"/>
  <c r="Q58" i="3" s="1"/>
  <c r="S54" i="3"/>
  <c r="N54" i="3"/>
  <c r="M54" i="3"/>
  <c r="Q54" i="3" s="1"/>
  <c r="S50" i="3"/>
  <c r="N50" i="3"/>
  <c r="M50" i="3"/>
  <c r="Q50" i="3" s="1"/>
  <c r="S46" i="3"/>
  <c r="N46" i="3"/>
  <c r="M46" i="3"/>
  <c r="Q46" i="3" s="1"/>
  <c r="S42" i="3"/>
  <c r="N42" i="3"/>
  <c r="M42" i="3"/>
  <c r="Q42" i="3" s="1"/>
  <c r="S38" i="3"/>
  <c r="N38" i="3"/>
  <c r="M38" i="3"/>
  <c r="Q38" i="3" s="1"/>
  <c r="S33" i="3"/>
  <c r="N33" i="3"/>
  <c r="M33" i="3"/>
  <c r="Q33" i="3" s="1"/>
  <c r="M28" i="3"/>
  <c r="Q28" i="3" s="1"/>
  <c r="S28" i="3"/>
  <c r="N28" i="3"/>
  <c r="M24" i="3"/>
  <c r="Q24" i="3" s="1"/>
  <c r="S24" i="3"/>
  <c r="N24" i="3"/>
  <c r="M20" i="3"/>
  <c r="Q20" i="3" s="1"/>
  <c r="S20" i="3"/>
  <c r="N20" i="3"/>
  <c r="M16" i="3"/>
  <c r="Q16" i="3" s="1"/>
  <c r="S16" i="3"/>
  <c r="N16" i="3"/>
  <c r="N11" i="3"/>
  <c r="S11" i="3"/>
  <c r="M11" i="3"/>
  <c r="Q11" i="3" s="1"/>
  <c r="AD219" i="3"/>
  <c r="AG219" i="3" s="1"/>
  <c r="AD182" i="3"/>
  <c r="AG182" i="3" s="1"/>
  <c r="AD153" i="3"/>
  <c r="AG153" i="3" s="1"/>
  <c r="AD145" i="3"/>
  <c r="AG145" i="3" s="1"/>
  <c r="AD107" i="3"/>
  <c r="AG107" i="3" s="1"/>
  <c r="AD102" i="3"/>
  <c r="AG102" i="3" s="1"/>
  <c r="AD98" i="3"/>
  <c r="AG98" i="3" s="1"/>
  <c r="AD91" i="3"/>
  <c r="AG91" i="3" s="1"/>
  <c r="AD80" i="3"/>
  <c r="AG80" i="3" s="1"/>
  <c r="AD74" i="3"/>
  <c r="AG74" i="3" s="1"/>
  <c r="AD65" i="3"/>
  <c r="AG65" i="3" s="1"/>
  <c r="AD60" i="3"/>
  <c r="AG60" i="3" s="1"/>
  <c r="AD56" i="3"/>
  <c r="AG56" i="3" s="1"/>
  <c r="AD52" i="3"/>
  <c r="AG52" i="3" s="1"/>
  <c r="AD48" i="3"/>
  <c r="AG48" i="3" s="1"/>
  <c r="AD44" i="3"/>
  <c r="AG44" i="3" s="1"/>
  <c r="AD40" i="3"/>
  <c r="AG40" i="3" s="1"/>
  <c r="AD31" i="3"/>
  <c r="AG31" i="3" s="1"/>
  <c r="AD26" i="3"/>
  <c r="AG26" i="3" s="1"/>
  <c r="AD14" i="3"/>
  <c r="AG14" i="3" s="1"/>
  <c r="AC121" i="3"/>
  <c r="L121" i="3"/>
  <c r="R121" i="3" s="1"/>
  <c r="R221" i="3" s="1"/>
  <c r="Q229" i="3" l="1"/>
  <c r="AF121" i="3"/>
  <c r="AG121" i="3" s="1"/>
  <c r="AH121" i="3"/>
  <c r="AH221" i="3" s="1"/>
  <c r="AI121" i="3"/>
  <c r="S121" i="3"/>
  <c r="P121" i="3"/>
  <c r="P221" i="3" s="1"/>
  <c r="Q187" i="3"/>
  <c r="F93" i="3"/>
  <c r="J93" i="3" s="1"/>
  <c r="K93" i="3" l="1"/>
  <c r="O93" i="3" s="1"/>
  <c r="H93" i="3"/>
  <c r="Q121" i="3"/>
  <c r="L221" i="3"/>
  <c r="T222" i="3"/>
  <c r="W44" i="3"/>
  <c r="X44" i="3"/>
  <c r="S93" i="3" l="1"/>
  <c r="N93" i="3"/>
  <c r="M93" i="3"/>
  <c r="Q93" i="3" s="1"/>
  <c r="Y44" i="3"/>
  <c r="W27" i="3"/>
  <c r="X27" i="3"/>
  <c r="W42" i="3"/>
  <c r="W43" i="3"/>
  <c r="W45" i="3"/>
  <c r="W47" i="3"/>
  <c r="W50" i="3"/>
  <c r="W51" i="3"/>
  <c r="W56" i="3"/>
  <c r="W58" i="3"/>
  <c r="W59" i="3"/>
  <c r="AF221" i="3" l="1"/>
  <c r="I195" i="3"/>
  <c r="I181" i="3"/>
  <c r="I193" i="3"/>
  <c r="I182" i="3"/>
  <c r="AK221" i="3" l="1"/>
  <c r="AC221" i="3"/>
  <c r="W96" i="3"/>
  <c r="I105" i="3" l="1"/>
  <c r="I104" i="3"/>
  <c r="I103" i="3"/>
  <c r="I102" i="3"/>
  <c r="I101" i="3"/>
  <c r="I100" i="3"/>
  <c r="I99" i="3"/>
  <c r="I98" i="3"/>
  <c r="I97" i="3"/>
  <c r="I96" i="3"/>
  <c r="W36" i="3"/>
  <c r="I36" i="3" l="1"/>
  <c r="W6" i="3" l="1"/>
  <c r="W7" i="3"/>
  <c r="W8" i="3"/>
  <c r="W10" i="3"/>
  <c r="W11" i="3"/>
  <c r="W12" i="3"/>
  <c r="W13" i="3"/>
  <c r="W14" i="3"/>
  <c r="W15" i="3"/>
  <c r="W16" i="3"/>
  <c r="W17" i="3"/>
  <c r="W18" i="3"/>
  <c r="W19" i="3"/>
  <c r="W20" i="3"/>
  <c r="W21" i="3"/>
  <c r="W22" i="3"/>
  <c r="W23" i="3"/>
  <c r="W24" i="3"/>
  <c r="W25" i="3"/>
  <c r="W30" i="3"/>
  <c r="W31" i="3"/>
  <c r="W32" i="3"/>
  <c r="W33" i="3"/>
  <c r="W34" i="3"/>
  <c r="W35" i="3"/>
  <c r="W37" i="3"/>
  <c r="W38" i="3"/>
  <c r="W61" i="3"/>
  <c r="W62" i="3"/>
  <c r="W63" i="3"/>
  <c r="W64" i="3"/>
  <c r="W65" i="3"/>
  <c r="W66" i="3"/>
  <c r="W67" i="3"/>
  <c r="W68" i="3"/>
  <c r="W69" i="3"/>
  <c r="W70" i="3"/>
  <c r="W71" i="3"/>
  <c r="W72" i="3"/>
  <c r="W73" i="3"/>
  <c r="W74" i="3"/>
  <c r="W75" i="3"/>
  <c r="W76" i="3"/>
  <c r="W77" i="3"/>
  <c r="W78" i="3"/>
  <c r="W79" i="3"/>
  <c r="W80" i="3"/>
  <c r="W81" i="3"/>
  <c r="W82" i="3"/>
  <c r="W83" i="3"/>
  <c r="W84" i="3"/>
  <c r="W85" i="3"/>
  <c r="W86" i="3"/>
  <c r="W87" i="3"/>
  <c r="W88" i="3"/>
  <c r="W89" i="3"/>
  <c r="W90" i="3"/>
  <c r="W91" i="3"/>
  <c r="W92" i="3"/>
  <c r="W93" i="3"/>
  <c r="W94" i="3"/>
  <c r="W95" i="3"/>
  <c r="W106" i="3"/>
  <c r="W107" i="3"/>
  <c r="W108" i="3"/>
  <c r="W109" i="3"/>
  <c r="W110" i="3"/>
  <c r="W111" i="3"/>
  <c r="W112" i="3"/>
  <c r="W113" i="3"/>
  <c r="W114" i="3"/>
  <c r="W115" i="3"/>
  <c r="W116" i="3"/>
  <c r="W117" i="3"/>
  <c r="W118" i="3"/>
  <c r="W119" i="3"/>
  <c r="W120" i="3"/>
  <c r="W121" i="3"/>
  <c r="W122" i="3"/>
  <c r="W123" i="3"/>
  <c r="W124" i="3"/>
  <c r="W125" i="3"/>
  <c r="W126" i="3"/>
  <c r="W127" i="3"/>
  <c r="W128" i="3"/>
  <c r="W129" i="3"/>
  <c r="W130" i="3"/>
  <c r="W132" i="3"/>
  <c r="W133" i="3"/>
  <c r="W134" i="3"/>
  <c r="W135" i="3"/>
  <c r="W136" i="3"/>
  <c r="W137" i="3"/>
  <c r="W138" i="3"/>
  <c r="W139" i="3"/>
  <c r="W140" i="3"/>
  <c r="W141" i="3"/>
  <c r="W143" i="3"/>
  <c r="W144" i="3"/>
  <c r="W145" i="3"/>
  <c r="W146" i="3"/>
  <c r="W147" i="3"/>
  <c r="W148" i="3"/>
  <c r="W149" i="3"/>
  <c r="W150" i="3"/>
  <c r="W151" i="3"/>
  <c r="W153" i="3"/>
  <c r="W154" i="3"/>
  <c r="W155" i="3"/>
  <c r="W156" i="3"/>
  <c r="W157" i="3"/>
  <c r="W158" i="3"/>
  <c r="W159" i="3"/>
  <c r="W161" i="3"/>
  <c r="W162" i="3"/>
  <c r="W163" i="3"/>
  <c r="W164" i="3"/>
  <c r="W165" i="3"/>
  <c r="W166" i="3"/>
  <c r="W167" i="3"/>
  <c r="W168" i="3"/>
  <c r="W169" i="3"/>
  <c r="W174" i="3"/>
  <c r="W175" i="3"/>
  <c r="W176" i="3"/>
  <c r="W177" i="3"/>
  <c r="W178" i="3"/>
  <c r="W179" i="3"/>
  <c r="W180" i="3"/>
  <c r="W183" i="3"/>
  <c r="W184" i="3"/>
  <c r="W185" i="3"/>
  <c r="W186" i="3"/>
  <c r="W187" i="3"/>
  <c r="W188" i="3"/>
  <c r="W189" i="3"/>
  <c r="W190" i="3"/>
  <c r="W191" i="3"/>
  <c r="W192" i="3"/>
  <c r="W194" i="3"/>
  <c r="W197" i="3"/>
  <c r="W198" i="3"/>
  <c r="W199" i="3"/>
  <c r="W200" i="3"/>
  <c r="W201" i="3"/>
  <c r="W202" i="3"/>
  <c r="W203" i="3"/>
  <c r="W204" i="3"/>
  <c r="W205" i="3"/>
  <c r="W206" i="3"/>
  <c r="W207" i="3"/>
  <c r="W208" i="3"/>
  <c r="W209" i="3"/>
  <c r="W210" i="3"/>
  <c r="W211" i="3"/>
  <c r="X211" i="3"/>
  <c r="W212" i="3"/>
  <c r="W213" i="3"/>
  <c r="W214" i="3"/>
  <c r="W215" i="3"/>
  <c r="W216" i="3"/>
  <c r="W217" i="3"/>
  <c r="W218" i="3"/>
  <c r="W219" i="3"/>
  <c r="X219" i="3"/>
  <c r="W220" i="3"/>
  <c r="X220" i="3"/>
  <c r="W5" i="3"/>
  <c r="F157" i="3"/>
  <c r="F158" i="3"/>
  <c r="F159" i="3"/>
  <c r="F161" i="3"/>
  <c r="F162" i="3"/>
  <c r="F163" i="3"/>
  <c r="F156" i="3"/>
  <c r="X136" i="3"/>
  <c r="X121" i="3"/>
  <c r="V6" i="3"/>
  <c r="V7" i="3"/>
  <c r="V8" i="3"/>
  <c r="X11" i="3"/>
  <c r="X12" i="3"/>
  <c r="X13" i="3"/>
  <c r="X14" i="3"/>
  <c r="X15" i="3"/>
  <c r="X16" i="3"/>
  <c r="V17" i="3"/>
  <c r="V18" i="3"/>
  <c r="V19" i="3"/>
  <c r="V20" i="3"/>
  <c r="V21" i="3"/>
  <c r="V22" i="3"/>
  <c r="V23" i="3"/>
  <c r="V24" i="3"/>
  <c r="X25" i="3"/>
  <c r="V30" i="3"/>
  <c r="X31" i="3"/>
  <c r="V32" i="3"/>
  <c r="V33" i="3"/>
  <c r="V34" i="3"/>
  <c r="X35" i="3"/>
  <c r="V37" i="3"/>
  <c r="V38" i="3"/>
  <c r="X42" i="3"/>
  <c r="X43" i="3"/>
  <c r="X45" i="3"/>
  <c r="Y45" i="3" s="1"/>
  <c r="X47" i="3"/>
  <c r="X50" i="3"/>
  <c r="Y50" i="3" s="1"/>
  <c r="X51" i="3"/>
  <c r="X56" i="3"/>
  <c r="Y56" i="3" s="1"/>
  <c r="X58" i="3"/>
  <c r="X59" i="3"/>
  <c r="X61" i="3"/>
  <c r="X62" i="3"/>
  <c r="X63" i="3"/>
  <c r="V64" i="3"/>
  <c r="X65" i="3"/>
  <c r="X66" i="3"/>
  <c r="V67" i="3"/>
  <c r="V68" i="3"/>
  <c r="V69" i="3"/>
  <c r="V70" i="3"/>
  <c r="X71" i="3"/>
  <c r="X72" i="3"/>
  <c r="V73" i="3"/>
  <c r="X74" i="3"/>
  <c r="V75" i="3"/>
  <c r="X76" i="3"/>
  <c r="V77" i="3"/>
  <c r="X78" i="3"/>
  <c r="X79" i="3"/>
  <c r="X80" i="3"/>
  <c r="V81" i="3"/>
  <c r="V82" i="3"/>
  <c r="V83" i="3"/>
  <c r="V84" i="3"/>
  <c r="V85" i="3"/>
  <c r="V86" i="3"/>
  <c r="X87" i="3"/>
  <c r="X88" i="3"/>
  <c r="V89" i="3"/>
  <c r="X90" i="3"/>
  <c r="X91" i="3"/>
  <c r="X92" i="3"/>
  <c r="V93" i="3"/>
  <c r="V94" i="3"/>
  <c r="V95" i="3"/>
  <c r="V106" i="3"/>
  <c r="X107" i="3"/>
  <c r="V108" i="3"/>
  <c r="X109" i="3"/>
  <c r="V110" i="3"/>
  <c r="X111" i="3"/>
  <c r="X112" i="3"/>
  <c r="V113" i="3"/>
  <c r="V114" i="3"/>
  <c r="V115" i="3"/>
  <c r="V116" i="3"/>
  <c r="V117" i="3"/>
  <c r="V118" i="3"/>
  <c r="V119" i="3"/>
  <c r="V120" i="3"/>
  <c r="V122" i="3"/>
  <c r="V123" i="3"/>
  <c r="V124" i="3"/>
  <c r="V125" i="3"/>
  <c r="V126" i="3"/>
  <c r="V127" i="3"/>
  <c r="V128" i="3"/>
  <c r="V129" i="3"/>
  <c r="V130" i="3"/>
  <c r="V132" i="3"/>
  <c r="V133" i="3"/>
  <c r="V134" i="3"/>
  <c r="V135" i="3"/>
  <c r="V137" i="3"/>
  <c r="V138" i="3"/>
  <c r="V139" i="3"/>
  <c r="V140" i="3"/>
  <c r="X141" i="3"/>
  <c r="X143" i="3"/>
  <c r="V144" i="3"/>
  <c r="X145" i="3"/>
  <c r="V146" i="3"/>
  <c r="X147" i="3"/>
  <c r="V148" i="3"/>
  <c r="X149" i="3"/>
  <c r="V150" i="3"/>
  <c r="X151" i="3"/>
  <c r="X153" i="3"/>
  <c r="X154" i="3"/>
  <c r="X155" i="3"/>
  <c r="V156" i="3"/>
  <c r="V157" i="3"/>
  <c r="V158" i="3"/>
  <c r="V159" i="3"/>
  <c r="V161" i="3"/>
  <c r="V162" i="3"/>
  <c r="V163" i="3"/>
  <c r="V164" i="3"/>
  <c r="V165" i="3"/>
  <c r="V166" i="3"/>
  <c r="V167" i="3"/>
  <c r="V168" i="3"/>
  <c r="V169" i="3"/>
  <c r="V174" i="3"/>
  <c r="V175" i="3"/>
  <c r="V176" i="3"/>
  <c r="V177" i="3"/>
  <c r="V178" i="3"/>
  <c r="V179" i="3"/>
  <c r="V180" i="3"/>
  <c r="V183" i="3"/>
  <c r="V184" i="3"/>
  <c r="V185" i="3"/>
  <c r="V186" i="3"/>
  <c r="V187" i="3"/>
  <c r="V188" i="3"/>
  <c r="V189" i="3"/>
  <c r="V190" i="3"/>
  <c r="V191" i="3"/>
  <c r="V192" i="3"/>
  <c r="V194" i="3"/>
  <c r="V197" i="3"/>
  <c r="V198" i="3"/>
  <c r="V199" i="3"/>
  <c r="V200" i="3"/>
  <c r="V201" i="3"/>
  <c r="V202" i="3"/>
  <c r="V203" i="3"/>
  <c r="V204" i="3"/>
  <c r="V205" i="3"/>
  <c r="V206" i="3"/>
  <c r="V207" i="3"/>
  <c r="V208" i="3"/>
  <c r="V209" i="3"/>
  <c r="V210" i="3"/>
  <c r="V212" i="3"/>
  <c r="V213" i="3"/>
  <c r="V214" i="3"/>
  <c r="V215" i="3"/>
  <c r="V216" i="3"/>
  <c r="V217" i="3"/>
  <c r="V218" i="3"/>
  <c r="V5" i="3"/>
  <c r="F32" i="3"/>
  <c r="F37" i="3"/>
  <c r="F61" i="3"/>
  <c r="F66" i="3"/>
  <c r="F67" i="3"/>
  <c r="F68" i="3"/>
  <c r="F69" i="3"/>
  <c r="F74" i="3"/>
  <c r="F81" i="3"/>
  <c r="F91" i="3"/>
  <c r="F92" i="3"/>
  <c r="F108" i="3"/>
  <c r="F113" i="3"/>
  <c r="F123" i="3"/>
  <c r="F124" i="3"/>
  <c r="F126" i="3"/>
  <c r="F127" i="3"/>
  <c r="F128" i="3"/>
  <c r="F129" i="3"/>
  <c r="F130" i="3"/>
  <c r="F132" i="3"/>
  <c r="F133" i="3"/>
  <c r="F137" i="3"/>
  <c r="F138" i="3"/>
  <c r="F139" i="3"/>
  <c r="F140" i="3"/>
  <c r="F142" i="3"/>
  <c r="F144" i="3"/>
  <c r="F145" i="3"/>
  <c r="F146" i="3"/>
  <c r="F148" i="3"/>
  <c r="F149" i="3"/>
  <c r="F150" i="3"/>
  <c r="F155" i="3"/>
  <c r="H129" i="3" l="1"/>
  <c r="J129" i="3"/>
  <c r="H61" i="3"/>
  <c r="J61" i="3"/>
  <c r="AA209" i="3"/>
  <c r="Z209" i="3"/>
  <c r="AA205" i="3"/>
  <c r="Z205" i="3"/>
  <c r="AA201" i="3"/>
  <c r="Z201" i="3"/>
  <c r="AA197" i="3"/>
  <c r="Z197" i="3"/>
  <c r="AA190" i="3"/>
  <c r="Z190" i="3"/>
  <c r="AA186" i="3"/>
  <c r="Z186" i="3"/>
  <c r="AA180" i="3"/>
  <c r="Z180" i="3"/>
  <c r="AA176" i="3"/>
  <c r="Z176" i="3"/>
  <c r="AA168" i="3"/>
  <c r="Z168" i="3"/>
  <c r="AA164" i="3"/>
  <c r="Z164" i="3"/>
  <c r="AA159" i="3"/>
  <c r="Z159" i="3"/>
  <c r="AA150" i="3"/>
  <c r="Z150" i="3"/>
  <c r="AA146" i="3"/>
  <c r="Z146" i="3"/>
  <c r="AA137" i="3"/>
  <c r="Z137" i="3"/>
  <c r="AA132" i="3"/>
  <c r="Z132" i="3"/>
  <c r="AA127" i="3"/>
  <c r="Z127" i="3"/>
  <c r="AA123" i="3"/>
  <c r="Z123" i="3"/>
  <c r="AA118" i="3"/>
  <c r="Z118" i="3"/>
  <c r="AA114" i="3"/>
  <c r="Z114" i="3"/>
  <c r="AA110" i="3"/>
  <c r="Z110" i="3"/>
  <c r="AA106" i="3"/>
  <c r="Z106" i="3"/>
  <c r="AA84" i="3"/>
  <c r="Z84" i="3"/>
  <c r="AA68" i="3"/>
  <c r="Z68" i="3"/>
  <c r="AA64" i="3"/>
  <c r="Z64" i="3"/>
  <c r="AA34" i="3"/>
  <c r="Z34" i="3"/>
  <c r="AA30" i="3"/>
  <c r="Z30" i="3"/>
  <c r="AA22" i="3"/>
  <c r="Z22" i="3"/>
  <c r="AA18" i="3"/>
  <c r="Z18" i="3"/>
  <c r="AA8" i="3"/>
  <c r="Z8" i="3"/>
  <c r="H161" i="3"/>
  <c r="J161" i="3"/>
  <c r="H140" i="3"/>
  <c r="I140" i="3" s="1"/>
  <c r="J140" i="3"/>
  <c r="AA213" i="3"/>
  <c r="Z213" i="3"/>
  <c r="AA194" i="3"/>
  <c r="Z194" i="3"/>
  <c r="AA179" i="3"/>
  <c r="Z179" i="3"/>
  <c r="AA175" i="3"/>
  <c r="Z175" i="3"/>
  <c r="AA167" i="3"/>
  <c r="Z167" i="3"/>
  <c r="AA163" i="3"/>
  <c r="Z163" i="3"/>
  <c r="AA158" i="3"/>
  <c r="Z158" i="3"/>
  <c r="AA140" i="3"/>
  <c r="Z140" i="3"/>
  <c r="AA135" i="3"/>
  <c r="Z135" i="3"/>
  <c r="AA130" i="3"/>
  <c r="Z130" i="3"/>
  <c r="AA126" i="3"/>
  <c r="Z126" i="3"/>
  <c r="AA122" i="3"/>
  <c r="Z122" i="3"/>
  <c r="AA117" i="3"/>
  <c r="Z117" i="3"/>
  <c r="AA113" i="3"/>
  <c r="Z113" i="3"/>
  <c r="AA95" i="3"/>
  <c r="Z95" i="3"/>
  <c r="AA83" i="3"/>
  <c r="Z83" i="3"/>
  <c r="AA75" i="3"/>
  <c r="Z75" i="3"/>
  <c r="AA67" i="3"/>
  <c r="Z67" i="3"/>
  <c r="AA38" i="3"/>
  <c r="Z38" i="3"/>
  <c r="AA33" i="3"/>
  <c r="Z33" i="3"/>
  <c r="AA21" i="3"/>
  <c r="Z21" i="3"/>
  <c r="AA17" i="3"/>
  <c r="Z17" i="3"/>
  <c r="AA7" i="3"/>
  <c r="Z7" i="3"/>
  <c r="H156" i="3"/>
  <c r="I156" i="3" s="1"/>
  <c r="J156" i="3"/>
  <c r="H159" i="3"/>
  <c r="J159" i="3"/>
  <c r="H148" i="3"/>
  <c r="J148" i="3"/>
  <c r="H137" i="3"/>
  <c r="I137" i="3" s="1"/>
  <c r="J137" i="3"/>
  <c r="H69" i="3"/>
  <c r="J69" i="3"/>
  <c r="AA218" i="3"/>
  <c r="Z218" i="3"/>
  <c r="H146" i="3"/>
  <c r="I146" i="3" s="1"/>
  <c r="J146" i="3"/>
  <c r="H128" i="3"/>
  <c r="J128" i="3"/>
  <c r="H91" i="3"/>
  <c r="J91" i="3"/>
  <c r="AA217" i="3"/>
  <c r="Z217" i="3"/>
  <c r="AA204" i="3"/>
  <c r="Z204" i="3"/>
  <c r="AA185" i="3"/>
  <c r="Z185" i="3"/>
  <c r="H139" i="3"/>
  <c r="I139" i="3" s="1"/>
  <c r="J139" i="3"/>
  <c r="H113" i="3"/>
  <c r="J113" i="3"/>
  <c r="H67" i="3"/>
  <c r="J67" i="3"/>
  <c r="AA216" i="3"/>
  <c r="Z216" i="3"/>
  <c r="AA212" i="3"/>
  <c r="Z212" i="3"/>
  <c r="AA207" i="3"/>
  <c r="Z207" i="3"/>
  <c r="AA203" i="3"/>
  <c r="Z203" i="3"/>
  <c r="AA199" i="3"/>
  <c r="Z199" i="3"/>
  <c r="AA192" i="3"/>
  <c r="Z192" i="3"/>
  <c r="AA188" i="3"/>
  <c r="Z188" i="3"/>
  <c r="AA184" i="3"/>
  <c r="Z184" i="3"/>
  <c r="AA178" i="3"/>
  <c r="Z178" i="3"/>
  <c r="AA174" i="3"/>
  <c r="Z174" i="3"/>
  <c r="AA166" i="3"/>
  <c r="Z166" i="3"/>
  <c r="AA162" i="3"/>
  <c r="Z162" i="3"/>
  <c r="AA157" i="3"/>
  <c r="Z157" i="3"/>
  <c r="AA148" i="3"/>
  <c r="Z148" i="3"/>
  <c r="AA144" i="3"/>
  <c r="Z144" i="3"/>
  <c r="AA139" i="3"/>
  <c r="Z139" i="3"/>
  <c r="AA134" i="3"/>
  <c r="Z134" i="3"/>
  <c r="AA129" i="3"/>
  <c r="Z129" i="3"/>
  <c r="AA125" i="3"/>
  <c r="Z125" i="3"/>
  <c r="AA120" i="3"/>
  <c r="Z120" i="3"/>
  <c r="AA116" i="3"/>
  <c r="Z116" i="3"/>
  <c r="AA108" i="3"/>
  <c r="Z108" i="3"/>
  <c r="AA94" i="3"/>
  <c r="Z94" i="3"/>
  <c r="AA86" i="3"/>
  <c r="Z86" i="3"/>
  <c r="AA82" i="3"/>
  <c r="Z82" i="3"/>
  <c r="AA70" i="3"/>
  <c r="Z70" i="3"/>
  <c r="AA37" i="3"/>
  <c r="Z37" i="3"/>
  <c r="AA32" i="3"/>
  <c r="Z32" i="3"/>
  <c r="AA24" i="3"/>
  <c r="Z24" i="3"/>
  <c r="AA20" i="3"/>
  <c r="Z20" i="3"/>
  <c r="AA6" i="3"/>
  <c r="Z6" i="3"/>
  <c r="H163" i="3"/>
  <c r="J163" i="3"/>
  <c r="H158" i="3"/>
  <c r="I158" i="3" s="1"/>
  <c r="J158" i="3"/>
  <c r="H142" i="3"/>
  <c r="I142" i="3" s="1"/>
  <c r="J142" i="3"/>
  <c r="H124" i="3"/>
  <c r="I124" i="3" s="1"/>
  <c r="J124" i="3"/>
  <c r="H92" i="3"/>
  <c r="J92" i="3"/>
  <c r="AA214" i="3"/>
  <c r="Z214" i="3"/>
  <c r="H155" i="3"/>
  <c r="J155" i="3"/>
  <c r="H133" i="3"/>
  <c r="J133" i="3"/>
  <c r="H123" i="3"/>
  <c r="I123" i="3" s="1"/>
  <c r="J123" i="3"/>
  <c r="H68" i="3"/>
  <c r="J68" i="3"/>
  <c r="H37" i="3"/>
  <c r="J37" i="3"/>
  <c r="AA208" i="3"/>
  <c r="Z208" i="3"/>
  <c r="AA200" i="3"/>
  <c r="Z200" i="3"/>
  <c r="AA189" i="3"/>
  <c r="Z189" i="3"/>
  <c r="H150" i="3"/>
  <c r="I150" i="3" s="1"/>
  <c r="J150" i="3"/>
  <c r="H145" i="3"/>
  <c r="J145" i="3"/>
  <c r="H132" i="3"/>
  <c r="J132" i="3"/>
  <c r="H127" i="3"/>
  <c r="I127" i="3" s="1"/>
  <c r="J127" i="3"/>
  <c r="H81" i="3"/>
  <c r="J81" i="3"/>
  <c r="H32" i="3"/>
  <c r="J32" i="3"/>
  <c r="H149" i="3"/>
  <c r="I149" i="3" s="1"/>
  <c r="J149" i="3"/>
  <c r="H144" i="3"/>
  <c r="J144" i="3"/>
  <c r="H138" i="3"/>
  <c r="I138" i="3" s="1"/>
  <c r="J138" i="3"/>
  <c r="H130" i="3"/>
  <c r="I130" i="3" s="1"/>
  <c r="J130" i="3"/>
  <c r="H126" i="3"/>
  <c r="J126" i="3"/>
  <c r="H108" i="3"/>
  <c r="I108" i="3" s="1"/>
  <c r="J108" i="3"/>
  <c r="H74" i="3"/>
  <c r="I74" i="3" s="1"/>
  <c r="J74" i="3"/>
  <c r="H66" i="3"/>
  <c r="I66" i="3" s="1"/>
  <c r="J66" i="3"/>
  <c r="AA5" i="3"/>
  <c r="Z5" i="3"/>
  <c r="AA215" i="3"/>
  <c r="Z215" i="3"/>
  <c r="AA210" i="3"/>
  <c r="Z210" i="3"/>
  <c r="AA206" i="3"/>
  <c r="Z206" i="3"/>
  <c r="AA202" i="3"/>
  <c r="Z202" i="3"/>
  <c r="AA198" i="3"/>
  <c r="Z198" i="3"/>
  <c r="AA191" i="3"/>
  <c r="Z191" i="3"/>
  <c r="AA187" i="3"/>
  <c r="Z187" i="3"/>
  <c r="AA183" i="3"/>
  <c r="Z183" i="3"/>
  <c r="AA177" i="3"/>
  <c r="Z177" i="3"/>
  <c r="AA169" i="3"/>
  <c r="Z169" i="3"/>
  <c r="AA165" i="3"/>
  <c r="Z165" i="3"/>
  <c r="AA161" i="3"/>
  <c r="Z161" i="3"/>
  <c r="AA156" i="3"/>
  <c r="Z156" i="3"/>
  <c r="AA138" i="3"/>
  <c r="Z138" i="3"/>
  <c r="AA133" i="3"/>
  <c r="Z133" i="3"/>
  <c r="AA128" i="3"/>
  <c r="Z128" i="3"/>
  <c r="AA124" i="3"/>
  <c r="Z124" i="3"/>
  <c r="AA119" i="3"/>
  <c r="Z119" i="3"/>
  <c r="AA115" i="3"/>
  <c r="Z115" i="3"/>
  <c r="AA93" i="3"/>
  <c r="Z93" i="3"/>
  <c r="AA89" i="3"/>
  <c r="Z89" i="3"/>
  <c r="AA85" i="3"/>
  <c r="Z85" i="3"/>
  <c r="AA81" i="3"/>
  <c r="Z81" i="3"/>
  <c r="AA77" i="3"/>
  <c r="Z77" i="3"/>
  <c r="AA73" i="3"/>
  <c r="Z73" i="3"/>
  <c r="AA69" i="3"/>
  <c r="Z69" i="3"/>
  <c r="AA23" i="3"/>
  <c r="Z23" i="3"/>
  <c r="AA19" i="3"/>
  <c r="Z19" i="3"/>
  <c r="H162" i="3"/>
  <c r="J162" i="3"/>
  <c r="H157" i="3"/>
  <c r="I157" i="3" s="1"/>
  <c r="J157" i="3"/>
  <c r="I38" i="3"/>
  <c r="W221" i="3"/>
  <c r="K138" i="3"/>
  <c r="O138" i="3" s="1"/>
  <c r="I129" i="3"/>
  <c r="K129" i="3"/>
  <c r="O129" i="3" s="1"/>
  <c r="K108" i="3"/>
  <c r="O108" i="3" s="1"/>
  <c r="X207" i="3"/>
  <c r="Y207" i="3" s="1"/>
  <c r="AB207" i="3"/>
  <c r="X192" i="3"/>
  <c r="Y192" i="3" s="1"/>
  <c r="AB192" i="3"/>
  <c r="X184" i="3"/>
  <c r="Y184" i="3" s="1"/>
  <c r="AB184" i="3"/>
  <c r="X162" i="3"/>
  <c r="Y162" i="3" s="1"/>
  <c r="AB162" i="3"/>
  <c r="X135" i="3"/>
  <c r="Y135" i="3" s="1"/>
  <c r="AB135" i="3"/>
  <c r="X126" i="3"/>
  <c r="Y126" i="3" s="1"/>
  <c r="AB126" i="3"/>
  <c r="X113" i="3"/>
  <c r="Y113" i="3" s="1"/>
  <c r="AB113" i="3"/>
  <c r="X95" i="3"/>
  <c r="Y95" i="3" s="1"/>
  <c r="AB95" i="3"/>
  <c r="X83" i="3"/>
  <c r="Y83" i="3" s="1"/>
  <c r="AB83" i="3"/>
  <c r="X75" i="3"/>
  <c r="Y75" i="3" s="1"/>
  <c r="AB75" i="3"/>
  <c r="X33" i="3"/>
  <c r="Y33" i="3" s="1"/>
  <c r="AB33" i="3"/>
  <c r="X18" i="3"/>
  <c r="AB18" i="3"/>
  <c r="K158" i="3"/>
  <c r="O158" i="3" s="1"/>
  <c r="K150" i="3"/>
  <c r="O150" i="3" s="1"/>
  <c r="K146" i="3"/>
  <c r="O146" i="3" s="1"/>
  <c r="K142" i="3"/>
  <c r="O142" i="3" s="1"/>
  <c r="K137" i="3"/>
  <c r="O137" i="3" s="1"/>
  <c r="I132" i="3"/>
  <c r="K132" i="3"/>
  <c r="O132" i="3" s="1"/>
  <c r="I128" i="3"/>
  <c r="K128" i="3"/>
  <c r="O128" i="3" s="1"/>
  <c r="K124" i="3"/>
  <c r="O124" i="3" s="1"/>
  <c r="I81" i="3"/>
  <c r="K81" i="3"/>
  <c r="O81" i="3" s="1"/>
  <c r="I69" i="3"/>
  <c r="K69" i="3"/>
  <c r="O69" i="3" s="1"/>
  <c r="I61" i="3"/>
  <c r="K61" i="3"/>
  <c r="O61" i="3" s="1"/>
  <c r="I10" i="3"/>
  <c r="K10" i="3"/>
  <c r="O10" i="3" s="1"/>
  <c r="X5" i="3"/>
  <c r="AB5" i="3"/>
  <c r="X215" i="3"/>
  <c r="Y215" i="3" s="1"/>
  <c r="AB215" i="3"/>
  <c r="X210" i="3"/>
  <c r="Y210" i="3" s="1"/>
  <c r="AB210" i="3"/>
  <c r="X206" i="3"/>
  <c r="Y206" i="3" s="1"/>
  <c r="AB206" i="3"/>
  <c r="X202" i="3"/>
  <c r="Y202" i="3" s="1"/>
  <c r="AB202" i="3"/>
  <c r="X198" i="3"/>
  <c r="Y198" i="3" s="1"/>
  <c r="AB198" i="3"/>
  <c r="X191" i="3"/>
  <c r="Y191" i="3" s="1"/>
  <c r="AB191" i="3"/>
  <c r="X187" i="3"/>
  <c r="Y187" i="3" s="1"/>
  <c r="AB187" i="3"/>
  <c r="X183" i="3"/>
  <c r="Y183" i="3" s="1"/>
  <c r="AB183" i="3"/>
  <c r="X177" i="3"/>
  <c r="Y177" i="3" s="1"/>
  <c r="AB177" i="3"/>
  <c r="X169" i="3"/>
  <c r="Y169" i="3" s="1"/>
  <c r="AB169" i="3"/>
  <c r="X165" i="3"/>
  <c r="Y165" i="3" s="1"/>
  <c r="AB165" i="3"/>
  <c r="X161" i="3"/>
  <c r="Y161" i="3" s="1"/>
  <c r="AB161" i="3"/>
  <c r="X156" i="3"/>
  <c r="Y156" i="3" s="1"/>
  <c r="AB156" i="3"/>
  <c r="X148" i="3"/>
  <c r="Y148" i="3" s="1"/>
  <c r="AB148" i="3"/>
  <c r="X144" i="3"/>
  <c r="Y144" i="3" s="1"/>
  <c r="AB144" i="3"/>
  <c r="X139" i="3"/>
  <c r="Y139" i="3" s="1"/>
  <c r="AB139" i="3"/>
  <c r="X134" i="3"/>
  <c r="Y134" i="3" s="1"/>
  <c r="AB134" i="3"/>
  <c r="X129" i="3"/>
  <c r="Y129" i="3" s="1"/>
  <c r="AB129" i="3"/>
  <c r="X125" i="3"/>
  <c r="Y125" i="3" s="1"/>
  <c r="AB125" i="3"/>
  <c r="X120" i="3"/>
  <c r="Y120" i="3" s="1"/>
  <c r="AB120" i="3"/>
  <c r="X116" i="3"/>
  <c r="Y116" i="3" s="1"/>
  <c r="AB116" i="3"/>
  <c r="X108" i="3"/>
  <c r="Y108" i="3" s="1"/>
  <c r="AB108" i="3"/>
  <c r="X94" i="3"/>
  <c r="Y94" i="3" s="1"/>
  <c r="AB94" i="3"/>
  <c r="X86" i="3"/>
  <c r="Y86" i="3" s="1"/>
  <c r="AB86" i="3"/>
  <c r="X82" i="3"/>
  <c r="Y82" i="3" s="1"/>
  <c r="AB82" i="3"/>
  <c r="X70" i="3"/>
  <c r="Y70" i="3" s="1"/>
  <c r="AB70" i="3"/>
  <c r="X37" i="3"/>
  <c r="Y37" i="3" s="1"/>
  <c r="AB37" i="3"/>
  <c r="X32" i="3"/>
  <c r="Y32" i="3" s="1"/>
  <c r="AB32" i="3"/>
  <c r="X24" i="3"/>
  <c r="Y24" i="3" s="1"/>
  <c r="AB24" i="3"/>
  <c r="X21" i="3"/>
  <c r="Y21" i="3" s="1"/>
  <c r="AB21" i="3"/>
  <c r="X6" i="3"/>
  <c r="Y6" i="3" s="1"/>
  <c r="AB6" i="3"/>
  <c r="K162" i="3"/>
  <c r="O162" i="3" s="1"/>
  <c r="K157" i="3"/>
  <c r="O157" i="3" s="1"/>
  <c r="K66" i="3"/>
  <c r="O66" i="3" s="1"/>
  <c r="X212" i="3"/>
  <c r="Y212" i="3" s="1"/>
  <c r="AB212" i="3"/>
  <c r="X199" i="3"/>
  <c r="Y199" i="3" s="1"/>
  <c r="AB199" i="3"/>
  <c r="X174" i="3"/>
  <c r="Y174" i="3" s="1"/>
  <c r="AB174" i="3"/>
  <c r="X157" i="3"/>
  <c r="Y157" i="3" s="1"/>
  <c r="AB157" i="3"/>
  <c r="X140" i="3"/>
  <c r="Y140" i="3" s="1"/>
  <c r="AB140" i="3"/>
  <c r="X117" i="3"/>
  <c r="Y117" i="3" s="1"/>
  <c r="AB117" i="3"/>
  <c r="X67" i="3"/>
  <c r="Y67" i="3" s="1"/>
  <c r="AB67" i="3"/>
  <c r="X38" i="3"/>
  <c r="Y38" i="3" s="1"/>
  <c r="AB38" i="3"/>
  <c r="X22" i="3"/>
  <c r="Y22" i="3" s="1"/>
  <c r="AB22" i="3"/>
  <c r="X7" i="3"/>
  <c r="Y7" i="3" s="1"/>
  <c r="AB7" i="3"/>
  <c r="I163" i="3"/>
  <c r="K163" i="3"/>
  <c r="O163" i="3" s="1"/>
  <c r="I145" i="3"/>
  <c r="K145" i="3"/>
  <c r="O145" i="3" s="1"/>
  <c r="K140" i="3"/>
  <c r="O140" i="3" s="1"/>
  <c r="K127" i="3"/>
  <c r="O127" i="3" s="1"/>
  <c r="K123" i="3"/>
  <c r="O123" i="3" s="1"/>
  <c r="I92" i="3"/>
  <c r="K92" i="3"/>
  <c r="O92" i="3" s="1"/>
  <c r="I68" i="3"/>
  <c r="K68" i="3"/>
  <c r="O68" i="3" s="1"/>
  <c r="I37" i="3"/>
  <c r="K37" i="3"/>
  <c r="O37" i="3" s="1"/>
  <c r="I32" i="3"/>
  <c r="K32" i="3"/>
  <c r="O32" i="3" s="1"/>
  <c r="X218" i="3"/>
  <c r="Y218" i="3" s="1"/>
  <c r="AB218" i="3"/>
  <c r="X214" i="3"/>
  <c r="Y214" i="3" s="1"/>
  <c r="AB214" i="3"/>
  <c r="X209" i="3"/>
  <c r="Y209" i="3" s="1"/>
  <c r="AB209" i="3"/>
  <c r="X205" i="3"/>
  <c r="Y205" i="3" s="1"/>
  <c r="AB205" i="3"/>
  <c r="X201" i="3"/>
  <c r="Y201" i="3" s="1"/>
  <c r="AB201" i="3"/>
  <c r="X197" i="3"/>
  <c r="Y197" i="3" s="1"/>
  <c r="AB197" i="3"/>
  <c r="X190" i="3"/>
  <c r="Y190" i="3" s="1"/>
  <c r="AB190" i="3"/>
  <c r="X186" i="3"/>
  <c r="Y186" i="3" s="1"/>
  <c r="AB186" i="3"/>
  <c r="X180" i="3"/>
  <c r="Y180" i="3" s="1"/>
  <c r="AB180" i="3"/>
  <c r="X176" i="3"/>
  <c r="Y176" i="3" s="1"/>
  <c r="AB176" i="3"/>
  <c r="X168" i="3"/>
  <c r="Y168" i="3" s="1"/>
  <c r="AB168" i="3"/>
  <c r="X164" i="3"/>
  <c r="Y164" i="3" s="1"/>
  <c r="AB164" i="3"/>
  <c r="X159" i="3"/>
  <c r="Y159" i="3" s="1"/>
  <c r="AB159" i="3"/>
  <c r="X138" i="3"/>
  <c r="Y138" i="3" s="1"/>
  <c r="AB138" i="3"/>
  <c r="X133" i="3"/>
  <c r="Y133" i="3" s="1"/>
  <c r="AB133" i="3"/>
  <c r="X128" i="3"/>
  <c r="Y128" i="3" s="1"/>
  <c r="AB128" i="3"/>
  <c r="X124" i="3"/>
  <c r="Y124" i="3" s="1"/>
  <c r="AB124" i="3"/>
  <c r="X119" i="3"/>
  <c r="Y119" i="3" s="1"/>
  <c r="AB119" i="3"/>
  <c r="X115" i="3"/>
  <c r="Y115" i="3" s="1"/>
  <c r="AB115" i="3"/>
  <c r="X93" i="3"/>
  <c r="Y93" i="3" s="1"/>
  <c r="AB93" i="3"/>
  <c r="X89" i="3"/>
  <c r="Y89" i="3" s="1"/>
  <c r="AB89" i="3"/>
  <c r="X85" i="3"/>
  <c r="Y85" i="3" s="1"/>
  <c r="AB85" i="3"/>
  <c r="X81" i="3"/>
  <c r="Y81" i="3" s="1"/>
  <c r="AB81" i="3"/>
  <c r="X77" i="3"/>
  <c r="Y77" i="3" s="1"/>
  <c r="AB77" i="3"/>
  <c r="X73" i="3"/>
  <c r="Y73" i="3" s="1"/>
  <c r="AB73" i="3"/>
  <c r="X69" i="3"/>
  <c r="Y69" i="3" s="1"/>
  <c r="AB69" i="3"/>
  <c r="X20" i="3"/>
  <c r="Y20" i="3" s="1"/>
  <c r="AB20" i="3"/>
  <c r="X17" i="3"/>
  <c r="Y17" i="3" s="1"/>
  <c r="AB17" i="3"/>
  <c r="X10" i="3"/>
  <c r="Y10" i="3" s="1"/>
  <c r="AB10" i="3"/>
  <c r="K156" i="3"/>
  <c r="O156" i="3" s="1"/>
  <c r="I161" i="3"/>
  <c r="K161" i="3"/>
  <c r="O161" i="3" s="1"/>
  <c r="I155" i="3"/>
  <c r="K155" i="3"/>
  <c r="O155" i="3" s="1"/>
  <c r="I133" i="3"/>
  <c r="K133" i="3"/>
  <c r="O133" i="3" s="1"/>
  <c r="K74" i="3"/>
  <c r="O74" i="3" s="1"/>
  <c r="X216" i="3"/>
  <c r="Y216" i="3" s="1"/>
  <c r="AB216" i="3"/>
  <c r="X203" i="3"/>
  <c r="Y203" i="3" s="1"/>
  <c r="AB203" i="3"/>
  <c r="X188" i="3"/>
  <c r="Y188" i="3" s="1"/>
  <c r="AB188" i="3"/>
  <c r="X178" i="3"/>
  <c r="Y178" i="3" s="1"/>
  <c r="AB178" i="3"/>
  <c r="X166" i="3"/>
  <c r="Y166" i="3" s="1"/>
  <c r="AB166" i="3"/>
  <c r="X130" i="3"/>
  <c r="Y130" i="3" s="1"/>
  <c r="AB130" i="3"/>
  <c r="X122" i="3"/>
  <c r="Y122" i="3" s="1"/>
  <c r="AB122" i="3"/>
  <c r="K149" i="3"/>
  <c r="O149" i="3" s="1"/>
  <c r="I148" i="3"/>
  <c r="K148" i="3"/>
  <c r="O148" i="3" s="1"/>
  <c r="I144" i="3"/>
  <c r="K144" i="3"/>
  <c r="O144" i="3" s="1"/>
  <c r="K139" i="3"/>
  <c r="O139" i="3" s="1"/>
  <c r="K130" i="3"/>
  <c r="O130" i="3" s="1"/>
  <c r="I126" i="3"/>
  <c r="K126" i="3"/>
  <c r="O126" i="3" s="1"/>
  <c r="I113" i="3"/>
  <c r="K113" i="3"/>
  <c r="O113" i="3" s="1"/>
  <c r="I91" i="3"/>
  <c r="K91" i="3"/>
  <c r="O91" i="3" s="1"/>
  <c r="I67" i="3"/>
  <c r="K67" i="3"/>
  <c r="O67" i="3" s="1"/>
  <c r="X217" i="3"/>
  <c r="Y217" i="3" s="1"/>
  <c r="AB217" i="3"/>
  <c r="X213" i="3"/>
  <c r="Y213" i="3" s="1"/>
  <c r="AB213" i="3"/>
  <c r="X208" i="3"/>
  <c r="Y208" i="3" s="1"/>
  <c r="AB208" i="3"/>
  <c r="X204" i="3"/>
  <c r="Y204" i="3" s="1"/>
  <c r="AB204" i="3"/>
  <c r="X200" i="3"/>
  <c r="Y200" i="3" s="1"/>
  <c r="AB200" i="3"/>
  <c r="X194" i="3"/>
  <c r="Y194" i="3" s="1"/>
  <c r="AB194" i="3"/>
  <c r="X189" i="3"/>
  <c r="Y189" i="3" s="1"/>
  <c r="AB189" i="3"/>
  <c r="X185" i="3"/>
  <c r="Y185" i="3" s="1"/>
  <c r="AB185" i="3"/>
  <c r="X179" i="3"/>
  <c r="Y179" i="3" s="1"/>
  <c r="AB179" i="3"/>
  <c r="X175" i="3"/>
  <c r="Y175" i="3" s="1"/>
  <c r="AB175" i="3"/>
  <c r="X167" i="3"/>
  <c r="Y167" i="3" s="1"/>
  <c r="AB167" i="3"/>
  <c r="X163" i="3"/>
  <c r="Y163" i="3" s="1"/>
  <c r="AB163" i="3"/>
  <c r="X158" i="3"/>
  <c r="Y158" i="3" s="1"/>
  <c r="AB158" i="3"/>
  <c r="X150" i="3"/>
  <c r="Y150" i="3" s="1"/>
  <c r="AB150" i="3"/>
  <c r="X146" i="3"/>
  <c r="Y146" i="3" s="1"/>
  <c r="AB146" i="3"/>
  <c r="X137" i="3"/>
  <c r="Y137" i="3" s="1"/>
  <c r="AB137" i="3"/>
  <c r="X132" i="3"/>
  <c r="Y132" i="3" s="1"/>
  <c r="AB132" i="3"/>
  <c r="X127" i="3"/>
  <c r="Y127" i="3" s="1"/>
  <c r="AB127" i="3"/>
  <c r="X123" i="3"/>
  <c r="Y123" i="3" s="1"/>
  <c r="AB123" i="3"/>
  <c r="X118" i="3"/>
  <c r="Y118" i="3" s="1"/>
  <c r="AB118" i="3"/>
  <c r="X114" i="3"/>
  <c r="Y114" i="3" s="1"/>
  <c r="AB114" i="3"/>
  <c r="X110" i="3"/>
  <c r="Y110" i="3" s="1"/>
  <c r="AB110" i="3"/>
  <c r="X106" i="3"/>
  <c r="Y106" i="3" s="1"/>
  <c r="AB106" i="3"/>
  <c r="X84" i="3"/>
  <c r="Y84" i="3" s="1"/>
  <c r="AB84" i="3"/>
  <c r="X68" i="3"/>
  <c r="Y68" i="3" s="1"/>
  <c r="AB68" i="3"/>
  <c r="X64" i="3"/>
  <c r="Y64" i="3" s="1"/>
  <c r="AB64" i="3"/>
  <c r="X34" i="3"/>
  <c r="Y34" i="3" s="1"/>
  <c r="AB34" i="3"/>
  <c r="X30" i="3"/>
  <c r="Y30" i="3" s="1"/>
  <c r="AB30" i="3"/>
  <c r="X23" i="3"/>
  <c r="Y23" i="3" s="1"/>
  <c r="AB23" i="3"/>
  <c r="X19" i="3"/>
  <c r="Y19" i="3" s="1"/>
  <c r="AB19" i="3"/>
  <c r="X8" i="3"/>
  <c r="Y8" i="3" s="1"/>
  <c r="AB8" i="3"/>
  <c r="I159" i="3"/>
  <c r="K159" i="3"/>
  <c r="O159" i="3" s="1"/>
  <c r="Y109" i="3"/>
  <c r="Y87" i="3"/>
  <c r="Y121" i="3"/>
  <c r="Y18" i="3"/>
  <c r="Y155" i="3"/>
  <c r="Y147" i="3"/>
  <c r="I135" i="3"/>
  <c r="I121" i="3"/>
  <c r="I214" i="3"/>
  <c r="I218" i="3"/>
  <c r="I131" i="3"/>
  <c r="I125" i="3"/>
  <c r="I45" i="3"/>
  <c r="I119" i="3"/>
  <c r="I115" i="3"/>
  <c r="I109" i="3"/>
  <c r="I107" i="3"/>
  <c r="I93" i="3"/>
  <c r="I85" i="3"/>
  <c r="I79" i="3"/>
  <c r="I75" i="3"/>
  <c r="I73" i="3"/>
  <c r="I71" i="3"/>
  <c r="I65" i="3"/>
  <c r="Y13" i="3"/>
  <c r="I211" i="3"/>
  <c r="I8" i="3"/>
  <c r="I194" i="3"/>
  <c r="I179" i="3"/>
  <c r="Y219" i="3"/>
  <c r="I186" i="3"/>
  <c r="I168" i="3"/>
  <c r="I110" i="3"/>
  <c r="I88" i="3"/>
  <c r="I76" i="3"/>
  <c r="Y149" i="3"/>
  <c r="Y61" i="3"/>
  <c r="I116" i="3"/>
  <c r="I94" i="3"/>
  <c r="I62" i="3"/>
  <c r="Y220" i="3"/>
  <c r="Y74" i="3"/>
  <c r="I203" i="3"/>
  <c r="I199" i="3"/>
  <c r="Y112" i="3"/>
  <c r="Y47" i="3"/>
  <c r="I134" i="3"/>
  <c r="I122" i="3"/>
  <c r="Y111" i="3"/>
  <c r="Y63" i="3"/>
  <c r="Y58" i="3"/>
  <c r="Y15" i="3"/>
  <c r="I136" i="3"/>
  <c r="I185" i="3"/>
  <c r="I167" i="3"/>
  <c r="I208" i="3"/>
  <c r="I202" i="3"/>
  <c r="I143" i="3"/>
  <c r="Y43" i="3"/>
  <c r="Y107" i="3"/>
  <c r="Y71" i="3"/>
  <c r="Y65" i="3"/>
  <c r="Y42" i="3"/>
  <c r="Y11" i="3"/>
  <c r="Y80" i="3"/>
  <c r="Y12" i="3"/>
  <c r="I118" i="3"/>
  <c r="I106" i="3"/>
  <c r="I90" i="3"/>
  <c r="I84" i="3"/>
  <c r="I70" i="3"/>
  <c r="I53" i="3"/>
  <c r="I47" i="3"/>
  <c r="I41" i="3"/>
  <c r="I25" i="3"/>
  <c r="I112" i="3"/>
  <c r="Y91" i="3"/>
  <c r="Y88" i="3"/>
  <c r="I78" i="3"/>
  <c r="I210" i="3"/>
  <c r="I204" i="3"/>
  <c r="I198" i="3"/>
  <c r="I154" i="3"/>
  <c r="I153" i="3"/>
  <c r="I147" i="3"/>
  <c r="I120" i="3"/>
  <c r="I114" i="3"/>
  <c r="I86" i="3"/>
  <c r="I80" i="3"/>
  <c r="I72" i="3"/>
  <c r="I55" i="3"/>
  <c r="I49" i="3"/>
  <c r="I31" i="3"/>
  <c r="I22" i="3"/>
  <c r="I17" i="3"/>
  <c r="Y145" i="3"/>
  <c r="I151" i="3"/>
  <c r="I207" i="3"/>
  <c r="I189" i="3"/>
  <c r="I175" i="3"/>
  <c r="Y153" i="3"/>
  <c r="I176" i="3"/>
  <c r="I117" i="3"/>
  <c r="I111" i="3"/>
  <c r="I95" i="3"/>
  <c r="I89" i="3"/>
  <c r="I83" i="3"/>
  <c r="I77" i="3"/>
  <c r="Y154" i="3"/>
  <c r="Y141" i="3"/>
  <c r="I206" i="3"/>
  <c r="I200" i="3"/>
  <c r="I180" i="3"/>
  <c r="I164" i="3"/>
  <c r="Y211" i="3"/>
  <c r="I87" i="3"/>
  <c r="I63" i="3"/>
  <c r="I60" i="3"/>
  <c r="I58" i="3"/>
  <c r="I56" i="3"/>
  <c r="I54" i="3"/>
  <c r="I52" i="3"/>
  <c r="I48" i="3"/>
  <c r="I46" i="3"/>
  <c r="I44" i="3"/>
  <c r="I42" i="3"/>
  <c r="I40" i="3"/>
  <c r="I34" i="3"/>
  <c r="I30" i="3"/>
  <c r="I28" i="3"/>
  <c r="I24" i="3"/>
  <c r="I23" i="3"/>
  <c r="I21" i="3"/>
  <c r="I19" i="3"/>
  <c r="I15" i="3"/>
  <c r="I13" i="3"/>
  <c r="I11" i="3"/>
  <c r="I6" i="3"/>
  <c r="I18" i="3"/>
  <c r="I7" i="3"/>
  <c r="I82" i="3"/>
  <c r="Y79" i="3"/>
  <c r="I64" i="3"/>
  <c r="I57" i="3"/>
  <c r="I33" i="3"/>
  <c r="I27" i="3"/>
  <c r="I215" i="3"/>
  <c r="I197" i="3"/>
  <c r="I191" i="3"/>
  <c r="I187" i="3"/>
  <c r="I183" i="3"/>
  <c r="I177" i="3"/>
  <c r="I169" i="3"/>
  <c r="I165" i="3"/>
  <c r="I35" i="3"/>
  <c r="I16" i="3"/>
  <c r="Y151" i="3"/>
  <c r="Y14" i="3"/>
  <c r="I59" i="3"/>
  <c r="I219" i="3"/>
  <c r="Y90" i="3"/>
  <c r="Y78" i="3"/>
  <c r="Y66" i="3"/>
  <c r="Y62" i="3"/>
  <c r="Y59" i="3"/>
  <c r="Y51" i="3"/>
  <c r="Y35" i="3"/>
  <c r="Y31" i="3"/>
  <c r="Y25" i="3"/>
  <c r="I216" i="3"/>
  <c r="I212" i="3"/>
  <c r="I192" i="3"/>
  <c r="I188" i="3"/>
  <c r="I184" i="3"/>
  <c r="I178" i="3"/>
  <c r="I174" i="3"/>
  <c r="I166" i="3"/>
  <c r="I162" i="3"/>
  <c r="I220" i="3"/>
  <c r="I43" i="3"/>
  <c r="I14" i="3"/>
  <c r="I12" i="3"/>
  <c r="Y136" i="3"/>
  <c r="Y92" i="3"/>
  <c r="Y16" i="3"/>
  <c r="W222" i="3"/>
  <c r="U222" i="3" s="1"/>
  <c r="Y27" i="3"/>
  <c r="Y76" i="3"/>
  <c r="I20" i="3"/>
  <c r="Y143" i="3"/>
  <c r="Y72" i="3"/>
  <c r="I213" i="3"/>
  <c r="I205" i="3"/>
  <c r="I190" i="3"/>
  <c r="I217" i="3"/>
  <c r="I209" i="3"/>
  <c r="I201" i="3"/>
  <c r="AE21" i="3" l="1"/>
  <c r="AI21" i="3"/>
  <c r="AE32" i="3"/>
  <c r="AI32" i="3"/>
  <c r="AE70" i="3"/>
  <c r="AI70" i="3"/>
  <c r="AE86" i="3"/>
  <c r="AI86" i="3"/>
  <c r="AE108" i="3"/>
  <c r="AI108" i="3"/>
  <c r="AE120" i="3"/>
  <c r="AI120" i="3"/>
  <c r="AE129" i="3"/>
  <c r="AI129" i="3"/>
  <c r="AE139" i="3"/>
  <c r="AI139" i="3"/>
  <c r="AE148" i="3"/>
  <c r="AI148" i="3"/>
  <c r="AE161" i="3"/>
  <c r="AI161" i="3"/>
  <c r="AE169" i="3"/>
  <c r="AI169" i="3"/>
  <c r="AE183" i="3"/>
  <c r="AI183" i="3"/>
  <c r="AE191" i="3"/>
  <c r="AI191" i="3"/>
  <c r="AE202" i="3"/>
  <c r="AI202" i="3"/>
  <c r="AE210" i="3"/>
  <c r="AI210" i="3"/>
  <c r="AI5" i="3"/>
  <c r="AE5" i="3"/>
  <c r="AE33" i="3"/>
  <c r="AI33" i="3"/>
  <c r="AE83" i="3"/>
  <c r="AI83" i="3"/>
  <c r="AE113" i="3"/>
  <c r="AI113" i="3"/>
  <c r="AE135" i="3"/>
  <c r="AI135" i="3"/>
  <c r="AI184" i="3"/>
  <c r="AE184" i="3"/>
  <c r="AE207" i="3"/>
  <c r="AI207" i="3"/>
  <c r="J221" i="3"/>
  <c r="AI8" i="3"/>
  <c r="AE8" i="3"/>
  <c r="AE23" i="3"/>
  <c r="AI23" i="3"/>
  <c r="AE34" i="3"/>
  <c r="AI34" i="3"/>
  <c r="AE68" i="3"/>
  <c r="AI68" i="3"/>
  <c r="AE106" i="3"/>
  <c r="AI106" i="3"/>
  <c r="AE114" i="3"/>
  <c r="AI114" i="3"/>
  <c r="AE123" i="3"/>
  <c r="AI123" i="3"/>
  <c r="AE132" i="3"/>
  <c r="AI132" i="3"/>
  <c r="AE146" i="3"/>
  <c r="AI146" i="3"/>
  <c r="AE158" i="3"/>
  <c r="AI158" i="3"/>
  <c r="AE167" i="3"/>
  <c r="AI167" i="3"/>
  <c r="AE179" i="3"/>
  <c r="AI179" i="3"/>
  <c r="AE189" i="3"/>
  <c r="AI189" i="3"/>
  <c r="AI200" i="3"/>
  <c r="AE200" i="3"/>
  <c r="AI208" i="3"/>
  <c r="AE208" i="3"/>
  <c r="AE217" i="3"/>
  <c r="AI217" i="3"/>
  <c r="AE122" i="3"/>
  <c r="AI122" i="3"/>
  <c r="AE166" i="3"/>
  <c r="AI166" i="3"/>
  <c r="AE188" i="3"/>
  <c r="AI188" i="3"/>
  <c r="AI216" i="3"/>
  <c r="AE216" i="3"/>
  <c r="AE10" i="3"/>
  <c r="AI10" i="3"/>
  <c r="AE20" i="3"/>
  <c r="AI20" i="3"/>
  <c r="AI73" i="3"/>
  <c r="AE73" i="3"/>
  <c r="AE81" i="3"/>
  <c r="AI81" i="3"/>
  <c r="AE89" i="3"/>
  <c r="AI89" i="3"/>
  <c r="AE115" i="3"/>
  <c r="AI115" i="3"/>
  <c r="AE124" i="3"/>
  <c r="AI124" i="3"/>
  <c r="AE133" i="3"/>
  <c r="AI133" i="3"/>
  <c r="AE159" i="3"/>
  <c r="AI159" i="3"/>
  <c r="AE168" i="3"/>
  <c r="AI168" i="3"/>
  <c r="AI180" i="3"/>
  <c r="AE180" i="3"/>
  <c r="AE190" i="3"/>
  <c r="AI190" i="3"/>
  <c r="AE201" i="3"/>
  <c r="AI201" i="3"/>
  <c r="AE209" i="3"/>
  <c r="AI209" i="3"/>
  <c r="AE218" i="3"/>
  <c r="AI218" i="3"/>
  <c r="AE7" i="3"/>
  <c r="AI7" i="3"/>
  <c r="AE38" i="3"/>
  <c r="AI38" i="3"/>
  <c r="AE117" i="3"/>
  <c r="AI117" i="3"/>
  <c r="AE157" i="3"/>
  <c r="AI157" i="3"/>
  <c r="AE199" i="3"/>
  <c r="AI199" i="3"/>
  <c r="AE6" i="3"/>
  <c r="AI6" i="3"/>
  <c r="AE24" i="3"/>
  <c r="AI24" i="3"/>
  <c r="AE37" i="3"/>
  <c r="AI37" i="3"/>
  <c r="AE82" i="3"/>
  <c r="AI82" i="3"/>
  <c r="AE94" i="3"/>
  <c r="AI94" i="3"/>
  <c r="AE116" i="3"/>
  <c r="AI116" i="3"/>
  <c r="AE125" i="3"/>
  <c r="AI125" i="3"/>
  <c r="AE134" i="3"/>
  <c r="AI134" i="3"/>
  <c r="AE144" i="3"/>
  <c r="AI144" i="3"/>
  <c r="AE156" i="3"/>
  <c r="AI156" i="3"/>
  <c r="AE165" i="3"/>
  <c r="AI165" i="3"/>
  <c r="AE177" i="3"/>
  <c r="AI177" i="3"/>
  <c r="AE187" i="3"/>
  <c r="AI187" i="3"/>
  <c r="AE198" i="3"/>
  <c r="AI198" i="3"/>
  <c r="AE206" i="3"/>
  <c r="AI206" i="3"/>
  <c r="AE215" i="3"/>
  <c r="AI215" i="3"/>
  <c r="O221" i="3"/>
  <c r="AE18" i="3"/>
  <c r="AI18" i="3"/>
  <c r="AE75" i="3"/>
  <c r="AI75" i="3"/>
  <c r="AE95" i="3"/>
  <c r="AI95" i="3"/>
  <c r="AE126" i="3"/>
  <c r="AI126" i="3"/>
  <c r="AE162" i="3"/>
  <c r="AI162" i="3"/>
  <c r="AI192" i="3"/>
  <c r="AE192" i="3"/>
  <c r="Z221" i="3"/>
  <c r="AE19" i="3"/>
  <c r="AI19" i="3"/>
  <c r="AE30" i="3"/>
  <c r="AI30" i="3"/>
  <c r="AE64" i="3"/>
  <c r="AI64" i="3"/>
  <c r="AE84" i="3"/>
  <c r="AI84" i="3"/>
  <c r="AE110" i="3"/>
  <c r="AI110" i="3"/>
  <c r="AE118" i="3"/>
  <c r="AI118" i="3"/>
  <c r="AE127" i="3"/>
  <c r="AI127" i="3"/>
  <c r="AE137" i="3"/>
  <c r="AI137" i="3"/>
  <c r="AI150" i="3"/>
  <c r="AE150" i="3"/>
  <c r="AE163" i="3"/>
  <c r="AI163" i="3"/>
  <c r="AE175" i="3"/>
  <c r="AI175" i="3"/>
  <c r="AE185" i="3"/>
  <c r="AI185" i="3"/>
  <c r="AE194" i="3"/>
  <c r="AI194" i="3"/>
  <c r="AE204" i="3"/>
  <c r="AI204" i="3"/>
  <c r="AI213" i="3"/>
  <c r="AE213" i="3"/>
  <c r="AE130" i="3"/>
  <c r="AI130" i="3"/>
  <c r="AE178" i="3"/>
  <c r="AI178" i="3"/>
  <c r="AE203" i="3"/>
  <c r="AI203" i="3"/>
  <c r="AE17" i="3"/>
  <c r="AI17" i="3"/>
  <c r="AE69" i="3"/>
  <c r="AI69" i="3"/>
  <c r="AE77" i="3"/>
  <c r="AI77" i="3"/>
  <c r="AE85" i="3"/>
  <c r="AI85" i="3"/>
  <c r="AE93" i="3"/>
  <c r="AI93" i="3"/>
  <c r="AE119" i="3"/>
  <c r="AI119" i="3"/>
  <c r="AE128" i="3"/>
  <c r="AI128" i="3"/>
  <c r="AE138" i="3"/>
  <c r="AI138" i="3"/>
  <c r="AE164" i="3"/>
  <c r="AI164" i="3"/>
  <c r="AI176" i="3"/>
  <c r="AE176" i="3"/>
  <c r="AE186" i="3"/>
  <c r="AI186" i="3"/>
  <c r="AE197" i="3"/>
  <c r="AI197" i="3"/>
  <c r="AI205" i="3"/>
  <c r="AE205" i="3"/>
  <c r="AE214" i="3"/>
  <c r="AI214" i="3"/>
  <c r="AE22" i="3"/>
  <c r="AI22" i="3"/>
  <c r="AE67" i="3"/>
  <c r="AI67" i="3"/>
  <c r="AE140" i="3"/>
  <c r="AI140" i="3"/>
  <c r="AE174" i="3"/>
  <c r="AI174" i="3"/>
  <c r="AE212" i="3"/>
  <c r="AI212" i="3"/>
  <c r="AD8" i="3"/>
  <c r="AG8" i="3" s="1"/>
  <c r="AD23" i="3"/>
  <c r="AG23" i="3" s="1"/>
  <c r="AD34" i="3"/>
  <c r="AG34" i="3" s="1"/>
  <c r="AD68" i="3"/>
  <c r="AG68" i="3" s="1"/>
  <c r="AD106" i="3"/>
  <c r="AG106" i="3" s="1"/>
  <c r="AD114" i="3"/>
  <c r="AG114" i="3" s="1"/>
  <c r="AD123" i="3"/>
  <c r="AG123" i="3" s="1"/>
  <c r="AD132" i="3"/>
  <c r="AG132" i="3" s="1"/>
  <c r="AD146" i="3"/>
  <c r="AG146" i="3" s="1"/>
  <c r="AD158" i="3"/>
  <c r="AG158" i="3" s="1"/>
  <c r="AD167" i="3"/>
  <c r="AG167" i="3" s="1"/>
  <c r="AD179" i="3"/>
  <c r="AG179" i="3" s="1"/>
  <c r="AD189" i="3"/>
  <c r="AG189" i="3" s="1"/>
  <c r="AD200" i="3"/>
  <c r="AG200" i="3" s="1"/>
  <c r="AD208" i="3"/>
  <c r="AG208" i="3" s="1"/>
  <c r="AD217" i="3"/>
  <c r="AG217" i="3" s="1"/>
  <c r="N91" i="3"/>
  <c r="S91" i="3"/>
  <c r="M91" i="3"/>
  <c r="Q91" i="3" s="1"/>
  <c r="S126" i="3"/>
  <c r="N126" i="3"/>
  <c r="M126" i="3"/>
  <c r="Q126" i="3" s="1"/>
  <c r="N139" i="3"/>
  <c r="S139" i="3"/>
  <c r="M139" i="3"/>
  <c r="Q139" i="3" s="1"/>
  <c r="M148" i="3"/>
  <c r="Q148" i="3" s="1"/>
  <c r="S148" i="3"/>
  <c r="N148" i="3"/>
  <c r="AD122" i="3"/>
  <c r="AG122" i="3" s="1"/>
  <c r="AD166" i="3"/>
  <c r="AG166" i="3" s="1"/>
  <c r="AD188" i="3"/>
  <c r="AG188" i="3" s="1"/>
  <c r="AD216" i="3"/>
  <c r="AG216" i="3" s="1"/>
  <c r="S133" i="3"/>
  <c r="N133" i="3"/>
  <c r="M133" i="3"/>
  <c r="Q133" i="3" s="1"/>
  <c r="S161" i="3"/>
  <c r="N161" i="3"/>
  <c r="M161" i="3"/>
  <c r="Q161" i="3" s="1"/>
  <c r="AD10" i="3"/>
  <c r="AG10" i="3" s="1"/>
  <c r="AD20" i="3"/>
  <c r="AG20" i="3" s="1"/>
  <c r="AD73" i="3"/>
  <c r="AG73" i="3" s="1"/>
  <c r="AD81" i="3"/>
  <c r="AG81" i="3" s="1"/>
  <c r="AD89" i="3"/>
  <c r="AG89" i="3" s="1"/>
  <c r="AD115" i="3"/>
  <c r="AG115" i="3" s="1"/>
  <c r="AD124" i="3"/>
  <c r="AG124" i="3" s="1"/>
  <c r="AD133" i="3"/>
  <c r="AG133" i="3" s="1"/>
  <c r="AD159" i="3"/>
  <c r="AG159" i="3" s="1"/>
  <c r="AD168" i="3"/>
  <c r="AG168" i="3" s="1"/>
  <c r="AD180" i="3"/>
  <c r="AG180" i="3" s="1"/>
  <c r="AD190" i="3"/>
  <c r="AG190" i="3" s="1"/>
  <c r="AD201" i="3"/>
  <c r="AG201" i="3" s="1"/>
  <c r="AD209" i="3"/>
  <c r="AG209" i="3" s="1"/>
  <c r="AD218" i="3"/>
  <c r="AG218" i="3" s="1"/>
  <c r="S37" i="3"/>
  <c r="N37" i="3"/>
  <c r="M37" i="3"/>
  <c r="Q37" i="3" s="1"/>
  <c r="M92" i="3"/>
  <c r="Q92" i="3" s="1"/>
  <c r="S92" i="3"/>
  <c r="N92" i="3"/>
  <c r="N127" i="3"/>
  <c r="S127" i="3"/>
  <c r="M127" i="3"/>
  <c r="Q127" i="3" s="1"/>
  <c r="S145" i="3"/>
  <c r="N145" i="3"/>
  <c r="M145" i="3"/>
  <c r="Q145" i="3" s="1"/>
  <c r="AD7" i="3"/>
  <c r="AG7" i="3" s="1"/>
  <c r="AD38" i="3"/>
  <c r="AG38" i="3" s="1"/>
  <c r="AD117" i="3"/>
  <c r="AG117" i="3" s="1"/>
  <c r="AD157" i="3"/>
  <c r="AG157" i="3" s="1"/>
  <c r="AD199" i="3"/>
  <c r="AG199" i="3" s="1"/>
  <c r="S66" i="3"/>
  <c r="N66" i="3"/>
  <c r="M66" i="3"/>
  <c r="Q66" i="3" s="1"/>
  <c r="S162" i="3"/>
  <c r="N162" i="3"/>
  <c r="M162" i="3"/>
  <c r="Q162" i="3" s="1"/>
  <c r="AD21" i="3"/>
  <c r="AG21" i="3" s="1"/>
  <c r="AD32" i="3"/>
  <c r="AG32" i="3" s="1"/>
  <c r="AD70" i="3"/>
  <c r="AG70" i="3" s="1"/>
  <c r="AD86" i="3"/>
  <c r="AG86" i="3" s="1"/>
  <c r="AD108" i="3"/>
  <c r="AG108" i="3" s="1"/>
  <c r="AD120" i="3"/>
  <c r="AG120" i="3" s="1"/>
  <c r="AD129" i="3"/>
  <c r="AG129" i="3" s="1"/>
  <c r="AD139" i="3"/>
  <c r="AG139" i="3" s="1"/>
  <c r="AD148" i="3"/>
  <c r="AG148" i="3" s="1"/>
  <c r="AD161" i="3"/>
  <c r="AG161" i="3" s="1"/>
  <c r="AD169" i="3"/>
  <c r="AG169" i="3" s="1"/>
  <c r="AD183" i="3"/>
  <c r="AG183" i="3" s="1"/>
  <c r="AD191" i="3"/>
  <c r="AG191" i="3" s="1"/>
  <c r="AD202" i="3"/>
  <c r="AG202" i="3" s="1"/>
  <c r="AD210" i="3"/>
  <c r="AG210" i="3" s="1"/>
  <c r="AD5" i="3"/>
  <c r="AG5" i="3" s="1"/>
  <c r="S61" i="3"/>
  <c r="N61" i="3"/>
  <c r="M61" i="3"/>
  <c r="Q61" i="3" s="1"/>
  <c r="S81" i="3"/>
  <c r="N81" i="3"/>
  <c r="M81" i="3"/>
  <c r="Q81" i="3" s="1"/>
  <c r="M128" i="3"/>
  <c r="Q128" i="3" s="1"/>
  <c r="S128" i="3"/>
  <c r="N128" i="3"/>
  <c r="S137" i="3"/>
  <c r="N137" i="3"/>
  <c r="M137" i="3"/>
  <c r="Q137" i="3" s="1"/>
  <c r="S146" i="3"/>
  <c r="N146" i="3"/>
  <c r="M146" i="3"/>
  <c r="Q146" i="3" s="1"/>
  <c r="S158" i="3"/>
  <c r="N158" i="3"/>
  <c r="M158" i="3"/>
  <c r="Q158" i="3" s="1"/>
  <c r="AD33" i="3"/>
  <c r="AG33" i="3" s="1"/>
  <c r="AD83" i="3"/>
  <c r="AG83" i="3" s="1"/>
  <c r="AD113" i="3"/>
  <c r="AG113" i="3" s="1"/>
  <c r="AD135" i="3"/>
  <c r="AG135" i="3" s="1"/>
  <c r="AD184" i="3"/>
  <c r="AG184" i="3" s="1"/>
  <c r="AD207" i="3"/>
  <c r="AG207" i="3" s="1"/>
  <c r="S129" i="3"/>
  <c r="N129" i="3"/>
  <c r="M129" i="3"/>
  <c r="Q129" i="3" s="1"/>
  <c r="N159" i="3"/>
  <c r="S159" i="3"/>
  <c r="M159" i="3"/>
  <c r="Q159" i="3" s="1"/>
  <c r="AD19" i="3"/>
  <c r="AG19" i="3" s="1"/>
  <c r="AD30" i="3"/>
  <c r="AG30" i="3" s="1"/>
  <c r="AD64" i="3"/>
  <c r="AG64" i="3" s="1"/>
  <c r="AD84" i="3"/>
  <c r="AG84" i="3" s="1"/>
  <c r="AD110" i="3"/>
  <c r="AG110" i="3" s="1"/>
  <c r="AD118" i="3"/>
  <c r="AG118" i="3" s="1"/>
  <c r="AD127" i="3"/>
  <c r="AG127" i="3" s="1"/>
  <c r="AD137" i="3"/>
  <c r="AG137" i="3" s="1"/>
  <c r="AD150" i="3"/>
  <c r="AG150" i="3" s="1"/>
  <c r="AD163" i="3"/>
  <c r="AG163" i="3" s="1"/>
  <c r="AD175" i="3"/>
  <c r="AG175" i="3" s="1"/>
  <c r="AD185" i="3"/>
  <c r="AG185" i="3" s="1"/>
  <c r="AD194" i="3"/>
  <c r="AG194" i="3" s="1"/>
  <c r="AD204" i="3"/>
  <c r="AG204" i="3" s="1"/>
  <c r="AD213" i="3"/>
  <c r="AG213" i="3" s="1"/>
  <c r="N67" i="3"/>
  <c r="S67" i="3"/>
  <c r="M67" i="3"/>
  <c r="Q67" i="3" s="1"/>
  <c r="S113" i="3"/>
  <c r="N113" i="3"/>
  <c r="M113" i="3"/>
  <c r="Q113" i="3" s="1"/>
  <c r="S130" i="3"/>
  <c r="N130" i="3"/>
  <c r="M130" i="3"/>
  <c r="Q130" i="3" s="1"/>
  <c r="M144" i="3"/>
  <c r="Q144" i="3" s="1"/>
  <c r="S144" i="3"/>
  <c r="N144" i="3"/>
  <c r="S149" i="3"/>
  <c r="N149" i="3"/>
  <c r="M149" i="3"/>
  <c r="Q149" i="3" s="1"/>
  <c r="AD130" i="3"/>
  <c r="AG130" i="3" s="1"/>
  <c r="AD178" i="3"/>
  <c r="AG178" i="3" s="1"/>
  <c r="AD203" i="3"/>
  <c r="AG203" i="3" s="1"/>
  <c r="S74" i="3"/>
  <c r="N74" i="3"/>
  <c r="M74" i="3"/>
  <c r="Q74" i="3" s="1"/>
  <c r="N155" i="3"/>
  <c r="S155" i="3"/>
  <c r="M155" i="3"/>
  <c r="Q155" i="3" s="1"/>
  <c r="M156" i="3"/>
  <c r="Q156" i="3" s="1"/>
  <c r="S156" i="3"/>
  <c r="N156" i="3"/>
  <c r="AD17" i="3"/>
  <c r="AG17" i="3" s="1"/>
  <c r="AD69" i="3"/>
  <c r="AG69" i="3" s="1"/>
  <c r="AD77" i="3"/>
  <c r="AG77" i="3" s="1"/>
  <c r="AD85" i="3"/>
  <c r="AG85" i="3" s="1"/>
  <c r="AD93" i="3"/>
  <c r="AG93" i="3" s="1"/>
  <c r="AD119" i="3"/>
  <c r="AG119" i="3" s="1"/>
  <c r="AD128" i="3"/>
  <c r="AG128" i="3" s="1"/>
  <c r="AD138" i="3"/>
  <c r="AG138" i="3" s="1"/>
  <c r="AD164" i="3"/>
  <c r="AG164" i="3" s="1"/>
  <c r="AD176" i="3"/>
  <c r="AG176" i="3" s="1"/>
  <c r="AD186" i="3"/>
  <c r="AG186" i="3" s="1"/>
  <c r="AD197" i="3"/>
  <c r="AG197" i="3" s="1"/>
  <c r="AD205" i="3"/>
  <c r="AG205" i="3" s="1"/>
  <c r="AD214" i="3"/>
  <c r="AG214" i="3" s="1"/>
  <c r="M32" i="3"/>
  <c r="Q32" i="3" s="1"/>
  <c r="S32" i="3"/>
  <c r="N32" i="3"/>
  <c r="M68" i="3"/>
  <c r="Q68" i="3" s="1"/>
  <c r="S68" i="3"/>
  <c r="N68" i="3"/>
  <c r="N123" i="3"/>
  <c r="S123" i="3"/>
  <c r="M123" i="3"/>
  <c r="Q123" i="3" s="1"/>
  <c r="M140" i="3"/>
  <c r="Q140" i="3" s="1"/>
  <c r="S140" i="3"/>
  <c r="N140" i="3"/>
  <c r="N163" i="3"/>
  <c r="S163" i="3"/>
  <c r="M163" i="3"/>
  <c r="Q163" i="3" s="1"/>
  <c r="AD22" i="3"/>
  <c r="AG22" i="3" s="1"/>
  <c r="AD67" i="3"/>
  <c r="AG67" i="3" s="1"/>
  <c r="AD140" i="3"/>
  <c r="AG140" i="3" s="1"/>
  <c r="AD174" i="3"/>
  <c r="AG174" i="3" s="1"/>
  <c r="AD212" i="3"/>
  <c r="AG212" i="3" s="1"/>
  <c r="S157" i="3"/>
  <c r="N157" i="3"/>
  <c r="M157" i="3"/>
  <c r="Q157" i="3" s="1"/>
  <c r="AD6" i="3"/>
  <c r="AG6" i="3" s="1"/>
  <c r="AD24" i="3"/>
  <c r="AG24" i="3" s="1"/>
  <c r="AD37" i="3"/>
  <c r="AG37" i="3" s="1"/>
  <c r="AD82" i="3"/>
  <c r="AG82" i="3" s="1"/>
  <c r="AD94" i="3"/>
  <c r="AG94" i="3" s="1"/>
  <c r="AD116" i="3"/>
  <c r="AG116" i="3" s="1"/>
  <c r="AD125" i="3"/>
  <c r="AG125" i="3" s="1"/>
  <c r="AD134" i="3"/>
  <c r="AG134" i="3" s="1"/>
  <c r="AD144" i="3"/>
  <c r="AG144" i="3" s="1"/>
  <c r="AD156" i="3"/>
  <c r="AG156" i="3" s="1"/>
  <c r="AD165" i="3"/>
  <c r="AG165" i="3" s="1"/>
  <c r="AD177" i="3"/>
  <c r="AG177" i="3" s="1"/>
  <c r="AD187" i="3"/>
  <c r="AG187" i="3" s="1"/>
  <c r="AD198" i="3"/>
  <c r="AG198" i="3" s="1"/>
  <c r="AD206" i="3"/>
  <c r="AG206" i="3" s="1"/>
  <c r="AD215" i="3"/>
  <c r="AG215" i="3" s="1"/>
  <c r="S10" i="3"/>
  <c r="N10" i="3"/>
  <c r="M10" i="3"/>
  <c r="S69" i="3"/>
  <c r="N69" i="3"/>
  <c r="M69" i="3"/>
  <c r="Q69" i="3" s="1"/>
  <c r="M124" i="3"/>
  <c r="Q124" i="3" s="1"/>
  <c r="S124" i="3"/>
  <c r="N124" i="3"/>
  <c r="M132" i="3"/>
  <c r="Q132" i="3" s="1"/>
  <c r="S132" i="3"/>
  <c r="N132" i="3"/>
  <c r="S142" i="3"/>
  <c r="N142" i="3"/>
  <c r="M142" i="3"/>
  <c r="Q142" i="3" s="1"/>
  <c r="S150" i="3"/>
  <c r="N150" i="3"/>
  <c r="M150" i="3"/>
  <c r="Q150" i="3" s="1"/>
  <c r="AD18" i="3"/>
  <c r="AG18" i="3" s="1"/>
  <c r="AD75" i="3"/>
  <c r="AG75" i="3" s="1"/>
  <c r="AD95" i="3"/>
  <c r="AG95" i="3" s="1"/>
  <c r="AD126" i="3"/>
  <c r="AG126" i="3" s="1"/>
  <c r="AD162" i="3"/>
  <c r="AG162" i="3" s="1"/>
  <c r="AD192" i="3"/>
  <c r="AG192" i="3" s="1"/>
  <c r="M108" i="3"/>
  <c r="Q108" i="3" s="1"/>
  <c r="S108" i="3"/>
  <c r="N108" i="3"/>
  <c r="S138" i="3"/>
  <c r="N138" i="3"/>
  <c r="M138" i="3"/>
  <c r="Q138" i="3" s="1"/>
  <c r="X222" i="3"/>
  <c r="V222" i="3" s="1"/>
  <c r="V223" i="3" s="1"/>
  <c r="X221" i="3"/>
  <c r="AF222" i="3" s="1"/>
  <c r="Y5" i="3"/>
  <c r="AE221" i="3" l="1"/>
  <c r="AD221" i="3"/>
  <c r="AG222" i="3" s="1"/>
  <c r="AG221" i="3"/>
  <c r="Q10" i="3"/>
  <c r="Q221" i="3" s="1"/>
  <c r="M221" i="3"/>
  <c r="Y221" i="3"/>
  <c r="Y222" i="3"/>
  <c r="X224" i="3"/>
  <c r="AD223" i="3" l="1"/>
  <c r="AJ221" i="3"/>
  <c r="AL222" i="3" s="1"/>
  <c r="P222" i="3"/>
  <c r="AB221" i="3"/>
  <c r="AC223" i="3" s="1"/>
  <c r="AJ222" i="3"/>
  <c r="AJ223" i="3" s="1"/>
  <c r="Q222" i="3"/>
  <c r="M223" i="3"/>
  <c r="K221" i="3"/>
  <c r="L222" i="3" s="1"/>
  <c r="H5" i="3"/>
  <c r="H222" i="3" s="1"/>
  <c r="G5" i="3"/>
  <c r="F222" i="3" l="1"/>
  <c r="AC222" i="3"/>
  <c r="G221" i="3"/>
  <c r="G222" i="3"/>
  <c r="H221" i="3"/>
  <c r="I5" i="3"/>
  <c r="AI221" i="3" l="1"/>
  <c r="AL221" i="3" s="1"/>
  <c r="S221" i="3"/>
  <c r="I222" i="3"/>
  <c r="I221" i="3"/>
  <c r="AB222" i="3"/>
  <c r="E222" i="3"/>
  <c r="F223" i="3" s="1"/>
  <c r="H223" i="3"/>
  <c r="AD222" i="3" l="1"/>
  <c r="Q237" i="6" l="1"/>
</calcChain>
</file>

<file path=xl/sharedStrings.xml><?xml version="1.0" encoding="utf-8"?>
<sst xmlns="http://schemas.openxmlformats.org/spreadsheetml/2006/main" count="5812" uniqueCount="378">
  <si>
    <t>Объем по нас. (год)</t>
  </si>
  <si>
    <t>Водоснабжение</t>
  </si>
  <si>
    <t>Водоотведение</t>
  </si>
  <si>
    <t>Наименование организации</t>
  </si>
  <si>
    <t>№ п/п</t>
  </si>
  <si>
    <t>МО</t>
  </si>
  <si>
    <t>ООО "Коммунальщик Плюс"</t>
  </si>
  <si>
    <t>ООО "Управляющая компания жилищно-коммунального хозяйства пос. Солнечный"</t>
  </si>
  <si>
    <t>ООО "НИАГАРА+"</t>
  </si>
  <si>
    <t xml:space="preserve">ООО "КОММУНАЛЬНЫЙ" </t>
  </si>
  <si>
    <t xml:space="preserve">ОАО «Российские железные дороги» в лице филиала – «Юго-Восточной дирекции по тепловодоснабжению» - структурного подразделения Центральной дирекции по тепловодоснабжению» (Белгородский территориальный участок) </t>
  </si>
  <si>
    <t>ООО "УК Конышевская"</t>
  </si>
  <si>
    <t>ООО "Водник"</t>
  </si>
  <si>
    <t>МУП ВЖКХ с.Коренево</t>
  </si>
  <si>
    <t>МУП ВКХ администрации Шептуховского сельсовета</t>
  </si>
  <si>
    <t>МУП ЖКХ "Родник"</t>
  </si>
  <si>
    <t>МУП Дружненское ЖКХ</t>
  </si>
  <si>
    <t>МУП "Иванинское ЖКХ"</t>
  </si>
  <si>
    <t>АНО "Водоснабжение с. Марица"</t>
  </si>
  <si>
    <t xml:space="preserve">ООО "ЖКХ с. Сейм" </t>
  </si>
  <si>
    <t>ООО "ЖКХ с. Мантурово"</t>
  </si>
  <si>
    <t>АНО "Водоснабжение с. 1-е Засеймье"</t>
  </si>
  <si>
    <t>МБУ "ОХО" поселка Медвенка</t>
  </si>
  <si>
    <t>АНО "Водоснабжение Зоринского сельсовета"</t>
  </si>
  <si>
    <t>ООО "ЖКХ п. Прямицыно"</t>
  </si>
  <si>
    <t>АНО "Водоснабжение с. Горяйново"</t>
  </si>
  <si>
    <t>ООО "Жилищно-коммунальный сервис п. Возы"</t>
  </si>
  <si>
    <t>МУП "Жилкомсервис п. Поныри"</t>
  </si>
  <si>
    <t>ООО "УниверсалСтройСервис"</t>
  </si>
  <si>
    <t>МУП "ЖКХ Студенок"</t>
  </si>
  <si>
    <t>МАУ "Служба заказчика по ЖКУ Козинского сельсовета"</t>
  </si>
  <si>
    <t>МАУ "Служба заказчика по ЖКУ Октябрьского сельсовета"</t>
  </si>
  <si>
    <t>МУ "Служба заказчика по ЖКУ Крупецкого сельсовета"</t>
  </si>
  <si>
    <t>МАУ "Служба заказчика по ЖКУ Нехаевского сельсовета"</t>
  </si>
  <si>
    <t>МАУ "Служба заказчика по ЖКУ Щекинского сельсовета"</t>
  </si>
  <si>
    <t>ФГБУ  "Санаторий "Марьино"</t>
  </si>
  <si>
    <t>МАУ "Марьинское ЖКХ"</t>
  </si>
  <si>
    <t>МУП "Кшенское" поселка Кшенский</t>
  </si>
  <si>
    <t>АНО "Водоснабжение Советского сельсовета"</t>
  </si>
  <si>
    <t>ООО "Солнцевское ЖКХ"</t>
  </si>
  <si>
    <t>АНО "Водоснабжение Уланковского сельсовета"</t>
  </si>
  <si>
    <t>МУП  "Водопроводного и жилищно-коммунального хозяйства" село Замостье при М.О. "Замостянский сельсовет"</t>
  </si>
  <si>
    <t>МУП "Водоканал-сервис" п.Черемисиново</t>
  </si>
  <si>
    <t>МУП "Курскводоканал"</t>
  </si>
  <si>
    <t>ООО "Водозабор"</t>
  </si>
  <si>
    <t>АО "ТЭСК"</t>
  </si>
  <si>
    <t>МУП "Горводоканал"</t>
  </si>
  <si>
    <t>МУП "ГТС"</t>
  </si>
  <si>
    <t>ООО "Водоканал"</t>
  </si>
  <si>
    <t>ОАО "Сахарный комбинат Льговский"</t>
  </si>
  <si>
    <t>МУП ВКХ г. Суджи</t>
  </si>
  <si>
    <t>МП "Водоканал"</t>
  </si>
  <si>
    <t>Курский район</t>
  </si>
  <si>
    <t>Советский район, Советский сс</t>
  </si>
  <si>
    <t>Тимский район, п. Тим</t>
  </si>
  <si>
    <t>Хомутовский район, п. Хомутовка</t>
  </si>
  <si>
    <t>г. Курск</t>
  </si>
  <si>
    <t>г. Железногорск</t>
  </si>
  <si>
    <t>г. Курчатов</t>
  </si>
  <si>
    <t>г. Льгов</t>
  </si>
  <si>
    <t>г. Щигры</t>
  </si>
  <si>
    <t>г. Обоянь</t>
  </si>
  <si>
    <t>г. Суджа</t>
  </si>
  <si>
    <t>г. Дмитриев</t>
  </si>
  <si>
    <t>г. Фатеж</t>
  </si>
  <si>
    <t>МУП ЖКХ Беловского района</t>
  </si>
  <si>
    <t>Золотухинский район, Ануфриевский сс</t>
  </si>
  <si>
    <t>Золотухинский район, Донской сс</t>
  </si>
  <si>
    <t>Золотухинский район, Новоспасский</t>
  </si>
  <si>
    <t>Касторенский район, Котовский сс</t>
  </si>
  <si>
    <t>Конышевский район: Наумовский сс, Прилепский сс</t>
  </si>
  <si>
    <t>Конышевский район: Беляевский сс, Ваблинский сс, Захарковский сс, Малогородьковский сс, Машкинский сс, Платавский сс</t>
  </si>
  <si>
    <t>Льговский район, Селекционный сс</t>
  </si>
  <si>
    <t>Обоянский район: Бабинский сс, Быкановский сс</t>
  </si>
  <si>
    <t>Обоянский район: Гридасовский сс</t>
  </si>
  <si>
    <t>Обоянский район, Котельниковский сс</t>
  </si>
  <si>
    <t>Обоянский район, Рыбино-Будский сс</t>
  </si>
  <si>
    <t>Обоянский район, Шевелевский сс</t>
  </si>
  <si>
    <t>Обоянский район, Башкатовский сс</t>
  </si>
  <si>
    <t>Советский район, Ленинский сс</t>
  </si>
  <si>
    <t>Советский район, Краснодолинский сс</t>
  </si>
  <si>
    <t>Советский район, Верхнерагозецкий сс</t>
  </si>
  <si>
    <t>Советский район, Александровский сс</t>
  </si>
  <si>
    <t>Советский район, Волжанский сс</t>
  </si>
  <si>
    <t>Фатежский район: Банинский сс, Молотычевский сс</t>
  </si>
  <si>
    <t>Фатежский район, Большеанненковский сс</t>
  </si>
  <si>
    <t>Фатежский район, Большежировский сс</t>
  </si>
  <si>
    <t>Фатежский район, Верхнехотемльский сс</t>
  </si>
  <si>
    <t>Фатежский район, Верхнелюбажский сс</t>
  </si>
  <si>
    <t>Фатежский район, Глебовский сс</t>
  </si>
  <si>
    <t>Фатежский район, Миленинский сс</t>
  </si>
  <si>
    <t>Фатежский район, Русановский сс</t>
  </si>
  <si>
    <t>Фатежский район, Солдатский сс</t>
  </si>
  <si>
    <t>Щигровский район: Большезмеинский сс,Вишневский сс, Вышнеольховатский сс, Вязовский сс, Защитенский сс, Знаменский сс, Касиновский сс, Косоржанский сс, Кривцовский сс, Крутовский сс, Мелехинский сс, Никольский сс, Озерский сс, Теребужский сс, Титовский сс, Троицкотраснянский сс</t>
  </si>
  <si>
    <t>Большесолдатский район, Любимовский сс</t>
  </si>
  <si>
    <t>Курский район, Клюквинский сельсовет</t>
  </si>
  <si>
    <t>Курчатовский район, Дружненский сс</t>
  </si>
  <si>
    <t>Курчатовский район, Чаплинский сс</t>
  </si>
  <si>
    <t>Курчатовский район, Дичнянский сс</t>
  </si>
  <si>
    <t>Железногорский район, Михайловский с/с</t>
  </si>
  <si>
    <t>Железногорский район, Новоандросовский с/с</t>
  </si>
  <si>
    <t>Железногорский район, Разветьевский с/с</t>
  </si>
  <si>
    <t>Железногорский район, Волковский с/с</t>
  </si>
  <si>
    <t>г.Рыльск</t>
  </si>
  <si>
    <t>Винниковский сельсовет</t>
  </si>
  <si>
    <t>Камышинский сельсовет</t>
  </si>
  <si>
    <t>Ноздрачевский сельсовет</t>
  </si>
  <si>
    <t>Полянский сельсовет</t>
  </si>
  <si>
    <t>Полевской сельсовет</t>
  </si>
  <si>
    <t>Рышковский сельсовет</t>
  </si>
  <si>
    <t>Новопоселеновский сельсовет</t>
  </si>
  <si>
    <t>Бесединский сельсовет</t>
  </si>
  <si>
    <t>Клюквинский сельсовет, участок п.им.маршала Жукова</t>
  </si>
  <si>
    <t>Клюквинский сельсовет, участок п.Подлесный</t>
  </si>
  <si>
    <t>Щетинский сельсовет, участок п.Искра</t>
  </si>
  <si>
    <t>Лебяженский сельсовет</t>
  </si>
  <si>
    <t>Шумаковский сельсовет</t>
  </si>
  <si>
    <t>Брежневский сельсовет</t>
  </si>
  <si>
    <t>Ворошневский сельсовет</t>
  </si>
  <si>
    <t>Щетинский сельсовет, участок п.Лазурный</t>
  </si>
  <si>
    <t>Пашковский сельсовет</t>
  </si>
  <si>
    <t>Моковский сельсовет</t>
  </si>
  <si>
    <t>ОКОУ "Школа-интернат  № 3" г. Курска"</t>
  </si>
  <si>
    <t>АО "Концерн Росэнергоатом" в лице филиала "Курская атомная станция"</t>
  </si>
  <si>
    <t>Советский район:    поселок Кшенский, Советский сс, Нижнеграйворонский сс</t>
  </si>
  <si>
    <t>Железногорский район, Городновский с/с</t>
  </si>
  <si>
    <t>Железногорский район, Линецкий с/с</t>
  </si>
  <si>
    <t>Железногорский район, Рышковский с/с</t>
  </si>
  <si>
    <t>Железногорский район, Троицкий с/с</t>
  </si>
  <si>
    <t>Железногорский район, Кармановский с/с</t>
  </si>
  <si>
    <t>Железногорский район, Веретенинский с/с</t>
  </si>
  <si>
    <t>Горшеченский район: Богатыревский сс, Куньевский сс, Новомеловский сс, Солдатский сс, Быковский сс, Знаменский сс, Ключевский сс, Нижнеборковский сс, Никольский сс, Сосновский сс, Среднеапоченский сс, Старороговский сс, Удобенский сс, Ясеновский сс</t>
  </si>
  <si>
    <t>ФГБУ "ЦЖКУ"</t>
  </si>
  <si>
    <t>Льговский район, Иванчиковский сс</t>
  </si>
  <si>
    <t>Льговский район, Городенский сс</t>
  </si>
  <si>
    <t>Льговский район, Большеугонский сс</t>
  </si>
  <si>
    <t>Льговский район, Кудинцевский сс</t>
  </si>
  <si>
    <t>Льговский район, Густомойский сс</t>
  </si>
  <si>
    <t>МУП "Калиновское ЖКХ" Администрации Хомутовского района</t>
  </si>
  <si>
    <t>АНО "Водоснабжение с.2-е Выгорное"</t>
  </si>
  <si>
    <t>МУП КХ "Фатеж"</t>
  </si>
  <si>
    <t>АО "Курскоблводоканал"</t>
  </si>
  <si>
    <t>ТСН "Водоснабжение Солнцевского района"</t>
  </si>
  <si>
    <t>Пристенский район п.Пристень</t>
  </si>
  <si>
    <t xml:space="preserve">Золотухинский район,  Свободинский сельсовет </t>
  </si>
  <si>
    <t>Глушковский район, п. Глушково</t>
  </si>
  <si>
    <t>Железногорский район п.Магнитный</t>
  </si>
  <si>
    <t>МУП "ЖКХ п. Олымский"</t>
  </si>
  <si>
    <t>Касторенский район: п.Касторное</t>
  </si>
  <si>
    <t>Черемисиновский район: Стакановский сс, Русановский сс, Михайловский сс, Краснополянский сс, Удеревский сс, Ниженский сс, Покровский сс, Петровский сс</t>
  </si>
  <si>
    <t>МУП "Глушковское ЖКХ"</t>
  </si>
  <si>
    <t>Советский район, Нижнеграйворонский сс, Ледовский сс</t>
  </si>
  <si>
    <t>Касторенский район: Андреевский сс</t>
  </si>
  <si>
    <t>Щигровский район: Охочевский сс</t>
  </si>
  <si>
    <t>Мантуровский район: 2-ой Засеймский сс (с.Трубацкое, с.2-е Засеймье, д.Грачевка, с.Гущино)</t>
  </si>
  <si>
    <t>Мантуровский район: 2-ой Засеймский сс (д.Борзенково, с.Мяснянка, д.Нечаево)</t>
  </si>
  <si>
    <t>Мантуровский район: Куськинский сс (с.Куськино)</t>
  </si>
  <si>
    <t>Мантуровский район: Куськинский сс (с.Пузачи)</t>
  </si>
  <si>
    <t>Мантуровский район: Куськинский сс (с.Роговое)</t>
  </si>
  <si>
    <t>Мантуровский район: Останинский сс (с.Большие Бутырки)</t>
  </si>
  <si>
    <t>Мантуровский район: Отсанинский сс (с.Останино, х.Мочаги)</t>
  </si>
  <si>
    <t>Мантуровский район: Отсанинский сс (с.Репецкая плата, д.Екатериновка)</t>
  </si>
  <si>
    <t>Мантуровский район: Репецкий сс (с.Заречье)</t>
  </si>
  <si>
    <t>Мантуровский район: Репецкий сс (х.Заосколье, с.Репец, х.Угол)</t>
  </si>
  <si>
    <t>Мантуровский район: Ястребовский сс (д.Александровка, д.Бурцевка, с.Покровское, с.Крутые Верхи, д.Меловой Колодезь, д.Камышенка)</t>
  </si>
  <si>
    <t>Мантуровский район: Ястребовский сс (с.Стужень)</t>
  </si>
  <si>
    <t>Мантуровский район: Ястребовский сс (с.Ястребовка)</t>
  </si>
  <si>
    <t>МУП "Льговское районноое ЖКХ"</t>
  </si>
  <si>
    <t>ООО "Сатурн"</t>
  </si>
  <si>
    <t>Золотухинский район, п. Золотухино</t>
  </si>
  <si>
    <t>Конышевский район, Старобелицкий сс</t>
  </si>
  <si>
    <t>Горшеченский район, п. Горшечное</t>
  </si>
  <si>
    <t>Медвенский район, п. Медвенка</t>
  </si>
  <si>
    <t>Рыльский район, Студенокский сельсовет</t>
  </si>
  <si>
    <t>Рыльский район, Октябрьский сельсовет</t>
  </si>
  <si>
    <t>Рыльский район, Крупецкий сельсовет</t>
  </si>
  <si>
    <t>Солнцевский район, Бунинский сс, Зуевский сс, Ивановский сс, Старолещинский сс, Субботинский сс, Шумаковский сс</t>
  </si>
  <si>
    <t>Мантуровский район, Мантуровский сельсовет</t>
  </si>
  <si>
    <t>Поныровский район, п.Поныри</t>
  </si>
  <si>
    <t>Рыльский район, Щекинский сельсовет</t>
  </si>
  <si>
    <t>Рыльский район, Козинский сельсовет</t>
  </si>
  <si>
    <t>Рыльский район, Нехаевский сельсовет</t>
  </si>
  <si>
    <t>Льговский район, Марицкий сельсовет</t>
  </si>
  <si>
    <t>Тимский район, Выгорновский сельсовет</t>
  </si>
  <si>
    <t>Мантуровский район, Сеймский сельсовет</t>
  </si>
  <si>
    <t>Поныровский район, п. Возы</t>
  </si>
  <si>
    <t>Рыльский район, Ивановский сельсовет</t>
  </si>
  <si>
    <t>Рыльский район, Малогнеушевский сельсовет</t>
  </si>
  <si>
    <t>Советский район, Советский сельсовет</t>
  </si>
  <si>
    <t>Суджанский район, Борковский сельсовет</t>
  </si>
  <si>
    <t>Черемисиновский район, п. Черемисиново</t>
  </si>
  <si>
    <t>Кореневский район, Шептуховский сельсовет</t>
  </si>
  <si>
    <t>Беловский сс, Бобравский сс, Беличанский сс, Гирьянскийсс, Песчанский сс, Ильковский сс, Коммунаровский сс, Кондратовский сс, Корочанский сс</t>
  </si>
  <si>
    <t>Конышевский район, п. Конышевка</t>
  </si>
  <si>
    <t>Касторенский район, п. Новокасторное, Солнцевский район,Зуевский сельсовет, с. Сараевка, Курский район, Полевской сельсовет, д. Полевая,  Мантуровский район, Сеймский сельсовет, с. Кривец.</t>
  </si>
  <si>
    <t>Курчатовский район, п.Иванино</t>
  </si>
  <si>
    <t>Обоянский район, Зоринский сельсовет</t>
  </si>
  <si>
    <t>Золотухинский район, Солнечный сельсовет</t>
  </si>
  <si>
    <t xml:space="preserve">Нижнемедведицкий сельсовет, в том числе </t>
  </si>
  <si>
    <t>участок д.Татаренкова</t>
  </si>
  <si>
    <t xml:space="preserve">участок п.Касиновский </t>
  </si>
  <si>
    <t>Глушковский район п. Теткино</t>
  </si>
  <si>
    <t>Беловский район, Долгобудский сс,</t>
  </si>
  <si>
    <t>Касторенский район, поселок Олымский</t>
  </si>
  <si>
    <t>Кореневский район поселок Коренево</t>
  </si>
  <si>
    <t>Кореневский район Кореневский сс, Любимовский сс, Толпинский сс, Ольговский сс, Снагостский сс</t>
  </si>
  <si>
    <t>Октябрьский район, поселок Прямицыно</t>
  </si>
  <si>
    <t>Рыльский район Ивановский сс</t>
  </si>
  <si>
    <t>Солнцевский район поселок Солнцево</t>
  </si>
  <si>
    <t>Льговский район, Вышнедеревенский сельсовет</t>
  </si>
  <si>
    <t>Кореневский район, Пушкарский сс</t>
  </si>
  <si>
    <t>Курчатовский район, п. К. Либкнехта</t>
  </si>
  <si>
    <t>Поныровский район, с. Горяйново</t>
  </si>
  <si>
    <t>Суджанский район, Уланковский сс</t>
  </si>
  <si>
    <t>Суджанский район, Замостянский сс</t>
  </si>
  <si>
    <t>Хомутовский район, с. Калиновка</t>
  </si>
  <si>
    <t>Тарифы для населения     (с НДС), руб./куб.м</t>
  </si>
  <si>
    <t>Тарифы для населения            (с НДС), руб./куб.м</t>
  </si>
  <si>
    <t>ООО "Комфорт"</t>
  </si>
  <si>
    <t>г. Железногорск (транспортировка)</t>
  </si>
  <si>
    <t>г. Курчатов (транспортировка)</t>
  </si>
  <si>
    <t>АО "КСК "Новый курс"</t>
  </si>
  <si>
    <t>ООО "Промконсервы"</t>
  </si>
  <si>
    <t>ООО "КВК" (транспортировка)</t>
  </si>
  <si>
    <t>ООО "Курскхимволокно"</t>
  </si>
  <si>
    <t>ЗАО "ЕПТК" (транспортировка)</t>
  </si>
  <si>
    <t>Курчатовский район, Дичнянский сельсовет (транспортировка)</t>
  </si>
  <si>
    <t>Курчатовский район, Макаровский и Костельцевский сельсовет</t>
  </si>
  <si>
    <t>Курчатовский район, Колпаковский сельсовет</t>
  </si>
  <si>
    <t>ПАО "Квадра" - "Курская генерация"</t>
  </si>
  <si>
    <t>г. Курск (транспортировка)</t>
  </si>
  <si>
    <t>г. Курск (техническая вода)</t>
  </si>
  <si>
    <t>г. Курск (питьевая вода)</t>
  </si>
  <si>
    <t>г. Железногорск (питьевая вода)</t>
  </si>
  <si>
    <t>г. Железногорск (техническая вода)</t>
  </si>
  <si>
    <t>МУП "Курские городские коммунальные тепловые сети"</t>
  </si>
  <si>
    <t xml:space="preserve">филиал «Золотухинский»  ООО  «КУРСКСАХАРПРОМ» </t>
  </si>
  <si>
    <t>ООО "СЭМЗ"</t>
  </si>
  <si>
    <t>ООО "АкваБор Лимитед"</t>
  </si>
  <si>
    <t>г. Курск (подъем воды)</t>
  </si>
  <si>
    <t>ФКУ ИК-2 УФСИН России по Курской области</t>
  </si>
  <si>
    <t>г. Курск (очистка)</t>
  </si>
  <si>
    <t>ФКУ ИК-3 УФСИН России по Курской области</t>
  </si>
  <si>
    <t>ООО "Экопол" (региональный оператор)</t>
  </si>
  <si>
    <t>МКП "Рыльские коммунальные сети"</t>
  </si>
  <si>
    <t>Брянский территориальный участк Московской дирекции по тепловодоснабжению структурного подразделения Центральной дирекции 
по тепловодоснабжению – 
филиал ОАО «РЖД»</t>
  </si>
  <si>
    <t>Советский район, Михайлоанненский сс</t>
  </si>
  <si>
    <t>АО "Михайловский ГОК"</t>
  </si>
  <si>
    <t>Хомутовский район,  Петровский сс</t>
  </si>
  <si>
    <t>ОАО "Электроагрегат"</t>
  </si>
  <si>
    <t>Беловский район, Малосолдатский сс</t>
  </si>
  <si>
    <t>МУП "Комфорт"</t>
  </si>
  <si>
    <t xml:space="preserve">Касторенский район: Алексеевский сс </t>
  </si>
  <si>
    <t xml:space="preserve">Касторенский район: Верхнеграйворонский сс </t>
  </si>
  <si>
    <t xml:space="preserve">Касторенский район: Краснознаменский сс </t>
  </si>
  <si>
    <t xml:space="preserve">Касторенский район: Ореховский сс </t>
  </si>
  <si>
    <t xml:space="preserve">Касторенский район: Краснодолинский сс </t>
  </si>
  <si>
    <t>Касторенский район: Егорьевский сс, Жерновецкий сс,Ленинский сс, Семеновский сс,Успенский сс</t>
  </si>
  <si>
    <t xml:space="preserve">Касторенский район: Лачиновский сс </t>
  </si>
  <si>
    <t>тариф с 01.01.2021 по 30.06.2021</t>
  </si>
  <si>
    <t>тариф с 01.07.2021 по 31.12.2021</t>
  </si>
  <si>
    <t>НВВ с 01.01.2021 по 30.06.2021</t>
  </si>
  <si>
    <t>НВВс 01.07.2021 по 31.12.2021</t>
  </si>
  <si>
    <t>ООО "ВКЦ"</t>
  </si>
  <si>
    <t>Суджанский район, Воробжаснкий сельсовет</t>
  </si>
  <si>
    <t>Суджанский район, Гуевский сельсовет</t>
  </si>
  <si>
    <t>Суджанский район, Малолокнянский сельсовет</t>
  </si>
  <si>
    <t>Суджанский район, Мартыновский сельсовет</t>
  </si>
  <si>
    <t>Суджанский район, Махновский сельсовет</t>
  </si>
  <si>
    <t>МУП "Коммунальное хозяйство "Суджанского района"</t>
  </si>
  <si>
    <t>Суджанский район, Плеховский сельсовет</t>
  </si>
  <si>
    <t>Суджанский район, Новоивановскийсельсовет</t>
  </si>
  <si>
    <t>Суджанский район, Погребской сельсовет</t>
  </si>
  <si>
    <t>Суджанский район, Пореченский сельсовет</t>
  </si>
  <si>
    <t>Суджанский район,Свердликовский сельсовет</t>
  </si>
  <si>
    <t>Советский район, Мансуровский сс</t>
  </si>
  <si>
    <t>Большесолдатский район, Большесолдатский сс, Волоконский сс, Любостанский сс, Нижнегридинский сс, Саморядовский сс, Сторожевский сс</t>
  </si>
  <si>
    <t>Золотухинский район, Апальковский  сельсовет, Будановский сельсовет, Тазовский сельсовет</t>
  </si>
  <si>
    <t>2021 год</t>
  </si>
  <si>
    <t>2022 год</t>
  </si>
  <si>
    <t>тариф с 01.01.2022 по 30.06.2022</t>
  </si>
  <si>
    <t>тариф с 01.07.2022 по 31.12.2022</t>
  </si>
  <si>
    <t>г. Курчатов (питьевая вода)</t>
  </si>
  <si>
    <t>г. Курчатов (техническая вода)</t>
  </si>
  <si>
    <t>НВВ с 01.01.2022 по 30.06.2022</t>
  </si>
  <si>
    <t>НВВс 01.07.2022 по 31.12.2022</t>
  </si>
  <si>
    <t>АО "Спецавтобаза по уборке города Курска" (региональный оператор)</t>
  </si>
  <si>
    <t xml:space="preserve"> "Теткинское МУП ЖКХ"</t>
  </si>
  <si>
    <t>ООО "Тимводсервис"</t>
  </si>
  <si>
    <t>МУП "Хомутовское ЖКХ"</t>
  </si>
  <si>
    <t>ООО "ВодоСервис"</t>
  </si>
  <si>
    <t>Золотухинский район, Дмитриевский</t>
  </si>
  <si>
    <t>Обоянский район, Афанасьевский сс</t>
  </si>
  <si>
    <t>Обоянский район, Каменский сс</t>
  </si>
  <si>
    <t>Обоянский район, Рудавский сс</t>
  </si>
  <si>
    <t>Обоянский район, Усланский сс</t>
  </si>
  <si>
    <t>Щигровский район: Пригородненский сс</t>
  </si>
  <si>
    <t>Железногорский район, Студенокский с/с (д. Студенок)</t>
  </si>
  <si>
    <t>Железногорский район, Студенокский с/с (с. Трояново, с. Ольховка, п. Гавриловский)</t>
  </si>
  <si>
    <t>рост</t>
  </si>
  <si>
    <t>1 пол (ВС И ВО)</t>
  </si>
  <si>
    <t>2 пол (ВС И ВО)</t>
  </si>
  <si>
    <t>2 пол вс и во 2021</t>
  </si>
  <si>
    <t>НВВ 1 пол. 2022 в год. Объемах</t>
  </si>
  <si>
    <t>НВВ 2 пол. 2022 в год. Объемах</t>
  </si>
  <si>
    <t>НВВ 2 пол. 2021 в год. Объемах</t>
  </si>
  <si>
    <t>МУП "ЖКХ Глушковского района"</t>
  </si>
  <si>
    <t xml:space="preserve">Глушковский район,Алексеевский сс, Веселовский сс, Званновский сс, Карыжский сс, Кобыльской сс, Коровяковский сс, Кульбакинский сс, Марковский сс, Нижне Мордокский сс, Попово-Лежачанский сс, Сухиновский сс </t>
  </si>
  <si>
    <t>Тимский район п. Тим</t>
  </si>
  <si>
    <t>АО "Суджанский маслодельный комбинат"</t>
  </si>
  <si>
    <t>Железногорский район, п.Магнитный</t>
  </si>
  <si>
    <t>МУП "Коммунальные сети"</t>
  </si>
  <si>
    <t>Рыльский район Малогнеушевский сельсовет</t>
  </si>
  <si>
    <t>Рыльский район Пригородненский сельсовет</t>
  </si>
  <si>
    <t>Рыльский район Михайловский сельсовет</t>
  </si>
  <si>
    <t>Суджанский район Гончаровский сельсовет</t>
  </si>
  <si>
    <t>Суджанский район Казачелокнянский сельсовет</t>
  </si>
  <si>
    <t>Суджанский район Заолешенский сельсовет</t>
  </si>
  <si>
    <t>Суджанский район Уланковский сельсовет</t>
  </si>
  <si>
    <t>2023 год</t>
  </si>
  <si>
    <t>Объем по нас. (год) 2023 год</t>
  </si>
  <si>
    <t>тариф с 01.01.2023 по 31.12.2023</t>
  </si>
  <si>
    <t>НВВ с 01.01.2023 по 31.12.2023</t>
  </si>
  <si>
    <t>АО "Электроагрегат"</t>
  </si>
  <si>
    <t xml:space="preserve">Мантуровский район: Мантуровский сс </t>
  </si>
  <si>
    <t>ВСЕГО</t>
  </si>
  <si>
    <t>ТСН "Водоснабжение Медвенского района"</t>
  </si>
  <si>
    <t>Медвенский район, Амосовский сс</t>
  </si>
  <si>
    <t>Медвенский район, Высокский сс</t>
  </si>
  <si>
    <t>Медвенский район, Вышнереутчанский сс</t>
  </si>
  <si>
    <t>Медвенский район, Гостомлянский сс</t>
  </si>
  <si>
    <t>Медвенский район, Китаевский сс</t>
  </si>
  <si>
    <t>Медвенский район, Паникинский сс</t>
  </si>
  <si>
    <t>Медвенский район, Панинский сс</t>
  </si>
  <si>
    <t>Медвенский район, Чермошнянский сс</t>
  </si>
  <si>
    <t>ТСН "Водоснабжение Нижнереутчанского сельсовета"</t>
  </si>
  <si>
    <t>Медвенский район, Нижнереутчанский сс</t>
  </si>
  <si>
    <t>тариф с 01.01.2024 по 30.06.2024</t>
  </si>
  <si>
    <t>тариф с 01.07.2024 по 31.12.2024</t>
  </si>
  <si>
    <t>Беловский сс, Бобравский сс, Беличанский сс, Гирьянскийсс, Песчанский сс, Ильковский сс, Коммунаровский сс, Кондратовский сс, Корочанский сс, Малосолдатский сс</t>
  </si>
  <si>
    <t>Объем по нас. (год) 2024 год, тыс.м3</t>
  </si>
  <si>
    <t>Щетинский сельсовет, участок кроме п. Искра</t>
  </si>
  <si>
    <t xml:space="preserve">Касторенский район: п. Новокасторное </t>
  </si>
  <si>
    <t>Хомутовский район,  Дубовицкий сс, Ольховский сс, Сковородневский сс</t>
  </si>
  <si>
    <t>Хомутовский район, Гламаздинский сс</t>
  </si>
  <si>
    <t>Льговский район, Марицкий сс</t>
  </si>
  <si>
    <t>Суджанский район, Борковский, Воробжанский, Гуевский, Малолокнянский, Мартыновский, Махновский, Новоивановский, Плеховский, Погребской, Пореченский, Гончаровский, Казачелокнянский, Заолешенский, Уланковский, Свердликовский сельсоветы</t>
  </si>
  <si>
    <t>ИП Рустем Мансур Исмаилович</t>
  </si>
  <si>
    <t>г.Курск</t>
  </si>
  <si>
    <t>ООО "Теткинское МУП ЖКХ"</t>
  </si>
  <si>
    <t>Рыльский район, Дуровский, Козинский, Щекинский, Малогнеушевский, Пригородненский, Михайловские сельсоветы</t>
  </si>
  <si>
    <t>Рыльский район, Студенокский, Некрасовский, Никольниковский сельсоветы</t>
  </si>
  <si>
    <t>Рыльский район Октябрьский сельсовет</t>
  </si>
  <si>
    <t>Курчатовский район, Дружненский сс,</t>
  </si>
  <si>
    <t>Информация об установленных тарифах на холодную воду, водоотведение, обращение с ТКО на период  с 1 января 2024 года по 31 декабря 2024 года</t>
  </si>
  <si>
    <t>№ п.п.</t>
  </si>
  <si>
    <t>Наименование района, организации</t>
  </si>
  <si>
    <t>Наименование муниципального образования</t>
  </si>
  <si>
    <t>Холодное водоснабжение</t>
  </si>
  <si>
    <t>Тарифы для населения (с НДС), руб./куб.м</t>
  </si>
  <si>
    <t>Тарифы для бюджетных и прочих    (с НДС), руб./куб.м</t>
  </si>
  <si>
    <t>Обращение с твердыми коммунальными отходами</t>
  </si>
  <si>
    <t>-</t>
  </si>
  <si>
    <t>АНО "АКВА"</t>
  </si>
  <si>
    <t xml:space="preserve">Советский район:    поселок Кшенский, Нижнеграйворонский сельсовет (д. 2-я Васильевка: ул. Дорожная, ул. Набережная, ул. Свободная) и Советский сельсовет (д. Дицево; п. Коммунар: ул. Дорожная, ул. Коммунарская, ул. Парковая; п. Красный парус) </t>
  </si>
  <si>
    <t>г. Железногорск (водоотведение)</t>
  </si>
  <si>
    <t>юго-западная зона Курской области</t>
  </si>
  <si>
    <t>северо-восточная зона Курской области</t>
  </si>
  <si>
    <t>АО "Квадра" - "Курская генерация"</t>
  </si>
  <si>
    <t>Солнцевский район,Зуевский сельсовет, с. Сараевка, Курский район, Полевской сельсовет, д. Полевая,  Мантуровский район, Сеймский сельсовет, с. Кривец.</t>
  </si>
  <si>
    <t>Клюквинский сельсовет, участок кроме п.им.Маршала Жукова</t>
  </si>
  <si>
    <t>Клюквинский сельсовет, участок п.им.Маршала Жукова</t>
  </si>
  <si>
    <t>МКУ «По обеспечению деятельности Администрации Тимского района Курской области»</t>
  </si>
  <si>
    <t xml:space="preserve">Тимский  район, Барковский сельсовет, Быстрецкий сельсовет,Выгорновский сельсовет (за исключением с. 2-е Выгорное), Ленинский сельсовет, Погоженский сельсовет, Становской  сельсовет, Тимский сельсовет, Успенский сельсовет </t>
  </si>
  <si>
    <t>Рыльский район Березниковский сельсовет</t>
  </si>
  <si>
    <t>МКУ "Управление ОДОМС" поселка Солнцево</t>
  </si>
  <si>
    <t>Кореневский район,Викторовский сс, Комаровский сс</t>
  </si>
  <si>
    <t>ООО "Санаторий  им. И.Д. Черняховского"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</si>
</sst>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р_._-;\-* #,##0.00_р_._-;_-* &quot;-&quot;??_р_._-;_-@_-"/>
    <numFmt numFmtId="165" formatCode="_-* #,##0.00_-;\-* #,##0.00_-;_-* &quot;-&quot;??_-;_-@_-"/>
    <numFmt numFmtId="166" formatCode="0.0"/>
    <numFmt numFmtId="167" formatCode="0.000"/>
    <numFmt numFmtId="168" formatCode="0.000000"/>
  </numFmts>
  <fonts count="18" x14ac:knownFonts="1">
    <font>
      <sz val="11"/>
      <color theme="1"/>
      <name val="Calibri"/>
      <family val="2"/>
      <charset val="204"/>
      <scheme val="minor"/>
    </font>
    <font>
      <sz val="11"/>
      <color theme="1"/>
      <name val="Times New Roman"/>
      <family val="1"/>
      <charset val="204"/>
    </font>
    <font>
      <sz val="11"/>
      <name val="Times New Roman"/>
      <family val="1"/>
      <charset val="204"/>
    </font>
    <font>
      <b/>
      <sz val="11"/>
      <color theme="1"/>
      <name val="Times New Roman"/>
      <family val="1"/>
      <charset val="204"/>
    </font>
    <font>
      <sz val="11"/>
      <color rgb="FF000000"/>
      <name val="Times New Roman"/>
      <family val="1"/>
      <charset val="204"/>
    </font>
    <font>
      <sz val="10"/>
      <color rgb="FF000000"/>
      <name val="Times New Roman"/>
      <family val="1"/>
      <charset val="204"/>
    </font>
    <font>
      <sz val="10"/>
      <color theme="1"/>
      <name val="Times New Roman"/>
      <family val="1"/>
      <charset val="204"/>
    </font>
    <font>
      <sz val="12"/>
      <color theme="1"/>
      <name val="Times New Roman"/>
      <family val="1"/>
      <charset val="204"/>
    </font>
    <font>
      <b/>
      <sz val="11"/>
      <color theme="1"/>
      <name val="Calibri"/>
      <family val="2"/>
      <charset val="204"/>
      <scheme val="minor"/>
    </font>
    <font>
      <sz val="11"/>
      <color theme="1"/>
      <name val="Calibri"/>
      <family val="2"/>
      <charset val="204"/>
      <scheme val="minor"/>
    </font>
    <font>
      <sz val="14"/>
      <color theme="1"/>
      <name val="Calibri"/>
      <family val="2"/>
      <charset val="204"/>
      <scheme val="minor"/>
    </font>
    <font>
      <sz val="10"/>
      <color theme="1"/>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name val="Calibri"/>
      <family val="2"/>
      <charset val="204"/>
      <scheme val="minor"/>
    </font>
    <font>
      <b/>
      <sz val="11"/>
      <name val="Calibri"/>
      <family val="2"/>
      <charset val="204"/>
      <scheme val="minor"/>
    </font>
    <font>
      <b/>
      <sz val="16"/>
      <name val="Times New Roman"/>
      <family val="1"/>
      <charset val="204"/>
    </font>
  </fonts>
  <fills count="18">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rgb="FFFF0000"/>
        <bgColor indexed="64"/>
      </patternFill>
    </fill>
    <fill>
      <patternFill patternType="solid">
        <fgColor theme="7" tint="0.39997558519241921"/>
        <bgColor indexed="64"/>
      </patternFill>
    </fill>
    <fill>
      <patternFill patternType="solid">
        <fgColor rgb="FFFFC000"/>
        <bgColor indexed="64"/>
      </patternFill>
    </fill>
    <fill>
      <patternFill patternType="solid">
        <fgColor theme="9"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7" tint="0.59999389629810485"/>
        <bgColor indexed="65"/>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6">
    <xf numFmtId="0" fontId="0" fillId="0" borderId="0"/>
    <xf numFmtId="165" fontId="9" fillId="0" borderId="0" applyFont="0" applyFill="0" applyBorder="0" applyAlignment="0" applyProtection="0"/>
    <xf numFmtId="0" fontId="12" fillId="14" borderId="0" applyNumberFormat="0" applyBorder="0" applyAlignment="0" applyProtection="0"/>
    <xf numFmtId="0" fontId="13" fillId="15" borderId="0" applyNumberFormat="0" applyBorder="0" applyAlignment="0" applyProtection="0"/>
    <xf numFmtId="0" fontId="14" fillId="16" borderId="0" applyNumberFormat="0" applyBorder="0" applyAlignment="0" applyProtection="0"/>
    <xf numFmtId="0" fontId="9" fillId="17" borderId="0" applyNumberFormat="0" applyBorder="0" applyAlignment="0" applyProtection="0"/>
  </cellStyleXfs>
  <cellXfs count="359">
    <xf numFmtId="0" fontId="0" fillId="0" borderId="0" xfId="0"/>
    <xf numFmtId="0" fontId="1" fillId="0" borderId="1" xfId="0" applyFont="1" applyFill="1" applyBorder="1" applyAlignment="1">
      <alignment wrapText="1"/>
    </xf>
    <xf numFmtId="0" fontId="0" fillId="0" borderId="0" xfId="0" applyFill="1"/>
    <xf numFmtId="0" fontId="0" fillId="0" borderId="1" xfId="0" applyFill="1" applyBorder="1"/>
    <xf numFmtId="4"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2" borderId="0" xfId="0" applyFill="1"/>
    <xf numFmtId="0" fontId="1" fillId="3" borderId="1" xfId="0" applyFont="1" applyFill="1" applyBorder="1" applyAlignment="1">
      <alignment horizontal="center" vertical="center" wrapText="1"/>
    </xf>
    <xf numFmtId="0" fontId="0" fillId="3" borderId="0" xfId="0" applyFill="1"/>
    <xf numFmtId="0" fontId="1" fillId="4" borderId="1" xfId="0" applyFont="1" applyFill="1" applyBorder="1" applyAlignment="1">
      <alignment wrapText="1"/>
    </xf>
    <xf numFmtId="0" fontId="0" fillId="4" borderId="0" xfId="0" applyFill="1"/>
    <xf numFmtId="0" fontId="1" fillId="0" borderId="1" xfId="0" applyFont="1" applyFill="1" applyBorder="1" applyAlignment="1">
      <alignment vertical="center" wrapText="1"/>
    </xf>
    <xf numFmtId="4" fontId="1"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top" wrapText="1"/>
    </xf>
    <xf numFmtId="0" fontId="0" fillId="5" borderId="0" xfId="0" applyFill="1"/>
    <xf numFmtId="0" fontId="0" fillId="6" borderId="0" xfId="0" applyFill="1"/>
    <xf numFmtId="0" fontId="0" fillId="7" borderId="0" xfId="0" applyFill="1"/>
    <xf numFmtId="2" fontId="1" fillId="2" borderId="1" xfId="0" applyNumberFormat="1" applyFont="1" applyFill="1" applyBorder="1" applyAlignment="1">
      <alignment horizontal="center" vertical="center" wrapText="1"/>
    </xf>
    <xf numFmtId="0" fontId="3" fillId="3" borderId="4" xfId="0" applyFont="1" applyFill="1" applyBorder="1" applyAlignment="1">
      <alignment horizontal="center" vertical="center" wrapText="1"/>
    </xf>
    <xf numFmtId="4" fontId="1" fillId="3" borderId="1" xfId="0" applyNumberFormat="1" applyFont="1" applyFill="1" applyBorder="1" applyAlignment="1">
      <alignment horizontal="center" vertical="center" wrapText="1"/>
    </xf>
    <xf numFmtId="2" fontId="1" fillId="3" borderId="1" xfId="0" applyNumberFormat="1" applyFont="1" applyFill="1" applyBorder="1" applyAlignment="1">
      <alignment horizontal="center" vertical="center" wrapText="1"/>
    </xf>
    <xf numFmtId="2" fontId="1" fillId="2" borderId="1" xfId="0" applyNumberFormat="1" applyFont="1" applyFill="1" applyBorder="1" applyAlignment="1">
      <alignment horizontal="center" vertical="center"/>
    </xf>
    <xf numFmtId="2" fontId="1" fillId="3"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3" borderId="1" xfId="0" applyFont="1" applyFill="1" applyBorder="1" applyAlignment="1">
      <alignment horizontal="center" vertical="center"/>
    </xf>
    <xf numFmtId="0" fontId="1" fillId="2" borderId="0" xfId="0" applyFont="1" applyFill="1" applyBorder="1" applyAlignment="1">
      <alignment horizontal="center" vertical="center"/>
    </xf>
    <xf numFmtId="0" fontId="0" fillId="2" borderId="0" xfId="0" applyFill="1" applyAlignment="1">
      <alignment horizontal="center" vertical="center"/>
    </xf>
    <xf numFmtId="0" fontId="2"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5"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6" fillId="2" borderId="1" xfId="0" applyFont="1" applyFill="1" applyBorder="1" applyAlignment="1">
      <alignment horizontal="center" vertical="center"/>
    </xf>
    <xf numFmtId="0" fontId="6" fillId="3" borderId="1" xfId="0" applyFont="1" applyFill="1" applyBorder="1" applyAlignment="1">
      <alignment horizontal="center" vertical="center"/>
    </xf>
    <xf numFmtId="0" fontId="4" fillId="2" borderId="0" xfId="0" applyFont="1" applyFill="1" applyAlignment="1">
      <alignment horizontal="center" vertical="center"/>
    </xf>
    <xf numFmtId="0" fontId="4" fillId="3" borderId="0" xfId="0" applyFont="1" applyFill="1" applyAlignment="1">
      <alignment horizontal="center" vertical="center"/>
    </xf>
    <xf numFmtId="2" fontId="1" fillId="3" borderId="5" xfId="0" applyNumberFormat="1" applyFont="1" applyFill="1" applyBorder="1" applyAlignment="1">
      <alignment horizontal="center" vertical="center" wrapText="1"/>
    </xf>
    <xf numFmtId="2" fontId="1" fillId="3" borderId="3" xfId="0" applyNumberFormat="1" applyFont="1" applyFill="1" applyBorder="1" applyAlignment="1">
      <alignment horizontal="center" vertical="center" wrapText="1"/>
    </xf>
    <xf numFmtId="0" fontId="7" fillId="2" borderId="0" xfId="0" applyFont="1" applyFill="1" applyAlignment="1">
      <alignment horizontal="center" vertical="center"/>
    </xf>
    <xf numFmtId="0" fontId="7" fillId="3" borderId="0" xfId="0" applyFont="1" applyFill="1" applyAlignment="1">
      <alignment horizontal="center" vertical="center"/>
    </xf>
    <xf numFmtId="0" fontId="7" fillId="3" borderId="1" xfId="0" applyFont="1" applyFill="1" applyBorder="1" applyAlignment="1">
      <alignment horizontal="center" vertical="center"/>
    </xf>
    <xf numFmtId="0" fontId="0" fillId="3" borderId="1" xfId="0" applyFill="1" applyBorder="1" applyAlignment="1">
      <alignment horizontal="center" vertical="center"/>
    </xf>
    <xf numFmtId="0" fontId="0" fillId="2" borderId="1" xfId="0" applyFill="1" applyBorder="1" applyAlignment="1">
      <alignment horizontal="center" vertical="center"/>
    </xf>
    <xf numFmtId="2" fontId="0" fillId="3" borderId="0" xfId="0" applyNumberFormat="1" applyFill="1"/>
    <xf numFmtId="167" fontId="1" fillId="2" borderId="1" xfId="0" applyNumberFormat="1" applyFont="1" applyFill="1" applyBorder="1" applyAlignment="1">
      <alignment horizontal="center" vertical="center"/>
    </xf>
    <xf numFmtId="167" fontId="1" fillId="3" borderId="1" xfId="0" applyNumberFormat="1" applyFont="1" applyFill="1" applyBorder="1" applyAlignment="1">
      <alignment horizontal="center" vertical="center"/>
    </xf>
    <xf numFmtId="0" fontId="1" fillId="4" borderId="1" xfId="0" applyFont="1" applyFill="1" applyBorder="1" applyAlignment="1">
      <alignment horizontal="left" vertical="center" wrapText="1"/>
    </xf>
    <xf numFmtId="166" fontId="1" fillId="2" borderId="1" xfId="0" applyNumberFormat="1" applyFont="1" applyFill="1" applyBorder="1" applyAlignment="1">
      <alignment horizontal="center" vertical="center" wrapText="1"/>
    </xf>
    <xf numFmtId="167" fontId="0" fillId="2" borderId="0" xfId="0" applyNumberFormat="1" applyFill="1"/>
    <xf numFmtId="0" fontId="1" fillId="8" borderId="1" xfId="0" applyFont="1" applyFill="1" applyBorder="1" applyAlignment="1">
      <alignment wrapText="1"/>
    </xf>
    <xf numFmtId="0" fontId="0" fillId="9" borderId="0" xfId="0" applyFill="1"/>
    <xf numFmtId="0" fontId="1" fillId="8" borderId="1" xfId="0" applyFont="1" applyFill="1" applyBorder="1" applyAlignment="1">
      <alignment vertical="top" wrapText="1"/>
    </xf>
    <xf numFmtId="0" fontId="1" fillId="8" borderId="1" xfId="0" applyFont="1" applyFill="1" applyBorder="1" applyAlignment="1">
      <alignment horizontal="center" vertical="center" wrapText="1"/>
    </xf>
    <xf numFmtId="0" fontId="2" fillId="8" borderId="1" xfId="0" applyFont="1" applyFill="1" applyBorder="1" applyAlignment="1">
      <alignment horizontal="left" vertical="center" wrapText="1"/>
    </xf>
    <xf numFmtId="0" fontId="1" fillId="8" borderId="5" xfId="0" applyFont="1" applyFill="1" applyBorder="1" applyAlignment="1">
      <alignment horizontal="center" vertical="center" wrapText="1"/>
    </xf>
    <xf numFmtId="3" fontId="1" fillId="8" borderId="1" xfId="0" applyNumberFormat="1" applyFont="1" applyFill="1" applyBorder="1" applyAlignment="1">
      <alignment horizontal="center" vertical="center" wrapText="1"/>
    </xf>
    <xf numFmtId="3" fontId="1" fillId="8" borderId="5" xfId="0" applyNumberFormat="1" applyFont="1" applyFill="1" applyBorder="1" applyAlignment="1">
      <alignment horizontal="center" vertical="center" wrapText="1"/>
    </xf>
    <xf numFmtId="0" fontId="2" fillId="8" borderId="1" xfId="0" applyFont="1" applyFill="1" applyBorder="1" applyAlignment="1">
      <alignment horizontal="center" vertical="center" wrapText="1"/>
    </xf>
    <xf numFmtId="0" fontId="1" fillId="8" borderId="1" xfId="0" applyFont="1" applyFill="1" applyBorder="1" applyAlignment="1">
      <alignment horizontal="left" vertical="center" wrapText="1"/>
    </xf>
    <xf numFmtId="0" fontId="1" fillId="8" borderId="3" xfId="0" applyFont="1" applyFill="1" applyBorder="1" applyAlignment="1">
      <alignment horizontal="center" vertical="center" wrapText="1"/>
    </xf>
    <xf numFmtId="0" fontId="1" fillId="8" borderId="3" xfId="0" applyFont="1" applyFill="1" applyBorder="1" applyAlignment="1">
      <alignment horizontal="center" vertical="center" wrapText="1" shrinkToFit="1"/>
    </xf>
    <xf numFmtId="0" fontId="0" fillId="8" borderId="0" xfId="0" applyFill="1"/>
    <xf numFmtId="2" fontId="0" fillId="8" borderId="0" xfId="0" applyNumberFormat="1" applyFill="1"/>
    <xf numFmtId="2" fontId="1" fillId="0" borderId="1" xfId="0" applyNumberFormat="1" applyFont="1" applyFill="1" applyBorder="1" applyAlignment="1">
      <alignment horizontal="center" vertical="center"/>
    </xf>
    <xf numFmtId="0" fontId="3" fillId="0" borderId="11" xfId="0" applyFont="1" applyFill="1" applyBorder="1" applyAlignment="1">
      <alignment horizontal="center" vertical="center"/>
    </xf>
    <xf numFmtId="0" fontId="3" fillId="3" borderId="5" xfId="0" applyFont="1" applyFill="1" applyBorder="1" applyAlignment="1">
      <alignment horizontal="center" vertical="center" wrapText="1"/>
    </xf>
    <xf numFmtId="0" fontId="0" fillId="8" borderId="1" xfId="0" applyFill="1" applyBorder="1"/>
    <xf numFmtId="0" fontId="1" fillId="2" borderId="3" xfId="0" applyFont="1" applyFill="1" applyBorder="1" applyAlignment="1">
      <alignment horizontal="center" vertical="center"/>
    </xf>
    <xf numFmtId="0" fontId="0" fillId="8" borderId="0" xfId="0" applyFill="1" applyAlignment="1">
      <alignment horizontal="center" vertical="center" wrapText="1"/>
    </xf>
    <xf numFmtId="2" fontId="0" fillId="8" borderId="1" xfId="0" applyNumberFormat="1" applyFill="1" applyBorder="1"/>
    <xf numFmtId="0" fontId="1" fillId="0" borderId="0" xfId="0" applyFont="1" applyFill="1" applyBorder="1" applyAlignment="1">
      <alignment wrapText="1"/>
    </xf>
    <xf numFmtId="0" fontId="0" fillId="3" borderId="0" xfId="0" applyFill="1" applyBorder="1" applyAlignment="1">
      <alignment horizontal="center" vertical="center"/>
    </xf>
    <xf numFmtId="0" fontId="0" fillId="8" borderId="0" xfId="0" applyFill="1" applyBorder="1"/>
    <xf numFmtId="166" fontId="0" fillId="2" borderId="1" xfId="0" applyNumberFormat="1" applyFill="1" applyBorder="1" applyAlignment="1">
      <alignment horizontal="center" vertical="center"/>
    </xf>
    <xf numFmtId="165" fontId="0" fillId="8" borderId="0" xfId="1" applyFont="1" applyFill="1"/>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0" fillId="2" borderId="0" xfId="0" applyFill="1" applyBorder="1"/>
    <xf numFmtId="2" fontId="1" fillId="2" borderId="0" xfId="0" applyNumberFormat="1" applyFont="1" applyFill="1" applyBorder="1" applyAlignment="1">
      <alignment horizontal="center" vertical="center"/>
    </xf>
    <xf numFmtId="2" fontId="0" fillId="9" borderId="0" xfId="0" applyNumberFormat="1" applyFill="1" applyBorder="1"/>
    <xf numFmtId="2" fontId="0" fillId="9" borderId="0" xfId="0" applyNumberFormat="1" applyFill="1"/>
    <xf numFmtId="2" fontId="1" fillId="9" borderId="0" xfId="0" applyNumberFormat="1" applyFont="1" applyFill="1" applyBorder="1" applyAlignment="1">
      <alignment horizontal="center" vertical="center"/>
    </xf>
    <xf numFmtId="166" fontId="1" fillId="3" borderId="1" xfId="0" applyNumberFormat="1" applyFont="1" applyFill="1" applyBorder="1" applyAlignment="1">
      <alignment horizontal="center" vertical="center" wrapText="1"/>
    </xf>
    <xf numFmtId="166" fontId="0" fillId="3" borderId="0" xfId="0" applyNumberFormat="1" applyFill="1"/>
    <xf numFmtId="2" fontId="0" fillId="0" borderId="0" xfId="0" applyNumberFormat="1" applyFill="1"/>
    <xf numFmtId="0" fontId="2" fillId="10" borderId="1" xfId="0" applyFont="1" applyFill="1" applyBorder="1" applyAlignment="1">
      <alignment horizontal="left" vertical="center" wrapText="1"/>
    </xf>
    <xf numFmtId="0" fontId="1" fillId="2" borderId="1" xfId="0" applyFont="1" applyFill="1" applyBorder="1" applyAlignment="1">
      <alignment vertical="center" wrapText="1"/>
    </xf>
    <xf numFmtId="0" fontId="2" fillId="2" borderId="1" xfId="0" applyFont="1" applyFill="1" applyBorder="1" applyAlignment="1">
      <alignment horizontal="left" vertical="center" wrapText="1"/>
    </xf>
    <xf numFmtId="0" fontId="1" fillId="2" borderId="1" xfId="0" applyFont="1" applyFill="1" applyBorder="1" applyAlignment="1">
      <alignment vertical="center" wrapText="1" shrinkToFit="1"/>
    </xf>
    <xf numFmtId="0" fontId="1" fillId="2" borderId="3" xfId="0" applyFont="1" applyFill="1" applyBorder="1" applyAlignment="1">
      <alignment horizontal="center" vertical="center" wrapText="1" shrinkToFit="1"/>
    </xf>
    <xf numFmtId="0" fontId="2" fillId="2" borderId="1" xfId="0" applyFont="1" applyFill="1" applyBorder="1" applyAlignment="1">
      <alignment horizontal="left" vertical="center" wrapText="1" shrinkToFit="1"/>
    </xf>
    <xf numFmtId="0" fontId="1" fillId="2" borderId="1" xfId="0" applyFont="1" applyFill="1" applyBorder="1" applyAlignment="1">
      <alignment horizontal="center" vertical="center"/>
    </xf>
    <xf numFmtId="4" fontId="2" fillId="10" borderId="1" xfId="0" applyNumberFormat="1" applyFont="1" applyFill="1" applyBorder="1" applyAlignment="1">
      <alignment horizontal="left" vertical="center" wrapText="1"/>
    </xf>
    <xf numFmtId="4" fontId="2" fillId="2" borderId="1" xfId="0" applyNumberFormat="1" applyFont="1" applyFill="1" applyBorder="1" applyAlignment="1">
      <alignment horizontal="left" vertical="center" wrapText="1"/>
    </xf>
    <xf numFmtId="4" fontId="2" fillId="2" borderId="5" xfId="0" applyNumberFormat="1" applyFont="1" applyFill="1" applyBorder="1" applyAlignment="1">
      <alignment horizontal="left" vertical="center" wrapText="1"/>
    </xf>
    <xf numFmtId="0" fontId="1" fillId="2" borderId="1" xfId="0" applyFont="1" applyFill="1" applyBorder="1" applyAlignment="1">
      <alignment wrapText="1"/>
    </xf>
    <xf numFmtId="0" fontId="1" fillId="2" borderId="1" xfId="0" applyFont="1" applyFill="1" applyBorder="1" applyAlignment="1">
      <alignment horizontal="left" vertical="center" wrapText="1"/>
    </xf>
    <xf numFmtId="0" fontId="2" fillId="11" borderId="5" xfId="0" applyFont="1" applyFill="1" applyBorder="1" applyAlignment="1">
      <alignment horizontal="left" vertical="center" wrapText="1"/>
    </xf>
    <xf numFmtId="0" fontId="2" fillId="11" borderId="1" xfId="0" applyFont="1" applyFill="1" applyBorder="1" applyAlignment="1">
      <alignment vertical="center" wrapText="1" shrinkToFit="1"/>
    </xf>
    <xf numFmtId="0" fontId="2" fillId="11" borderId="1" xfId="0" applyFont="1" applyFill="1" applyBorder="1" applyAlignment="1">
      <alignment wrapText="1"/>
    </xf>
    <xf numFmtId="0" fontId="2" fillId="11" borderId="1" xfId="0" applyFont="1" applyFill="1" applyBorder="1" applyAlignment="1">
      <alignment horizontal="left" vertical="center" wrapText="1"/>
    </xf>
    <xf numFmtId="0" fontId="2" fillId="11" borderId="5" xfId="0" applyFont="1" applyFill="1" applyBorder="1" applyAlignment="1">
      <alignment vertical="center" wrapText="1"/>
    </xf>
    <xf numFmtId="0" fontId="2" fillId="0" borderId="1" xfId="0" applyFont="1" applyFill="1" applyBorder="1" applyAlignment="1">
      <alignment vertical="center" wrapText="1" shrinkToFit="1"/>
    </xf>
    <xf numFmtId="0" fontId="2" fillId="2" borderId="5" xfId="0" applyFont="1" applyFill="1" applyBorder="1" applyAlignment="1">
      <alignment vertical="center" wrapText="1"/>
    </xf>
    <xf numFmtId="0" fontId="2" fillId="2" borderId="1" xfId="0" applyFont="1" applyFill="1" applyBorder="1" applyAlignment="1">
      <alignment wrapText="1"/>
    </xf>
    <xf numFmtId="0" fontId="2" fillId="12"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3" fillId="3" borderId="8" xfId="0" applyFont="1" applyFill="1" applyBorder="1" applyAlignment="1">
      <alignment horizontal="center" vertical="center" wrapText="1"/>
    </xf>
    <xf numFmtId="0" fontId="3" fillId="0" borderId="8" xfId="0" applyFont="1" applyFill="1" applyBorder="1" applyAlignment="1">
      <alignment horizontal="center" vertical="center"/>
    </xf>
    <xf numFmtId="4" fontId="2" fillId="13" borderId="1" xfId="0" applyNumberFormat="1" applyFont="1" applyFill="1" applyBorder="1" applyAlignment="1">
      <alignment horizontal="left" vertical="center" wrapText="1"/>
    </xf>
    <xf numFmtId="0" fontId="2" fillId="13" borderId="1" xfId="0" applyFont="1" applyFill="1" applyBorder="1" applyAlignment="1">
      <alignment vertical="center" wrapText="1" shrinkToFit="1"/>
    </xf>
    <xf numFmtId="0" fontId="2" fillId="13" borderId="1" xfId="0" applyFont="1" applyFill="1" applyBorder="1" applyAlignment="1">
      <alignment horizontal="left" vertical="center" wrapText="1"/>
    </xf>
    <xf numFmtId="0" fontId="3" fillId="3" borderId="8"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8" xfId="0" applyFont="1" applyFill="1" applyBorder="1" applyAlignment="1">
      <alignment horizontal="center" vertical="center"/>
    </xf>
    <xf numFmtId="0" fontId="3" fillId="3" borderId="1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 fillId="0" borderId="0" xfId="0" applyFont="1" applyBorder="1" applyAlignment="1">
      <alignment horizontal="center" vertical="center" wrapText="1"/>
    </xf>
    <xf numFmtId="0" fontId="0" fillId="0" borderId="0" xfId="0" applyFill="1" applyBorder="1"/>
    <xf numFmtId="166" fontId="0" fillId="4" borderId="0" xfId="0" applyNumberFormat="1" applyFill="1" applyBorder="1"/>
    <xf numFmtId="0" fontId="0" fillId="4" borderId="0" xfId="0" applyFill="1" applyBorder="1"/>
    <xf numFmtId="0" fontId="3" fillId="0" borderId="0" xfId="0" applyFont="1" applyFill="1" applyBorder="1" applyAlignment="1">
      <alignment horizontal="center" vertical="center"/>
    </xf>
    <xf numFmtId="0" fontId="8" fillId="8" borderId="0" xfId="0" applyFont="1" applyFill="1" applyBorder="1" applyAlignment="1">
      <alignment horizontal="center"/>
    </xf>
    <xf numFmtId="0" fontId="3" fillId="3" borderId="0" xfId="0" applyFont="1" applyFill="1" applyBorder="1" applyAlignment="1">
      <alignment horizontal="center" vertical="center" wrapText="1"/>
    </xf>
    <xf numFmtId="167" fontId="0" fillId="8" borderId="0" xfId="0" applyNumberFormat="1" applyFill="1" applyBorder="1"/>
    <xf numFmtId="166" fontId="0" fillId="0" borderId="0" xfId="0" applyNumberFormat="1" applyFill="1" applyBorder="1"/>
    <xf numFmtId="167" fontId="0" fillId="8" borderId="0" xfId="0" applyNumberFormat="1" applyFill="1" applyBorder="1" applyAlignment="1">
      <alignment vertical="center" wrapText="1"/>
    </xf>
    <xf numFmtId="0" fontId="0" fillId="8" borderId="0" xfId="0" applyFill="1" applyAlignment="1">
      <alignment vertical="center" wrapText="1"/>
    </xf>
    <xf numFmtId="164" fontId="0" fillId="2" borderId="0" xfId="0" applyNumberFormat="1" applyFill="1"/>
    <xf numFmtId="0" fontId="10" fillId="2" borderId="0" xfId="0" applyFont="1" applyFill="1"/>
    <xf numFmtId="2" fontId="1" fillId="9" borderId="1" xfId="0" applyNumberFormat="1" applyFont="1" applyFill="1" applyBorder="1" applyAlignment="1">
      <alignment horizontal="center" vertical="center"/>
    </xf>
    <xf numFmtId="166" fontId="0" fillId="9" borderId="0" xfId="0" applyNumberFormat="1" applyFill="1" applyBorder="1"/>
    <xf numFmtId="2" fontId="1" fillId="9" borderId="3" xfId="0" applyNumberFormat="1" applyFont="1" applyFill="1" applyBorder="1" applyAlignment="1">
      <alignment horizontal="center" vertical="center"/>
    </xf>
    <xf numFmtId="0" fontId="1" fillId="9" borderId="1" xfId="0" applyFont="1" applyFill="1" applyBorder="1" applyAlignment="1">
      <alignment horizontal="center" vertical="center"/>
    </xf>
    <xf numFmtId="0" fontId="0" fillId="9" borderId="0" xfId="0" applyFill="1" applyBorder="1"/>
    <xf numFmtId="167" fontId="0" fillId="8" borderId="2" xfId="0" applyNumberFormat="1" applyFill="1" applyBorder="1"/>
    <xf numFmtId="167" fontId="0" fillId="9" borderId="1" xfId="0" applyNumberFormat="1" applyFill="1" applyBorder="1"/>
    <xf numFmtId="166" fontId="0" fillId="9" borderId="1" xfId="0" applyNumberFormat="1" applyFill="1" applyBorder="1"/>
    <xf numFmtId="0" fontId="0" fillId="9" borderId="1" xfId="0" applyFill="1" applyBorder="1"/>
    <xf numFmtId="0" fontId="1" fillId="9" borderId="1" xfId="0" applyFont="1" applyFill="1" applyBorder="1" applyAlignment="1">
      <alignment horizontal="center" vertical="center" wrapText="1"/>
    </xf>
    <xf numFmtId="0" fontId="1" fillId="9" borderId="0" xfId="0" applyFont="1" applyFill="1" applyBorder="1" applyAlignment="1">
      <alignment horizontal="center" vertical="center" wrapText="1"/>
    </xf>
    <xf numFmtId="0" fontId="11" fillId="9" borderId="0" xfId="0" applyFont="1" applyFill="1"/>
    <xf numFmtId="166" fontId="0" fillId="8" borderId="0" xfId="0" applyNumberFormat="1" applyFill="1"/>
    <xf numFmtId="166" fontId="0" fillId="2" borderId="0" xfId="0" applyNumberFormat="1" applyFill="1"/>
    <xf numFmtId="0" fontId="1" fillId="8" borderId="5"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1" fillId="2" borderId="1" xfId="0" applyFont="1" applyFill="1" applyBorder="1" applyAlignment="1">
      <alignment horizontal="center" vertical="center"/>
    </xf>
    <xf numFmtId="0" fontId="3" fillId="3" borderId="8"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8" xfId="0" applyFont="1" applyFill="1" applyBorder="1" applyAlignment="1">
      <alignment horizontal="center" vertical="center"/>
    </xf>
    <xf numFmtId="3" fontId="1" fillId="8" borderId="5" xfId="0" applyNumberFormat="1"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2" borderId="3" xfId="0" applyFont="1" applyFill="1" applyBorder="1" applyAlignment="1">
      <alignment horizontal="center" vertical="center" wrapText="1" shrinkToFit="1"/>
    </xf>
    <xf numFmtId="0" fontId="3" fillId="0" borderId="1" xfId="0" applyFont="1" applyFill="1" applyBorder="1" applyAlignment="1">
      <alignment horizontal="center" vertical="center"/>
    </xf>
    <xf numFmtId="0" fontId="3" fillId="0" borderId="8" xfId="0" applyFont="1" applyFill="1" applyBorder="1" applyAlignment="1">
      <alignment horizontal="center" vertical="center"/>
    </xf>
    <xf numFmtId="0" fontId="3" fillId="3" borderId="8"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1" fillId="8" borderId="3" xfId="0" applyFont="1" applyFill="1" applyBorder="1" applyAlignment="1">
      <alignment horizontal="center" vertical="center" wrapText="1"/>
    </xf>
    <xf numFmtId="3" fontId="1" fillId="8" borderId="5" xfId="0" applyNumberFormat="1"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2" borderId="3" xfId="0" applyFont="1" applyFill="1" applyBorder="1" applyAlignment="1">
      <alignment horizontal="center" vertical="center" wrapText="1" shrinkToFi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2" fillId="5" borderId="1" xfId="0" applyFont="1" applyFill="1" applyBorder="1" applyAlignment="1">
      <alignment vertical="center" wrapText="1" shrinkToFit="1"/>
    </xf>
    <xf numFmtId="0" fontId="2" fillId="11" borderId="1" xfId="0" applyFont="1" applyFill="1" applyBorder="1" applyAlignment="1">
      <alignment vertical="top" wrapText="1"/>
    </xf>
    <xf numFmtId="0" fontId="15" fillId="0" borderId="0" xfId="0" applyFont="1" applyAlignment="1">
      <alignment vertical="center" wrapText="1"/>
    </xf>
    <xf numFmtId="0" fontId="15" fillId="16" borderId="1" xfId="4" applyFont="1" applyBorder="1" applyAlignment="1">
      <alignment vertical="center" wrapText="1"/>
    </xf>
    <xf numFmtId="0" fontId="15" fillId="15" borderId="1" xfId="3" applyFont="1" applyBorder="1" applyAlignment="1">
      <alignment vertical="center" wrapText="1"/>
    </xf>
    <xf numFmtId="0" fontId="15" fillId="14" borderId="1" xfId="2" applyFont="1" applyBorder="1" applyAlignment="1">
      <alignment vertical="center" wrapText="1"/>
    </xf>
    <xf numFmtId="0" fontId="15" fillId="0" borderId="1" xfId="0" applyFont="1" applyBorder="1" applyAlignment="1">
      <alignment vertical="center" wrapText="1"/>
    </xf>
    <xf numFmtId="0" fontId="15" fillId="17" borderId="1" xfId="5" applyFont="1" applyBorder="1" applyAlignment="1">
      <alignment vertical="center" wrapText="1"/>
    </xf>
    <xf numFmtId="0" fontId="15" fillId="17" borderId="0" xfId="5" applyFont="1" applyAlignment="1">
      <alignment vertical="center" wrapText="1"/>
    </xf>
    <xf numFmtId="0" fontId="15" fillId="16" borderId="0" xfId="4" applyFont="1" applyAlignment="1">
      <alignment vertical="center" wrapText="1"/>
    </xf>
    <xf numFmtId="0" fontId="15" fillId="15" borderId="0" xfId="3" applyFont="1" applyAlignment="1">
      <alignment vertical="center" wrapText="1"/>
    </xf>
    <xf numFmtId="0" fontId="15" fillId="14" borderId="0" xfId="2" applyFont="1" applyAlignment="1">
      <alignment vertical="center" wrapText="1"/>
    </xf>
    <xf numFmtId="168" fontId="15" fillId="14" borderId="1" xfId="2" applyNumberFormat="1" applyFont="1" applyBorder="1" applyAlignment="1">
      <alignment vertical="center" wrapText="1"/>
    </xf>
    <xf numFmtId="2" fontId="15" fillId="14" borderId="1" xfId="2" applyNumberFormat="1" applyFont="1" applyBorder="1" applyAlignment="1">
      <alignment vertical="center" wrapText="1"/>
    </xf>
    <xf numFmtId="166" fontId="15" fillId="14" borderId="1" xfId="2" applyNumberFormat="1" applyFont="1" applyBorder="1" applyAlignment="1">
      <alignment vertical="center" wrapText="1"/>
    </xf>
    <xf numFmtId="166" fontId="15" fillId="4" borderId="0" xfId="2" applyNumberFormat="1" applyFont="1" applyFill="1" applyAlignment="1">
      <alignment vertical="center" wrapText="1"/>
    </xf>
    <xf numFmtId="166" fontId="15" fillId="4" borderId="1" xfId="2" applyNumberFormat="1" applyFont="1" applyFill="1" applyBorder="1" applyAlignment="1">
      <alignment vertical="center" wrapText="1"/>
    </xf>
    <xf numFmtId="2" fontId="15" fillId="4" borderId="0" xfId="2" applyNumberFormat="1" applyFont="1" applyFill="1" applyAlignment="1">
      <alignment vertical="center" wrapText="1"/>
    </xf>
    <xf numFmtId="2" fontId="15" fillId="4" borderId="1" xfId="2" applyNumberFormat="1" applyFont="1" applyFill="1" applyBorder="1" applyAlignment="1">
      <alignment vertical="center" wrapText="1"/>
    </xf>
    <xf numFmtId="2" fontId="15" fillId="4" borderId="0" xfId="3" applyNumberFormat="1" applyFont="1" applyFill="1" applyAlignment="1">
      <alignment vertical="center" wrapText="1"/>
    </xf>
    <xf numFmtId="0" fontId="15" fillId="16" borderId="1" xfId="4" applyFont="1" applyBorder="1" applyAlignment="1">
      <alignment vertical="center" wrapText="1"/>
    </xf>
    <xf numFmtId="0" fontId="15" fillId="15" borderId="1" xfId="3" applyFont="1" applyBorder="1" applyAlignment="1">
      <alignment vertical="center" wrapText="1"/>
    </xf>
    <xf numFmtId="0" fontId="15" fillId="14" borderId="1" xfId="2" applyFont="1" applyBorder="1" applyAlignment="1">
      <alignment vertical="center" wrapText="1"/>
    </xf>
    <xf numFmtId="166" fontId="15" fillId="4" borderId="0" xfId="0" applyNumberFormat="1" applyFont="1" applyFill="1" applyAlignment="1">
      <alignment vertical="center" wrapText="1"/>
    </xf>
    <xf numFmtId="0" fontId="15" fillId="8" borderId="1" xfId="0" applyFont="1" applyFill="1" applyBorder="1" applyAlignment="1">
      <alignment vertical="center" wrapText="1"/>
    </xf>
    <xf numFmtId="0" fontId="15" fillId="0" borderId="1" xfId="0" applyFont="1" applyBorder="1" applyAlignment="1">
      <alignment vertical="center" wrapText="1"/>
    </xf>
    <xf numFmtId="0" fontId="15" fillId="17" borderId="1" xfId="5" applyFont="1" applyBorder="1" applyAlignment="1">
      <alignment vertical="center" wrapText="1"/>
    </xf>
    <xf numFmtId="0" fontId="15" fillId="16" borderId="1" xfId="4" applyFont="1" applyBorder="1" applyAlignment="1">
      <alignment vertical="center" wrapText="1"/>
    </xf>
    <xf numFmtId="0" fontId="15" fillId="15" borderId="1" xfId="3" applyFont="1" applyBorder="1" applyAlignment="1">
      <alignment vertical="center" wrapText="1"/>
    </xf>
    <xf numFmtId="0" fontId="15" fillId="14" borderId="1" xfId="2" applyFont="1" applyBorder="1" applyAlignment="1">
      <alignment vertical="center" wrapText="1"/>
    </xf>
    <xf numFmtId="0" fontId="15" fillId="0" borderId="1" xfId="0" applyFont="1" applyBorder="1" applyAlignment="1">
      <alignment vertical="center" wrapText="1"/>
    </xf>
    <xf numFmtId="0" fontId="15" fillId="17" borderId="1" xfId="5" applyFont="1" applyBorder="1" applyAlignment="1">
      <alignment vertical="center" wrapText="1"/>
    </xf>
    <xf numFmtId="0" fontId="15" fillId="15" borderId="1" xfId="3" applyFont="1" applyBorder="1" applyAlignment="1">
      <alignment vertical="center" wrapText="1"/>
    </xf>
    <xf numFmtId="0" fontId="15" fillId="14" borderId="1" xfId="2" applyFont="1" applyBorder="1" applyAlignment="1">
      <alignment vertical="center" wrapText="1"/>
    </xf>
    <xf numFmtId="0" fontId="15" fillId="16" borderId="1" xfId="4" applyFont="1" applyBorder="1" applyAlignment="1">
      <alignment vertical="center" wrapText="1"/>
    </xf>
    <xf numFmtId="165" fontId="15" fillId="16" borderId="0" xfId="1" applyFont="1" applyFill="1" applyAlignment="1">
      <alignment vertical="center" wrapText="1"/>
    </xf>
    <xf numFmtId="165" fontId="15" fillId="16" borderId="1" xfId="1" applyFont="1" applyFill="1" applyBorder="1" applyAlignment="1">
      <alignment vertical="center" wrapText="1"/>
    </xf>
    <xf numFmtId="0" fontId="15" fillId="0" borderId="0" xfId="0" applyFont="1" applyFill="1" applyAlignment="1">
      <alignment vertical="center" wrapText="1"/>
    </xf>
    <xf numFmtId="0" fontId="15" fillId="0" borderId="0" xfId="5" applyFont="1" applyFill="1" applyAlignment="1">
      <alignment vertical="center" wrapText="1"/>
    </xf>
    <xf numFmtId="0" fontId="15" fillId="0" borderId="0" xfId="4" applyFont="1" applyFill="1" applyAlignment="1">
      <alignment vertical="center" wrapText="1"/>
    </xf>
    <xf numFmtId="0" fontId="15" fillId="0" borderId="0" xfId="2" applyFont="1" applyFill="1" applyAlignment="1">
      <alignment vertical="center" wrapText="1"/>
    </xf>
    <xf numFmtId="0" fontId="15" fillId="0" borderId="1" xfId="0" applyFont="1" applyFill="1" applyBorder="1" applyAlignment="1">
      <alignment vertical="center" wrapText="1"/>
    </xf>
    <xf numFmtId="2" fontId="15" fillId="0" borderId="13" xfId="4" applyNumberFormat="1" applyFont="1" applyFill="1" applyBorder="1" applyAlignment="1">
      <alignment vertical="center" wrapText="1"/>
    </xf>
    <xf numFmtId="2" fontId="15" fillId="0" borderId="1" xfId="2" applyNumberFormat="1" applyFont="1" applyFill="1" applyBorder="1" applyAlignment="1">
      <alignment vertical="center" wrapText="1"/>
    </xf>
    <xf numFmtId="0" fontId="15" fillId="0" borderId="14" xfId="0" applyFont="1" applyFill="1" applyBorder="1" applyAlignment="1">
      <alignment horizontal="center" vertical="center" wrapText="1"/>
    </xf>
    <xf numFmtId="0" fontId="15" fillId="0" borderId="1" xfId="4" applyFont="1" applyFill="1" applyBorder="1" applyAlignment="1">
      <alignment vertical="center" wrapText="1"/>
    </xf>
    <xf numFmtId="2" fontId="15" fillId="0" borderId="7" xfId="4" applyNumberFormat="1" applyFont="1" applyFill="1" applyBorder="1" applyAlignment="1">
      <alignment vertical="center" wrapText="1"/>
    </xf>
    <xf numFmtId="0" fontId="15" fillId="0" borderId="1" xfId="2" applyFont="1" applyFill="1" applyBorder="1" applyAlignment="1">
      <alignment horizontal="center" vertical="center" wrapText="1"/>
    </xf>
    <xf numFmtId="0" fontId="15" fillId="0" borderId="1" xfId="5" applyFont="1" applyFill="1" applyBorder="1" applyAlignment="1">
      <alignment vertical="center" wrapText="1"/>
    </xf>
    <xf numFmtId="0" fontId="15" fillId="0" borderId="2" xfId="0" applyFont="1" applyFill="1" applyBorder="1" applyAlignment="1">
      <alignment vertical="center" wrapText="1"/>
    </xf>
    <xf numFmtId="2"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5" xfId="0" applyFont="1" applyFill="1" applyBorder="1" applyAlignment="1">
      <alignment vertical="center" wrapText="1"/>
    </xf>
    <xf numFmtId="0" fontId="15" fillId="0" borderId="5" xfId="5" applyFont="1" applyFill="1" applyBorder="1" applyAlignment="1">
      <alignment vertical="center" wrapText="1"/>
    </xf>
    <xf numFmtId="0" fontId="0" fillId="0" borderId="3" xfId="0" applyFill="1" applyBorder="1" applyAlignment="1">
      <alignment vertical="center" wrapText="1"/>
    </xf>
    <xf numFmtId="2" fontId="15" fillId="0" borderId="1" xfId="0" applyNumberFormat="1" applyFont="1" applyFill="1" applyBorder="1" applyAlignment="1">
      <alignment vertical="center" wrapText="1"/>
    </xf>
    <xf numFmtId="2" fontId="15" fillId="0" borderId="1" xfId="2" applyNumberFormat="1" applyFont="1" applyFill="1" applyBorder="1" applyAlignment="1">
      <alignment horizontal="center" vertical="center" wrapText="1"/>
    </xf>
    <xf numFmtId="0" fontId="15" fillId="0" borderId="11" xfId="0" applyFont="1" applyFill="1" applyBorder="1" applyAlignment="1">
      <alignment horizontal="center" vertical="center" wrapText="1"/>
    </xf>
    <xf numFmtId="2" fontId="15" fillId="0" borderId="1" xfId="4" applyNumberFormat="1" applyFont="1" applyFill="1" applyBorder="1" applyAlignment="1">
      <alignment horizontal="center" vertical="center" wrapText="1"/>
    </xf>
    <xf numFmtId="2" fontId="15" fillId="0" borderId="1" xfId="2" applyNumberFormat="1" applyFont="1" applyFill="1" applyBorder="1" applyAlignment="1">
      <alignment horizontal="right" vertical="center" wrapText="1"/>
    </xf>
    <xf numFmtId="2" fontId="15" fillId="0" borderId="1" xfId="0" applyNumberFormat="1" applyFont="1" applyFill="1" applyBorder="1" applyAlignment="1">
      <alignment horizontal="right" vertical="center" wrapText="1"/>
    </xf>
    <xf numFmtId="0" fontId="15" fillId="0" borderId="1" xfId="0" applyFont="1" applyFill="1" applyBorder="1" applyAlignment="1">
      <alignment horizontal="right" vertical="center" wrapText="1"/>
    </xf>
    <xf numFmtId="0" fontId="15" fillId="0" borderId="1" xfId="0" applyFont="1" applyFill="1" applyBorder="1" applyAlignment="1">
      <alignment vertical="top" wrapText="1"/>
    </xf>
    <xf numFmtId="2" fontId="15" fillId="0" borderId="13" xfId="1" applyNumberFormat="1" applyFont="1" applyFill="1" applyBorder="1" applyAlignment="1">
      <alignment vertical="center" wrapText="1"/>
    </xf>
    <xf numFmtId="2" fontId="15" fillId="0" borderId="1" xfId="2" applyNumberFormat="1" applyFont="1" applyFill="1" applyBorder="1" applyAlignment="1">
      <alignment horizontal="center" wrapText="1"/>
    </xf>
    <xf numFmtId="0" fontId="15" fillId="0" borderId="11" xfId="0" applyFont="1" applyFill="1" applyBorder="1" applyAlignment="1">
      <alignment vertical="center" wrapText="1"/>
    </xf>
    <xf numFmtId="0" fontId="15" fillId="0" borderId="1" xfId="2" applyFont="1" applyFill="1" applyBorder="1" applyAlignment="1">
      <alignment vertical="center" wrapText="1"/>
    </xf>
    <xf numFmtId="166" fontId="15" fillId="0" borderId="1" xfId="2" applyNumberFormat="1" applyFont="1" applyFill="1" applyBorder="1" applyAlignment="1">
      <alignment vertical="center" wrapText="1"/>
    </xf>
    <xf numFmtId="166" fontId="15" fillId="0" borderId="1" xfId="2" applyNumberFormat="1" applyFont="1" applyFill="1" applyBorder="1" applyAlignment="1">
      <alignment horizontal="center" vertical="center" wrapText="1"/>
    </xf>
    <xf numFmtId="0" fontId="15" fillId="0" borderId="1" xfId="5" applyFont="1" applyFill="1" applyBorder="1" applyAlignment="1">
      <alignment horizontal="center" vertical="center" wrapText="1"/>
    </xf>
    <xf numFmtId="0" fontId="15" fillId="0" borderId="1" xfId="3" applyFont="1" applyFill="1" applyBorder="1" applyAlignment="1">
      <alignment vertical="center" wrapText="1"/>
    </xf>
    <xf numFmtId="2" fontId="15" fillId="0" borderId="1" xfId="4" applyNumberFormat="1" applyFont="1" applyFill="1" applyBorder="1" applyAlignment="1">
      <alignment vertical="center" wrapText="1"/>
    </xf>
    <xf numFmtId="0" fontId="15" fillId="0" borderId="1" xfId="0" applyFont="1" applyFill="1" applyBorder="1" applyAlignment="1">
      <alignment horizontal="right" vertical="top" wrapText="1"/>
    </xf>
    <xf numFmtId="0" fontId="15" fillId="0" borderId="1" xfId="2" applyFont="1" applyFill="1" applyBorder="1" applyAlignment="1">
      <alignment horizontal="center" vertical="center" wrapText="1"/>
    </xf>
    <xf numFmtId="0" fontId="15" fillId="0" borderId="3" xfId="0" applyFont="1" applyFill="1" applyBorder="1" applyAlignment="1">
      <alignment horizontal="right" vertical="center" wrapText="1"/>
    </xf>
    <xf numFmtId="0" fontId="15" fillId="8" borderId="0" xfId="5" applyFont="1" applyFill="1" applyAlignment="1">
      <alignment vertical="center" wrapText="1"/>
    </xf>
    <xf numFmtId="0" fontId="15" fillId="8" borderId="1" xfId="5" applyFont="1" applyFill="1" applyBorder="1" applyAlignment="1">
      <alignment horizontal="center" vertical="center" wrapText="1"/>
    </xf>
    <xf numFmtId="0" fontId="15" fillId="8" borderId="1" xfId="5" applyFont="1" applyFill="1" applyBorder="1" applyAlignment="1">
      <alignment vertical="center" wrapText="1"/>
    </xf>
    <xf numFmtId="0" fontId="15" fillId="8" borderId="5" xfId="5" applyFont="1" applyFill="1" applyBorder="1" applyAlignment="1">
      <alignment vertical="center" wrapText="1"/>
    </xf>
    <xf numFmtId="0" fontId="15" fillId="8" borderId="3" xfId="5" applyFont="1" applyFill="1" applyBorder="1" applyAlignment="1">
      <alignment horizontal="center" vertical="center" wrapText="1"/>
    </xf>
    <xf numFmtId="0" fontId="0" fillId="8" borderId="3" xfId="0" applyFill="1" applyBorder="1" applyAlignment="1">
      <alignment vertical="center" wrapText="1"/>
    </xf>
    <xf numFmtId="0" fontId="3" fillId="2" borderId="5"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 xfId="0" applyFont="1" applyFill="1" applyBorder="1" applyAlignment="1">
      <alignment horizontal="center" vertical="center"/>
    </xf>
    <xf numFmtId="0" fontId="8" fillId="8" borderId="1" xfId="0" applyFont="1" applyFill="1" applyBorder="1" applyAlignment="1">
      <alignment horizontal="center"/>
    </xf>
    <xf numFmtId="0" fontId="3" fillId="3" borderId="2"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12" borderId="5" xfId="0" applyFont="1" applyFill="1" applyBorder="1" applyAlignment="1">
      <alignment horizontal="left" vertical="center" wrapText="1"/>
    </xf>
    <xf numFmtId="0" fontId="2" fillId="12" borderId="6" xfId="0" applyFont="1" applyFill="1" applyBorder="1" applyAlignment="1">
      <alignment horizontal="left" vertical="center" wrapText="1"/>
    </xf>
    <xf numFmtId="0" fontId="2" fillId="12" borderId="3" xfId="0" applyFont="1" applyFill="1" applyBorder="1" applyAlignment="1">
      <alignment horizontal="left" vertical="center" wrapText="1"/>
    </xf>
    <xf numFmtId="0" fontId="3" fillId="8" borderId="5"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1" fillId="8" borderId="6"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0" fillId="11" borderId="6" xfId="0" applyFill="1" applyBorder="1" applyAlignment="1"/>
    <xf numFmtId="0" fontId="0" fillId="11" borderId="3" xfId="0" applyFill="1" applyBorder="1" applyAlignment="1"/>
    <xf numFmtId="3" fontId="1" fillId="8" borderId="5" xfId="0" applyNumberFormat="1" applyFont="1" applyFill="1" applyBorder="1" applyAlignment="1">
      <alignment horizontal="center" vertical="center" wrapText="1"/>
    </xf>
    <xf numFmtId="3" fontId="1" fillId="8" borderId="6" xfId="0" applyNumberFormat="1" applyFont="1" applyFill="1" applyBorder="1" applyAlignment="1">
      <alignment horizontal="center" vertical="center" wrapText="1"/>
    </xf>
    <xf numFmtId="4" fontId="2" fillId="10" borderId="5" xfId="0" applyNumberFormat="1" applyFont="1" applyFill="1" applyBorder="1" applyAlignment="1">
      <alignment horizontal="left" vertical="center" wrapText="1"/>
    </xf>
    <xf numFmtId="4" fontId="2" fillId="10" borderId="6" xfId="0" applyNumberFormat="1" applyFont="1" applyFill="1" applyBorder="1" applyAlignment="1">
      <alignment horizontal="left" vertical="center" wrapText="1"/>
    </xf>
    <xf numFmtId="0" fontId="2" fillId="11" borderId="3"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5"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13" borderId="5" xfId="0" applyFont="1" applyFill="1" applyBorder="1" applyAlignment="1">
      <alignment horizontal="left" vertical="center" wrapText="1"/>
    </xf>
    <xf numFmtId="0" fontId="2" fillId="13" borderId="6"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2" borderId="5" xfId="0" applyFont="1" applyFill="1" applyBorder="1" applyAlignment="1">
      <alignment horizontal="center" vertical="center" wrapText="1" shrinkToFit="1"/>
    </xf>
    <xf numFmtId="0" fontId="1" fillId="2" borderId="6" xfId="0" applyFont="1" applyFill="1" applyBorder="1" applyAlignment="1">
      <alignment horizontal="center" vertical="center" wrapText="1" shrinkToFit="1"/>
    </xf>
    <xf numFmtId="0" fontId="1" fillId="2" borderId="3" xfId="0" applyFont="1" applyFill="1" applyBorder="1" applyAlignment="1">
      <alignment horizontal="center" vertical="center" wrapText="1" shrinkToFit="1"/>
    </xf>
    <xf numFmtId="0" fontId="2" fillId="2" borderId="5" xfId="0" applyFont="1" applyFill="1" applyBorder="1" applyAlignment="1">
      <alignment horizontal="center" vertical="center" wrapText="1" shrinkToFit="1"/>
    </xf>
    <xf numFmtId="0" fontId="2" fillId="2" borderId="3" xfId="0" applyFont="1" applyFill="1" applyBorder="1" applyAlignment="1">
      <alignment horizontal="center" vertical="center" wrapText="1" shrinkToFit="1"/>
    </xf>
    <xf numFmtId="0" fontId="2" fillId="13" borderId="5"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3" xfId="0" applyFont="1" applyFill="1" applyBorder="1" applyAlignment="1">
      <alignment horizontal="center" vertical="center"/>
    </xf>
    <xf numFmtId="0" fontId="1" fillId="8" borderId="9" xfId="0" applyFont="1" applyFill="1" applyBorder="1" applyAlignment="1">
      <alignment horizontal="center" vertical="center" wrapText="1"/>
    </xf>
    <xf numFmtId="0" fontId="1" fillId="8" borderId="0" xfId="0" applyFont="1" applyFill="1" applyBorder="1" applyAlignment="1">
      <alignment horizontal="center" vertical="center" wrapText="1"/>
    </xf>
    <xf numFmtId="0" fontId="1" fillId="13" borderId="9" xfId="0" applyFont="1" applyFill="1" applyBorder="1" applyAlignment="1">
      <alignment horizontal="center" vertical="center" wrapText="1"/>
    </xf>
    <xf numFmtId="0" fontId="1" fillId="13" borderId="0" xfId="0" applyFont="1" applyFill="1" applyBorder="1" applyAlignment="1">
      <alignment horizontal="center" vertical="center" wrapText="1"/>
    </xf>
    <xf numFmtId="0" fontId="0" fillId="11" borderId="6" xfId="0" applyFill="1" applyBorder="1" applyAlignment="1">
      <alignment horizontal="center"/>
    </xf>
    <xf numFmtId="0" fontId="0" fillId="11" borderId="3" xfId="0" applyFill="1" applyBorder="1" applyAlignment="1">
      <alignment horizontal="center"/>
    </xf>
    <xf numFmtId="0" fontId="15" fillId="16" borderId="1" xfId="4" applyFont="1" applyBorder="1" applyAlignment="1">
      <alignment vertical="center" wrapText="1"/>
    </xf>
    <xf numFmtId="0" fontId="15" fillId="0" borderId="1" xfId="0" applyFont="1" applyBorder="1" applyAlignment="1">
      <alignment vertical="center" wrapText="1"/>
    </xf>
    <xf numFmtId="0" fontId="15" fillId="15" borderId="1" xfId="3" applyFont="1" applyBorder="1" applyAlignment="1">
      <alignment horizontal="center" vertical="center" wrapText="1"/>
    </xf>
    <xf numFmtId="0" fontId="15" fillId="14" borderId="1" xfId="2" applyFont="1" applyBorder="1" applyAlignment="1">
      <alignment horizontal="center" vertical="center" wrapText="1"/>
    </xf>
    <xf numFmtId="0" fontId="15" fillId="15" borderId="1" xfId="3" applyFont="1" applyBorder="1" applyAlignment="1">
      <alignment vertical="center" wrapText="1"/>
    </xf>
    <xf numFmtId="0" fontId="15" fillId="14" borderId="1" xfId="2" applyFont="1" applyBorder="1" applyAlignment="1">
      <alignment vertical="center" wrapText="1"/>
    </xf>
    <xf numFmtId="0" fontId="15" fillId="17" borderId="1" xfId="5" applyFont="1" applyBorder="1" applyAlignment="1">
      <alignment vertical="center" wrapText="1"/>
    </xf>
    <xf numFmtId="0" fontId="15" fillId="0" borderId="1" xfId="0" applyFont="1" applyBorder="1" applyAlignment="1">
      <alignment horizontal="center" vertical="center" wrapText="1"/>
    </xf>
    <xf numFmtId="0" fontId="15" fillId="17" borderId="1" xfId="5" applyFont="1" applyBorder="1" applyAlignment="1">
      <alignment horizontal="center" vertical="center" wrapText="1"/>
    </xf>
    <xf numFmtId="0" fontId="15" fillId="17" borderId="5" xfId="5" applyFont="1" applyBorder="1" applyAlignment="1">
      <alignment vertical="center" wrapText="1"/>
    </xf>
    <xf numFmtId="0" fontId="0" fillId="0" borderId="6" xfId="0" applyBorder="1" applyAlignment="1">
      <alignment vertical="center" wrapText="1"/>
    </xf>
    <xf numFmtId="0" fontId="0" fillId="0" borderId="3" xfId="0" applyBorder="1" applyAlignment="1">
      <alignment vertical="center" wrapText="1"/>
    </xf>
    <xf numFmtId="0" fontId="15" fillId="0" borderId="5" xfId="0" applyFont="1" applyBorder="1" applyAlignment="1">
      <alignment vertical="center" wrapText="1"/>
    </xf>
    <xf numFmtId="0" fontId="15" fillId="17" borderId="5" xfId="5" applyFont="1" applyBorder="1" applyAlignment="1">
      <alignment horizontal="left" vertical="center" wrapText="1"/>
    </xf>
    <xf numFmtId="0" fontId="15" fillId="17" borderId="3" xfId="5" applyFont="1" applyBorder="1" applyAlignment="1">
      <alignment horizontal="left" vertical="center" wrapText="1"/>
    </xf>
    <xf numFmtId="0" fontId="15" fillId="0" borderId="5" xfId="0" applyFont="1" applyBorder="1" applyAlignment="1">
      <alignment horizontal="right" vertical="center" wrapText="1"/>
    </xf>
    <xf numFmtId="0" fontId="15" fillId="0" borderId="3" xfId="0" applyFont="1" applyBorder="1" applyAlignment="1">
      <alignment horizontal="right" vertical="center" wrapText="1"/>
    </xf>
    <xf numFmtId="0" fontId="15" fillId="0" borderId="5" xfId="5" applyFont="1" applyFill="1" applyBorder="1" applyAlignment="1">
      <alignment horizontal="center" vertical="center" wrapText="1"/>
    </xf>
    <xf numFmtId="0" fontId="15" fillId="0" borderId="6" xfId="5" applyFont="1" applyFill="1" applyBorder="1" applyAlignment="1">
      <alignment horizontal="center" vertical="center" wrapText="1"/>
    </xf>
    <xf numFmtId="0" fontId="15" fillId="0" borderId="3" xfId="5" applyFont="1" applyFill="1" applyBorder="1" applyAlignment="1">
      <alignment horizontal="center" vertical="center" wrapText="1"/>
    </xf>
    <xf numFmtId="0" fontId="15" fillId="0" borderId="5" xfId="0" applyFont="1" applyFill="1" applyBorder="1" applyAlignment="1">
      <alignment horizontal="right" vertical="top" wrapText="1"/>
    </xf>
    <xf numFmtId="0" fontId="15" fillId="0" borderId="6" xfId="0" applyFont="1" applyFill="1" applyBorder="1" applyAlignment="1">
      <alignment horizontal="right" vertical="top" wrapText="1"/>
    </xf>
    <xf numFmtId="0" fontId="15" fillId="0" borderId="3" xfId="0" applyFont="1" applyFill="1" applyBorder="1" applyAlignment="1">
      <alignment horizontal="right" vertical="top" wrapText="1"/>
    </xf>
    <xf numFmtId="0" fontId="15" fillId="0" borderId="5" xfId="0" applyFont="1" applyFill="1" applyBorder="1" applyAlignment="1">
      <alignment horizontal="right" vertical="center" wrapText="1"/>
    </xf>
    <xf numFmtId="0" fontId="15" fillId="0" borderId="6" xfId="0" applyFont="1" applyFill="1" applyBorder="1" applyAlignment="1">
      <alignment horizontal="right" vertical="center" wrapText="1"/>
    </xf>
    <xf numFmtId="0" fontId="15" fillId="0" borderId="3" xfId="0" applyFont="1" applyFill="1" applyBorder="1" applyAlignment="1">
      <alignment horizontal="right" vertical="center" wrapText="1"/>
    </xf>
    <xf numFmtId="0" fontId="15" fillId="0" borderId="5" xfId="5" applyFont="1" applyFill="1" applyBorder="1" applyAlignment="1">
      <alignment horizontal="left" vertical="center" wrapText="1"/>
    </xf>
    <xf numFmtId="0" fontId="15" fillId="0" borderId="6" xfId="5" applyFont="1" applyFill="1" applyBorder="1" applyAlignment="1">
      <alignment horizontal="left" vertical="center" wrapText="1"/>
    </xf>
    <xf numFmtId="0" fontId="15" fillId="0" borderId="3" xfId="5" applyFont="1" applyFill="1" applyBorder="1" applyAlignment="1">
      <alignment horizontal="left" vertical="center" wrapText="1"/>
    </xf>
    <xf numFmtId="0" fontId="17" fillId="0" borderId="15" xfId="0" applyFont="1" applyFill="1" applyBorder="1" applyAlignment="1">
      <alignment horizontal="center" vertical="center" wrapText="1"/>
    </xf>
    <xf numFmtId="0" fontId="16" fillId="0" borderId="1" xfId="0" applyFont="1" applyFill="1" applyBorder="1" applyAlignment="1">
      <alignment horizontal="right" vertical="center" wrapText="1"/>
    </xf>
    <xf numFmtId="0" fontId="16" fillId="0" borderId="1" xfId="5"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2" xfId="2" applyFont="1" applyFill="1" applyBorder="1" applyAlignment="1">
      <alignment horizontal="center" vertical="center" wrapText="1"/>
    </xf>
    <xf numFmtId="0" fontId="16" fillId="0" borderId="8" xfId="2" applyFont="1" applyFill="1" applyBorder="1" applyAlignment="1">
      <alignment horizontal="center" vertical="center" wrapText="1"/>
    </xf>
    <xf numFmtId="0" fontId="16" fillId="0" borderId="7" xfId="2" applyFont="1" applyFill="1" applyBorder="1" applyAlignment="1">
      <alignment horizontal="center" vertical="center" wrapText="1"/>
    </xf>
    <xf numFmtId="0" fontId="15" fillId="0" borderId="2" xfId="2" applyFont="1" applyFill="1" applyBorder="1" applyAlignment="1">
      <alignment horizontal="center" vertical="center" wrapText="1"/>
    </xf>
    <xf numFmtId="0" fontId="15" fillId="0" borderId="7" xfId="2" applyFont="1" applyFill="1" applyBorder="1" applyAlignment="1">
      <alignment horizontal="center" vertical="center" wrapText="1"/>
    </xf>
    <xf numFmtId="0" fontId="15" fillId="0" borderId="2" xfId="3" applyFont="1" applyFill="1" applyBorder="1" applyAlignment="1">
      <alignment horizontal="center" vertical="center" wrapText="1"/>
    </xf>
    <xf numFmtId="0" fontId="15" fillId="0" borderId="7" xfId="3"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1" xfId="2" applyFont="1" applyFill="1" applyBorder="1" applyAlignment="1">
      <alignment horizontal="center" vertical="center" wrapText="1"/>
    </xf>
    <xf numFmtId="0" fontId="15" fillId="0" borderId="8" xfId="3" applyFont="1" applyFill="1" applyBorder="1" applyAlignment="1">
      <alignment horizontal="center" vertical="center" wrapText="1"/>
    </xf>
    <xf numFmtId="0" fontId="16" fillId="8" borderId="1" xfId="5" applyFont="1" applyFill="1" applyBorder="1" applyAlignment="1">
      <alignment horizontal="center" vertical="center" wrapText="1"/>
    </xf>
    <xf numFmtId="0" fontId="15" fillId="8" borderId="5" xfId="5" applyFont="1" applyFill="1" applyBorder="1" applyAlignment="1">
      <alignment horizontal="center" vertical="center" wrapText="1"/>
    </xf>
    <xf numFmtId="0" fontId="15" fillId="8" borderId="3" xfId="5" applyFont="1" applyFill="1" applyBorder="1" applyAlignment="1">
      <alignment horizontal="center" vertical="center" wrapText="1"/>
    </xf>
    <xf numFmtId="0" fontId="15" fillId="8" borderId="6" xfId="5" applyFont="1" applyFill="1" applyBorder="1" applyAlignment="1">
      <alignment horizontal="center" vertical="center" wrapText="1"/>
    </xf>
    <xf numFmtId="0" fontId="15" fillId="8" borderId="5" xfId="5" applyFont="1" applyFill="1" applyBorder="1" applyAlignment="1">
      <alignment horizontal="left" vertical="center" wrapText="1"/>
    </xf>
    <xf numFmtId="0" fontId="15" fillId="8" borderId="3" xfId="5" applyFont="1" applyFill="1" applyBorder="1" applyAlignment="1">
      <alignment horizontal="left" vertical="center" wrapText="1"/>
    </xf>
    <xf numFmtId="0" fontId="15" fillId="8" borderId="6" xfId="5" applyFont="1" applyFill="1" applyBorder="1" applyAlignment="1">
      <alignment horizontal="left" vertical="center" wrapText="1"/>
    </xf>
  </cellXfs>
  <cellStyles count="6">
    <cellStyle name="40% — акцент4" xfId="5" builtinId="43"/>
    <cellStyle name="Нейтральный" xfId="4" builtinId="28"/>
    <cellStyle name="Обычный" xfId="0" builtinId="0"/>
    <cellStyle name="Плохой" xfId="3" builtinId="27"/>
    <cellStyle name="Финансовый" xfId="1" builtinId="3"/>
    <cellStyle name="Хороший" xfId="2" builtinId="26"/>
  </cellStyles>
  <dxfs count="0"/>
  <tableStyles count="0" defaultTableStyle="TableStyleMedium9"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6.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styles" Target="styles.xml"/><Relationship Id="rId5" Type="http://schemas.openxmlformats.org/officeDocument/2006/relationships/worksheet" Target="worksheets/sheet4.xml"/><Relationship Id="rId10" Type="http://schemas.openxmlformats.org/officeDocument/2006/relationships/theme" Target="theme/theme1.xml"/><Relationship Id="rId4" Type="http://schemas.openxmlformats.org/officeDocument/2006/relationships/chartsheet" Target="chartsheets/sheet1.xml"/><Relationship Id="rId9"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dLbls>
          <c:showLegendKey val="0"/>
          <c:showVal val="0"/>
          <c:showCatName val="0"/>
          <c:showSerName val="0"/>
          <c:showPercent val="0"/>
          <c:showBubbleSize val="0"/>
        </c:dLbls>
        <c:gapWidth val="219"/>
        <c:overlap val="-27"/>
        <c:axId val="518723088"/>
        <c:axId val="518721456"/>
      </c:barChart>
      <c:catAx>
        <c:axId val="51872308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518721456"/>
        <c:crosses val="autoZero"/>
        <c:auto val="1"/>
        <c:lblAlgn val="ctr"/>
        <c:lblOffset val="100"/>
        <c:noMultiLvlLbl val="0"/>
      </c:catAx>
      <c:valAx>
        <c:axId val="518721456"/>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5187230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116"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303297" cy="6076293"/>
    <xdr:graphicFrame macro="">
      <xdr:nvGraphicFramePr>
        <xdr:cNvPr id="2" name="Диаграмма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232"/>
  <sheetViews>
    <sheetView zoomScale="70" zoomScaleNormal="70" zoomScaleSheetLayoutView="70" workbookViewId="0">
      <pane xSplit="4" ySplit="4" topLeftCell="E138" activePane="bottomRight" state="frozen"/>
      <selection pane="topRight" activeCell="E1" sqref="E1"/>
      <selection pane="bottomLeft" activeCell="A4" sqref="A4"/>
      <selection pane="bottomRight" activeCell="B155" sqref="B155:B219"/>
    </sheetView>
  </sheetViews>
  <sheetFormatPr defaultRowHeight="15" x14ac:dyDescent="0.25"/>
  <cols>
    <col min="1" max="1" width="9.140625" style="63"/>
    <col min="2" max="2" width="25.5703125" style="63" customWidth="1"/>
    <col min="3" max="3" width="15.28515625" style="2" customWidth="1"/>
    <col min="4" max="4" width="14.85546875" style="6" customWidth="1"/>
    <col min="5" max="8" width="10.7109375" style="8" customWidth="1"/>
    <col min="9" max="10" width="12.140625" style="8" customWidth="1"/>
    <col min="11" max="11" width="10.7109375" style="2" customWidth="1"/>
    <col min="12" max="12" width="14.140625" style="2" customWidth="1"/>
    <col min="13" max="15" width="11.85546875" style="2" customWidth="1"/>
    <col min="16" max="16" width="10.85546875" style="2" customWidth="1"/>
    <col min="17" max="17" width="10.7109375" style="2" customWidth="1"/>
    <col min="18" max="18" width="13.5703125" style="2" customWidth="1"/>
    <col min="19" max="19" width="10.7109375" style="2" customWidth="1"/>
    <col min="20" max="20" width="10.7109375" style="6" customWidth="1"/>
    <col min="21" max="27" width="10.7109375" style="8" customWidth="1"/>
    <col min="28" max="29" width="10.140625" style="63" bestFit="1" customWidth="1"/>
    <col min="30" max="31" width="11.7109375" style="63" customWidth="1"/>
    <col min="32" max="32" width="9.7109375" style="63" customWidth="1"/>
    <col min="33" max="34" width="13.28515625" style="63" customWidth="1"/>
    <col min="35" max="35" width="9.140625" style="63"/>
    <col min="36" max="37" width="13.7109375" style="63" bestFit="1" customWidth="1"/>
    <col min="38" max="38" width="10" style="63" bestFit="1" customWidth="1"/>
    <col min="39" max="73" width="9.140625" style="63"/>
  </cols>
  <sheetData>
    <row r="1" spans="1:73" ht="27" customHeight="1" x14ac:dyDescent="0.25">
      <c r="A1" s="263" t="s">
        <v>4</v>
      </c>
      <c r="B1" s="266" t="s">
        <v>3</v>
      </c>
      <c r="C1" s="250" t="s">
        <v>5</v>
      </c>
      <c r="D1" s="250" t="s">
        <v>1</v>
      </c>
      <c r="E1" s="250"/>
      <c r="F1" s="250"/>
      <c r="G1" s="250"/>
      <c r="H1" s="250"/>
      <c r="I1" s="250"/>
      <c r="J1" s="250"/>
      <c r="K1" s="250"/>
      <c r="L1" s="250"/>
      <c r="M1" s="250"/>
      <c r="N1" s="250"/>
      <c r="O1" s="250"/>
      <c r="P1" s="250"/>
      <c r="Q1" s="250"/>
      <c r="R1" s="151"/>
      <c r="S1" s="151"/>
      <c r="T1" s="250" t="s">
        <v>2</v>
      </c>
      <c r="U1" s="250"/>
      <c r="V1" s="250"/>
      <c r="W1" s="250"/>
      <c r="X1" s="250"/>
      <c r="Y1" s="250"/>
      <c r="Z1" s="250"/>
      <c r="AA1" s="250"/>
      <c r="AB1" s="250"/>
      <c r="AC1" s="250"/>
      <c r="AD1" s="250"/>
      <c r="AE1" s="250"/>
      <c r="AF1" s="250"/>
      <c r="AG1" s="250"/>
      <c r="AH1" s="124"/>
      <c r="AI1" s="124"/>
    </row>
    <row r="2" spans="1:73" ht="27" customHeight="1" x14ac:dyDescent="0.25">
      <c r="A2" s="264"/>
      <c r="B2" s="266"/>
      <c r="C2" s="250"/>
      <c r="D2" s="66"/>
      <c r="E2" s="251" t="s">
        <v>278</v>
      </c>
      <c r="F2" s="251"/>
      <c r="G2" s="251"/>
      <c r="H2" s="251"/>
      <c r="I2" s="251"/>
      <c r="J2" s="152"/>
      <c r="K2" s="252" t="s">
        <v>279</v>
      </c>
      <c r="L2" s="251"/>
      <c r="M2" s="251"/>
      <c r="N2" s="251"/>
      <c r="O2" s="251"/>
      <c r="P2" s="251"/>
      <c r="Q2" s="251"/>
      <c r="R2" s="152"/>
      <c r="S2" s="152"/>
      <c r="T2" s="250" t="s">
        <v>278</v>
      </c>
      <c r="U2" s="250"/>
      <c r="V2" s="250"/>
      <c r="W2" s="250"/>
      <c r="X2" s="250"/>
      <c r="Y2" s="250"/>
      <c r="Z2" s="151"/>
      <c r="AA2" s="151"/>
      <c r="AB2" s="253" t="s">
        <v>279</v>
      </c>
      <c r="AC2" s="253"/>
      <c r="AD2" s="253"/>
      <c r="AE2" s="253"/>
      <c r="AF2" s="253"/>
      <c r="AG2" s="253"/>
      <c r="AH2" s="125"/>
      <c r="AI2" s="125"/>
    </row>
    <row r="3" spans="1:73" ht="42.75" customHeight="1" x14ac:dyDescent="0.25">
      <c r="A3" s="264"/>
      <c r="B3" s="266"/>
      <c r="C3" s="250"/>
      <c r="D3" s="248" t="s">
        <v>0</v>
      </c>
      <c r="E3" s="254" t="s">
        <v>216</v>
      </c>
      <c r="F3" s="255"/>
      <c r="G3" s="255"/>
      <c r="H3" s="255"/>
      <c r="I3" s="256"/>
      <c r="J3" s="150"/>
      <c r="K3" s="254" t="s">
        <v>216</v>
      </c>
      <c r="L3" s="255"/>
      <c r="M3" s="255"/>
      <c r="N3" s="255"/>
      <c r="O3" s="255"/>
      <c r="P3" s="255"/>
      <c r="Q3" s="256"/>
      <c r="R3" s="118"/>
      <c r="S3" s="118"/>
      <c r="T3" s="248" t="s">
        <v>0</v>
      </c>
      <c r="U3" s="254" t="s">
        <v>217</v>
      </c>
      <c r="V3" s="255"/>
      <c r="W3" s="255"/>
      <c r="X3" s="255"/>
      <c r="Y3" s="256"/>
      <c r="Z3" s="150"/>
      <c r="AA3" s="150"/>
      <c r="AB3" s="254" t="s">
        <v>217</v>
      </c>
      <c r="AC3" s="255"/>
      <c r="AD3" s="255"/>
      <c r="AE3" s="255"/>
      <c r="AF3" s="255"/>
      <c r="AG3" s="256"/>
      <c r="AH3" s="126"/>
      <c r="AI3" s="126"/>
    </row>
    <row r="4" spans="1:73" ht="72" thickBot="1" x14ac:dyDescent="0.3">
      <c r="A4" s="265"/>
      <c r="B4" s="266"/>
      <c r="C4" s="250"/>
      <c r="D4" s="249"/>
      <c r="E4" s="19" t="s">
        <v>259</v>
      </c>
      <c r="F4" s="19" t="s">
        <v>260</v>
      </c>
      <c r="G4" s="19" t="s">
        <v>261</v>
      </c>
      <c r="H4" s="19" t="s">
        <v>262</v>
      </c>
      <c r="I4" s="19"/>
      <c r="J4" s="19" t="s">
        <v>305</v>
      </c>
      <c r="K4" s="19" t="s">
        <v>280</v>
      </c>
      <c r="L4" s="19" t="s">
        <v>281</v>
      </c>
      <c r="M4" s="19" t="s">
        <v>284</v>
      </c>
      <c r="N4" s="19"/>
      <c r="O4" s="19" t="s">
        <v>303</v>
      </c>
      <c r="P4" s="19" t="s">
        <v>285</v>
      </c>
      <c r="Q4" s="19"/>
      <c r="R4" s="19" t="s">
        <v>304</v>
      </c>
      <c r="S4" s="119" t="s">
        <v>299</v>
      </c>
      <c r="T4" s="249"/>
      <c r="U4" s="19" t="s">
        <v>259</v>
      </c>
      <c r="V4" s="19" t="s">
        <v>260</v>
      </c>
      <c r="W4" s="19" t="s">
        <v>261</v>
      </c>
      <c r="X4" s="19" t="s">
        <v>262</v>
      </c>
      <c r="Y4" s="19"/>
      <c r="Z4" s="19" t="s">
        <v>305</v>
      </c>
      <c r="AA4" s="67" t="s">
        <v>299</v>
      </c>
      <c r="AB4" s="67" t="s">
        <v>280</v>
      </c>
      <c r="AC4" s="67" t="s">
        <v>281</v>
      </c>
      <c r="AD4" s="67" t="s">
        <v>284</v>
      </c>
      <c r="AE4" s="19" t="s">
        <v>303</v>
      </c>
      <c r="AF4" s="67" t="s">
        <v>285</v>
      </c>
      <c r="AG4" s="67"/>
      <c r="AH4" s="67" t="s">
        <v>304</v>
      </c>
      <c r="AI4" s="126"/>
    </row>
    <row r="5" spans="1:73" ht="60" x14ac:dyDescent="0.25">
      <c r="A5" s="257">
        <v>1</v>
      </c>
      <c r="B5" s="260" t="s">
        <v>65</v>
      </c>
      <c r="C5" s="1" t="s">
        <v>202</v>
      </c>
      <c r="D5" s="46">
        <v>26.6</v>
      </c>
      <c r="E5" s="23">
        <v>26.86</v>
      </c>
      <c r="F5" s="23">
        <v>28.31</v>
      </c>
      <c r="G5" s="23">
        <f>D5*E5/2</f>
        <v>357.238</v>
      </c>
      <c r="H5" s="23">
        <f>D5*F5/2</f>
        <v>376.52300000000002</v>
      </c>
      <c r="I5" s="23">
        <f>G5+H5</f>
        <v>733.76099999999997</v>
      </c>
      <c r="J5" s="133">
        <f>D5*F5</f>
        <v>753.04600000000005</v>
      </c>
      <c r="K5" s="65">
        <f>F5</f>
        <v>28.31</v>
      </c>
      <c r="L5" s="65">
        <v>30.15</v>
      </c>
      <c r="M5" s="65">
        <f>D5*K5/2</f>
        <v>376.52300000000002</v>
      </c>
      <c r="N5" s="65">
        <f>K5/F5*100</f>
        <v>100</v>
      </c>
      <c r="O5" s="133">
        <f>D5*K5</f>
        <v>753.04600000000005</v>
      </c>
      <c r="P5" s="65">
        <f>D5*L5/2</f>
        <v>400.995</v>
      </c>
      <c r="Q5" s="65">
        <f>M5+P5</f>
        <v>777.51800000000003</v>
      </c>
      <c r="R5" s="135">
        <f>D5*L5</f>
        <v>801.99</v>
      </c>
      <c r="S5" s="65">
        <f>L5/K5*100</f>
        <v>106.49947015188978</v>
      </c>
      <c r="T5" s="149"/>
      <c r="U5" s="25"/>
      <c r="V5" s="25">
        <f>U5*1.06</f>
        <v>0</v>
      </c>
      <c r="W5" s="25">
        <f>T5*U5/2</f>
        <v>0</v>
      </c>
      <c r="X5" s="25">
        <f>T5*V5/2</f>
        <v>0</v>
      </c>
      <c r="Y5" s="25">
        <f>W5+X5</f>
        <v>0</v>
      </c>
      <c r="Z5" s="136">
        <f>T5*V5</f>
        <v>0</v>
      </c>
      <c r="AA5" s="25" t="e">
        <f>V5/U5*100</f>
        <v>#DIV/0!</v>
      </c>
      <c r="AB5" s="68">
        <f>V5</f>
        <v>0</v>
      </c>
      <c r="AC5" s="71"/>
      <c r="AD5" s="68">
        <f>AB5*T5/2</f>
        <v>0</v>
      </c>
      <c r="AE5" s="141">
        <f>T5*AB5</f>
        <v>0</v>
      </c>
      <c r="AF5" s="68">
        <f>AC5*T5/2</f>
        <v>0</v>
      </c>
      <c r="AG5" s="138">
        <f t="shared" ref="AG5:AG68" si="0">AD5+AF5</f>
        <v>0</v>
      </c>
      <c r="AH5" s="139">
        <f>T5*AC5</f>
        <v>0</v>
      </c>
      <c r="AI5" s="127" t="e">
        <f>AC5/AB5*100</f>
        <v>#DIV/0!</v>
      </c>
    </row>
    <row r="6" spans="1:73" ht="60" x14ac:dyDescent="0.25">
      <c r="A6" s="258"/>
      <c r="B6" s="261"/>
      <c r="C6" s="1" t="s">
        <v>250</v>
      </c>
      <c r="D6" s="46">
        <v>36.198999999999998</v>
      </c>
      <c r="E6" s="23">
        <v>52.64</v>
      </c>
      <c r="F6" s="23">
        <v>53.21</v>
      </c>
      <c r="G6" s="23">
        <f t="shared" ref="G6:G69" si="1">D6*E6/2</f>
        <v>952.75767999999994</v>
      </c>
      <c r="H6" s="23">
        <f t="shared" ref="H6:H69" si="2">D6*F6/2</f>
        <v>963.07439499999998</v>
      </c>
      <c r="I6" s="23">
        <f t="shared" ref="I6:I69" si="3">G6+H6</f>
        <v>1915.8320749999998</v>
      </c>
      <c r="J6" s="133">
        <f t="shared" ref="J6:J69" si="4">D6*F6</f>
        <v>1926.14879</v>
      </c>
      <c r="K6" s="65">
        <f t="shared" ref="K6:K69" si="5">F6</f>
        <v>53.21</v>
      </c>
      <c r="L6" s="65">
        <v>56.67</v>
      </c>
      <c r="M6" s="65">
        <f t="shared" ref="M6:M69" si="6">D6*K6/2</f>
        <v>963.07439499999998</v>
      </c>
      <c r="N6" s="65">
        <f t="shared" ref="N6:N69" si="7">K6/F6*100</f>
        <v>100</v>
      </c>
      <c r="O6" s="133">
        <f t="shared" ref="O6:O69" si="8">D6*K6</f>
        <v>1926.14879</v>
      </c>
      <c r="P6" s="65">
        <f t="shared" ref="P6:P69" si="9">D6*L6/2</f>
        <v>1025.6986649999999</v>
      </c>
      <c r="Q6" s="65">
        <f t="shared" ref="Q6:Q69" si="10">M6+P6</f>
        <v>1988.77306</v>
      </c>
      <c r="R6" s="135">
        <f t="shared" ref="R6:R69" si="11">D6*L6</f>
        <v>2051.3973299999998</v>
      </c>
      <c r="S6" s="65">
        <f t="shared" ref="S6:S69" si="12">L6/K6*100</f>
        <v>106.50253711708326</v>
      </c>
      <c r="T6" s="26"/>
      <c r="U6" s="43"/>
      <c r="V6" s="25">
        <f t="shared" ref="V6:V63" si="13">U6*1.06</f>
        <v>0</v>
      </c>
      <c r="W6" s="25">
        <f t="shared" ref="W6:W69" si="14">T6*U6/2</f>
        <v>0</v>
      </c>
      <c r="X6" s="25">
        <f t="shared" ref="X6:X69" si="15">T6*V6/2</f>
        <v>0</v>
      </c>
      <c r="Y6" s="25">
        <f t="shared" ref="Y6:Y69" si="16">W6+X6</f>
        <v>0</v>
      </c>
      <c r="Z6" s="136">
        <f t="shared" ref="Z6:Z69" si="17">T6*V6</f>
        <v>0</v>
      </c>
      <c r="AA6" s="25" t="e">
        <f t="shared" ref="AA6:AA69" si="18">V6/U6*100</f>
        <v>#DIV/0!</v>
      </c>
      <c r="AB6" s="68">
        <f t="shared" ref="AB6:AB69" si="19">V6</f>
        <v>0</v>
      </c>
      <c r="AC6" s="71"/>
      <c r="AD6" s="68">
        <f t="shared" ref="AD6:AD69" si="20">AB6*T6/2</f>
        <v>0</v>
      </c>
      <c r="AE6" s="141">
        <f t="shared" ref="AE6:AE69" si="21">T6*AB6</f>
        <v>0</v>
      </c>
      <c r="AF6" s="68">
        <f t="shared" ref="AF6:AF69" si="22">AC6*T6/2</f>
        <v>0</v>
      </c>
      <c r="AG6" s="138">
        <f t="shared" si="0"/>
        <v>0</v>
      </c>
      <c r="AH6" s="139">
        <f t="shared" ref="AH6:AH69" si="23">T6*AC6</f>
        <v>0</v>
      </c>
      <c r="AI6" s="127" t="e">
        <f t="shared" ref="AI6:AI69" si="24">AC6/AB6*100</f>
        <v>#DIV/0!</v>
      </c>
    </row>
    <row r="7" spans="1:73" ht="180" customHeight="1" x14ac:dyDescent="0.25">
      <c r="A7" s="259"/>
      <c r="B7" s="262"/>
      <c r="C7" s="1" t="s">
        <v>192</v>
      </c>
      <c r="D7" s="149">
        <v>94.733000000000004</v>
      </c>
      <c r="E7" s="25">
        <v>52.64</v>
      </c>
      <c r="F7" s="23">
        <v>55.48</v>
      </c>
      <c r="G7" s="23">
        <f t="shared" si="1"/>
        <v>2493.3725600000002</v>
      </c>
      <c r="H7" s="23">
        <f t="shared" si="2"/>
        <v>2627.8934199999999</v>
      </c>
      <c r="I7" s="23">
        <f t="shared" si="3"/>
        <v>5121.2659800000001</v>
      </c>
      <c r="J7" s="133">
        <f t="shared" si="4"/>
        <v>5255.7868399999998</v>
      </c>
      <c r="K7" s="65">
        <f t="shared" si="5"/>
        <v>55.48</v>
      </c>
      <c r="L7" s="65">
        <v>59.09</v>
      </c>
      <c r="M7" s="65">
        <f t="shared" si="6"/>
        <v>2627.8934199999999</v>
      </c>
      <c r="N7" s="65">
        <f t="shared" si="7"/>
        <v>100</v>
      </c>
      <c r="O7" s="133">
        <f t="shared" si="8"/>
        <v>5255.7868399999998</v>
      </c>
      <c r="P7" s="65">
        <f t="shared" si="9"/>
        <v>2798.8864850000004</v>
      </c>
      <c r="Q7" s="65">
        <f t="shared" si="10"/>
        <v>5426.7799050000003</v>
      </c>
      <c r="R7" s="135">
        <f t="shared" si="11"/>
        <v>5597.7729700000009</v>
      </c>
      <c r="S7" s="65">
        <f t="shared" si="12"/>
        <v>106.50684931506851</v>
      </c>
      <c r="T7" s="149"/>
      <c r="U7" s="25">
        <v>0</v>
      </c>
      <c r="V7" s="25">
        <f t="shared" si="13"/>
        <v>0</v>
      </c>
      <c r="W7" s="25">
        <f t="shared" si="14"/>
        <v>0</v>
      </c>
      <c r="X7" s="25">
        <f t="shared" si="15"/>
        <v>0</v>
      </c>
      <c r="Y7" s="25">
        <f t="shared" si="16"/>
        <v>0</v>
      </c>
      <c r="Z7" s="136">
        <f t="shared" si="17"/>
        <v>0</v>
      </c>
      <c r="AA7" s="25" t="e">
        <f t="shared" si="18"/>
        <v>#DIV/0!</v>
      </c>
      <c r="AB7" s="68">
        <f t="shared" si="19"/>
        <v>0</v>
      </c>
      <c r="AC7" s="71"/>
      <c r="AD7" s="68">
        <f t="shared" si="20"/>
        <v>0</v>
      </c>
      <c r="AE7" s="141">
        <f t="shared" si="21"/>
        <v>0</v>
      </c>
      <c r="AF7" s="68">
        <f t="shared" si="22"/>
        <v>0</v>
      </c>
      <c r="AG7" s="138">
        <f t="shared" si="0"/>
        <v>0</v>
      </c>
      <c r="AH7" s="139">
        <f t="shared" si="23"/>
        <v>0</v>
      </c>
      <c r="AI7" s="127" t="e">
        <f t="shared" si="24"/>
        <v>#DIV/0!</v>
      </c>
    </row>
    <row r="8" spans="1:73" ht="45" x14ac:dyDescent="0.25">
      <c r="A8" s="154">
        <v>2</v>
      </c>
      <c r="B8" s="89" t="s">
        <v>150</v>
      </c>
      <c r="C8" s="1" t="s">
        <v>145</v>
      </c>
      <c r="D8" s="149">
        <v>103.88200000000001</v>
      </c>
      <c r="E8" s="25">
        <v>50.27</v>
      </c>
      <c r="F8" s="23">
        <v>52.98</v>
      </c>
      <c r="G8" s="23">
        <f t="shared" si="1"/>
        <v>2611.0740700000001</v>
      </c>
      <c r="H8" s="23">
        <f t="shared" si="2"/>
        <v>2751.8341799999998</v>
      </c>
      <c r="I8" s="23">
        <f>G8+H8</f>
        <v>5362.9082500000004</v>
      </c>
      <c r="J8" s="133">
        <f t="shared" si="4"/>
        <v>5503.6683599999997</v>
      </c>
      <c r="K8" s="65">
        <f t="shared" si="5"/>
        <v>52.98</v>
      </c>
      <c r="L8" s="65">
        <v>56.42</v>
      </c>
      <c r="M8" s="65">
        <f t="shared" si="6"/>
        <v>2751.8341799999998</v>
      </c>
      <c r="N8" s="65">
        <f t="shared" si="7"/>
        <v>100</v>
      </c>
      <c r="O8" s="133">
        <f t="shared" si="8"/>
        <v>5503.6683599999997</v>
      </c>
      <c r="P8" s="65">
        <f t="shared" si="9"/>
        <v>2930.5112200000003</v>
      </c>
      <c r="Q8" s="65">
        <f t="shared" si="10"/>
        <v>5682.3454000000002</v>
      </c>
      <c r="R8" s="135">
        <f t="shared" si="11"/>
        <v>5861.0224400000006</v>
      </c>
      <c r="S8" s="65">
        <f t="shared" si="12"/>
        <v>106.4930162325406</v>
      </c>
      <c r="T8" s="27"/>
      <c r="U8" s="25">
        <v>0</v>
      </c>
      <c r="V8" s="25">
        <f t="shared" si="13"/>
        <v>0</v>
      </c>
      <c r="W8" s="25">
        <f t="shared" si="14"/>
        <v>0</v>
      </c>
      <c r="X8" s="25">
        <f t="shared" si="15"/>
        <v>0</v>
      </c>
      <c r="Y8" s="25">
        <f t="shared" si="16"/>
        <v>0</v>
      </c>
      <c r="Z8" s="136">
        <f t="shared" si="17"/>
        <v>0</v>
      </c>
      <c r="AA8" s="25" t="e">
        <f t="shared" si="18"/>
        <v>#DIV/0!</v>
      </c>
      <c r="AB8" s="68">
        <f t="shared" si="19"/>
        <v>0</v>
      </c>
      <c r="AC8" s="71"/>
      <c r="AD8" s="68">
        <f t="shared" si="20"/>
        <v>0</v>
      </c>
      <c r="AE8" s="141">
        <f t="shared" si="21"/>
        <v>0</v>
      </c>
      <c r="AF8" s="68">
        <f t="shared" si="22"/>
        <v>0</v>
      </c>
      <c r="AG8" s="138">
        <f t="shared" si="0"/>
        <v>0</v>
      </c>
      <c r="AH8" s="139">
        <f t="shared" si="23"/>
        <v>0</v>
      </c>
      <c r="AI8" s="127" t="e">
        <f t="shared" si="24"/>
        <v>#DIV/0!</v>
      </c>
    </row>
    <row r="9" spans="1:73" ht="45" x14ac:dyDescent="0.25">
      <c r="A9" s="154">
        <v>3</v>
      </c>
      <c r="B9" s="98" t="s">
        <v>287</v>
      </c>
      <c r="C9" s="1" t="s">
        <v>201</v>
      </c>
      <c r="D9" s="22">
        <v>72.36</v>
      </c>
      <c r="E9" s="23"/>
      <c r="F9" s="23">
        <v>57.35</v>
      </c>
      <c r="G9" s="23">
        <f t="shared" si="1"/>
        <v>0</v>
      </c>
      <c r="H9" s="23">
        <f t="shared" si="2"/>
        <v>2074.9230000000002</v>
      </c>
      <c r="I9" s="23">
        <f t="shared" si="3"/>
        <v>2074.9230000000002</v>
      </c>
      <c r="J9" s="133">
        <f t="shared" si="4"/>
        <v>4149.8460000000005</v>
      </c>
      <c r="K9" s="65">
        <f t="shared" si="5"/>
        <v>57.35</v>
      </c>
      <c r="L9" s="65">
        <v>61.08</v>
      </c>
      <c r="M9" s="65">
        <f t="shared" si="6"/>
        <v>2074.9230000000002</v>
      </c>
      <c r="N9" s="65">
        <f t="shared" si="7"/>
        <v>100</v>
      </c>
      <c r="O9" s="133">
        <f t="shared" si="8"/>
        <v>4149.8460000000005</v>
      </c>
      <c r="P9" s="65">
        <f t="shared" si="9"/>
        <v>2209.8743999999997</v>
      </c>
      <c r="Q9" s="65">
        <f t="shared" si="10"/>
        <v>4284.7973999999995</v>
      </c>
      <c r="R9" s="135">
        <f t="shared" si="11"/>
        <v>4419.7487999999994</v>
      </c>
      <c r="S9" s="65">
        <f t="shared" si="12"/>
        <v>106.50392327811682</v>
      </c>
      <c r="T9" s="22">
        <v>20.18</v>
      </c>
      <c r="U9" s="25"/>
      <c r="V9" s="23">
        <v>33.21</v>
      </c>
      <c r="W9" s="25">
        <f t="shared" si="14"/>
        <v>0</v>
      </c>
      <c r="X9" s="47">
        <f t="shared" si="15"/>
        <v>335.08890000000002</v>
      </c>
      <c r="Y9" s="47">
        <f t="shared" si="16"/>
        <v>335.08890000000002</v>
      </c>
      <c r="Z9" s="136">
        <f t="shared" si="17"/>
        <v>670.17780000000005</v>
      </c>
      <c r="AA9" s="25" t="e">
        <f t="shared" si="18"/>
        <v>#DIV/0!</v>
      </c>
      <c r="AB9" s="68">
        <f t="shared" si="19"/>
        <v>33.21</v>
      </c>
      <c r="AC9" s="71">
        <v>35.369999999999997</v>
      </c>
      <c r="AD9" s="68">
        <f t="shared" si="20"/>
        <v>335.08890000000002</v>
      </c>
      <c r="AE9" s="141">
        <f t="shared" si="21"/>
        <v>670.17780000000005</v>
      </c>
      <c r="AF9" s="68">
        <f t="shared" si="22"/>
        <v>356.88329999999996</v>
      </c>
      <c r="AG9" s="138">
        <f t="shared" si="0"/>
        <v>691.97219999999993</v>
      </c>
      <c r="AH9" s="139">
        <f t="shared" si="23"/>
        <v>713.76659999999993</v>
      </c>
      <c r="AI9" s="127">
        <f t="shared" si="24"/>
        <v>106.5040650406504</v>
      </c>
    </row>
    <row r="10" spans="1:73" s="52" customFormat="1" ht="45" x14ac:dyDescent="0.25">
      <c r="A10" s="154">
        <v>4</v>
      </c>
      <c r="B10" s="90" t="s">
        <v>6</v>
      </c>
      <c r="C10" s="51" t="s">
        <v>171</v>
      </c>
      <c r="D10" s="22">
        <v>193.9</v>
      </c>
      <c r="E10" s="23">
        <v>42.99</v>
      </c>
      <c r="F10" s="23">
        <v>45.54</v>
      </c>
      <c r="G10" s="23">
        <f t="shared" si="1"/>
        <v>4167.8805000000002</v>
      </c>
      <c r="H10" s="23">
        <f t="shared" si="2"/>
        <v>4415.1030000000001</v>
      </c>
      <c r="I10" s="23">
        <f t="shared" si="3"/>
        <v>8582.9835000000003</v>
      </c>
      <c r="J10" s="133">
        <f t="shared" si="4"/>
        <v>8830.2060000000001</v>
      </c>
      <c r="K10" s="65">
        <f t="shared" si="5"/>
        <v>45.54</v>
      </c>
      <c r="L10" s="65">
        <v>47.59</v>
      </c>
      <c r="M10" s="65">
        <f t="shared" si="6"/>
        <v>4415.1030000000001</v>
      </c>
      <c r="N10" s="65">
        <f t="shared" si="7"/>
        <v>100</v>
      </c>
      <c r="O10" s="133">
        <f t="shared" si="8"/>
        <v>8830.2060000000001</v>
      </c>
      <c r="P10" s="65">
        <f t="shared" si="9"/>
        <v>4613.8505000000005</v>
      </c>
      <c r="Q10" s="65">
        <f t="shared" si="10"/>
        <v>9028.9534999999996</v>
      </c>
      <c r="R10" s="135">
        <f t="shared" si="11"/>
        <v>9227.7010000000009</v>
      </c>
      <c r="S10" s="65">
        <f t="shared" si="12"/>
        <v>104.50153711023277</v>
      </c>
      <c r="T10" s="22">
        <v>53.76</v>
      </c>
      <c r="U10" s="25">
        <v>53.58</v>
      </c>
      <c r="V10" s="25">
        <v>54.23</v>
      </c>
      <c r="W10" s="25">
        <f t="shared" si="14"/>
        <v>1440.2303999999999</v>
      </c>
      <c r="X10" s="25">
        <f t="shared" si="15"/>
        <v>1457.7023999999999</v>
      </c>
      <c r="Y10" s="25">
        <f t="shared" si="16"/>
        <v>2897.9327999999996</v>
      </c>
      <c r="Z10" s="136">
        <f t="shared" si="17"/>
        <v>2915.4047999999998</v>
      </c>
      <c r="AA10" s="25">
        <f t="shared" si="18"/>
        <v>101.21313923105637</v>
      </c>
      <c r="AB10" s="68">
        <f t="shared" si="19"/>
        <v>54.23</v>
      </c>
      <c r="AC10" s="71">
        <v>54.39</v>
      </c>
      <c r="AD10" s="68">
        <f t="shared" si="20"/>
        <v>1457.7023999999999</v>
      </c>
      <c r="AE10" s="141">
        <f t="shared" si="21"/>
        <v>2915.4047999999998</v>
      </c>
      <c r="AF10" s="68">
        <f t="shared" si="22"/>
        <v>1462.0031999999999</v>
      </c>
      <c r="AG10" s="138">
        <f t="shared" si="0"/>
        <v>2919.7055999999998</v>
      </c>
      <c r="AH10" s="139">
        <f t="shared" si="23"/>
        <v>2924.0063999999998</v>
      </c>
      <c r="AI10" s="127">
        <f t="shared" si="24"/>
        <v>100.29503964595243</v>
      </c>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63"/>
      <c r="BS10" s="63"/>
      <c r="BT10" s="63"/>
      <c r="BU10" s="63"/>
    </row>
    <row r="11" spans="1:73" s="15" customFormat="1" ht="45" x14ac:dyDescent="0.25">
      <c r="A11" s="147">
        <v>5</v>
      </c>
      <c r="B11" s="100" t="s">
        <v>290</v>
      </c>
      <c r="C11" s="1" t="s">
        <v>146</v>
      </c>
      <c r="D11" s="22">
        <v>92.33</v>
      </c>
      <c r="E11" s="23">
        <v>18.48</v>
      </c>
      <c r="F11" s="23">
        <v>19.59</v>
      </c>
      <c r="G11" s="23">
        <f t="shared" si="1"/>
        <v>853.12919999999997</v>
      </c>
      <c r="H11" s="23">
        <f t="shared" si="2"/>
        <v>904.37234999999998</v>
      </c>
      <c r="I11" s="23">
        <f t="shared" si="3"/>
        <v>1757.50155</v>
      </c>
      <c r="J11" s="133">
        <f t="shared" si="4"/>
        <v>1808.7447</v>
      </c>
      <c r="K11" s="65">
        <v>19.59</v>
      </c>
      <c r="L11" s="65">
        <v>20.77</v>
      </c>
      <c r="M11" s="65">
        <f t="shared" si="6"/>
        <v>904.37234999999998</v>
      </c>
      <c r="N11" s="65">
        <f t="shared" si="7"/>
        <v>100</v>
      </c>
      <c r="O11" s="133">
        <f t="shared" si="8"/>
        <v>1808.7447</v>
      </c>
      <c r="P11" s="65">
        <f t="shared" si="9"/>
        <v>958.84704999999997</v>
      </c>
      <c r="Q11" s="65">
        <f t="shared" si="10"/>
        <v>1863.2194</v>
      </c>
      <c r="R11" s="135">
        <f t="shared" si="11"/>
        <v>1917.6940999999999</v>
      </c>
      <c r="S11" s="65">
        <f t="shared" si="12"/>
        <v>106.02348136804491</v>
      </c>
      <c r="T11" s="149">
        <v>92.41</v>
      </c>
      <c r="U11" s="25">
        <v>23.96</v>
      </c>
      <c r="V11" s="25">
        <v>25.4</v>
      </c>
      <c r="W11" s="25">
        <f t="shared" si="14"/>
        <v>1107.0717999999999</v>
      </c>
      <c r="X11" s="25">
        <f t="shared" si="15"/>
        <v>1173.607</v>
      </c>
      <c r="Y11" s="25">
        <f t="shared" si="16"/>
        <v>2280.6787999999997</v>
      </c>
      <c r="Z11" s="136">
        <f t="shared" si="17"/>
        <v>2347.2139999999999</v>
      </c>
      <c r="AA11" s="25">
        <f t="shared" si="18"/>
        <v>106.01001669449082</v>
      </c>
      <c r="AB11" s="68">
        <f t="shared" si="19"/>
        <v>25.4</v>
      </c>
      <c r="AC11" s="71">
        <v>26.92</v>
      </c>
      <c r="AD11" s="68">
        <f t="shared" si="20"/>
        <v>1173.607</v>
      </c>
      <c r="AE11" s="141">
        <f t="shared" si="21"/>
        <v>2347.2139999999999</v>
      </c>
      <c r="AF11" s="68">
        <f t="shared" si="22"/>
        <v>1243.8386</v>
      </c>
      <c r="AG11" s="138">
        <f t="shared" si="0"/>
        <v>2417.4456</v>
      </c>
      <c r="AH11" s="139">
        <f t="shared" si="23"/>
        <v>2487.6772000000001</v>
      </c>
      <c r="AI11" s="127">
        <f t="shared" si="24"/>
        <v>105.98425196850394</v>
      </c>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row>
    <row r="12" spans="1:73" s="15" customFormat="1" ht="60" x14ac:dyDescent="0.25">
      <c r="A12" s="267">
        <v>6</v>
      </c>
      <c r="B12" s="269" t="s">
        <v>141</v>
      </c>
      <c r="C12" s="1" t="s">
        <v>99</v>
      </c>
      <c r="D12" s="149">
        <v>66.3</v>
      </c>
      <c r="E12" s="25">
        <v>35.42</v>
      </c>
      <c r="F12" s="23">
        <v>37.619999999999997</v>
      </c>
      <c r="G12" s="23">
        <f t="shared" si="1"/>
        <v>1174.173</v>
      </c>
      <c r="H12" s="23">
        <f t="shared" si="2"/>
        <v>1247.1029999999998</v>
      </c>
      <c r="I12" s="23">
        <f t="shared" si="3"/>
        <v>2421.2759999999998</v>
      </c>
      <c r="J12" s="133">
        <f t="shared" si="4"/>
        <v>2494.2059999999997</v>
      </c>
      <c r="K12" s="65">
        <f t="shared" si="5"/>
        <v>37.619999999999997</v>
      </c>
      <c r="L12" s="65">
        <v>39.31</v>
      </c>
      <c r="M12" s="65">
        <f t="shared" si="6"/>
        <v>1247.1029999999998</v>
      </c>
      <c r="N12" s="65">
        <f t="shared" si="7"/>
        <v>100</v>
      </c>
      <c r="O12" s="133">
        <f t="shared" si="8"/>
        <v>2494.2059999999997</v>
      </c>
      <c r="P12" s="65">
        <f t="shared" si="9"/>
        <v>1303.1265000000001</v>
      </c>
      <c r="Q12" s="65">
        <f t="shared" si="10"/>
        <v>2550.2294999999999</v>
      </c>
      <c r="R12" s="135">
        <f t="shared" si="11"/>
        <v>2606.2530000000002</v>
      </c>
      <c r="S12" s="65">
        <f t="shared" si="12"/>
        <v>104.49229133439661</v>
      </c>
      <c r="T12" s="149">
        <v>13.4</v>
      </c>
      <c r="U12" s="25">
        <v>19.93</v>
      </c>
      <c r="V12" s="25">
        <v>20.12</v>
      </c>
      <c r="W12" s="25">
        <f t="shared" si="14"/>
        <v>133.53100000000001</v>
      </c>
      <c r="X12" s="25">
        <f t="shared" si="15"/>
        <v>134.804</v>
      </c>
      <c r="Y12" s="25">
        <f t="shared" si="16"/>
        <v>268.33500000000004</v>
      </c>
      <c r="Z12" s="136">
        <f t="shared" si="17"/>
        <v>269.608</v>
      </c>
      <c r="AA12" s="25">
        <f t="shared" si="18"/>
        <v>100.95333667837431</v>
      </c>
      <c r="AB12" s="68">
        <f t="shared" si="19"/>
        <v>20.12</v>
      </c>
      <c r="AC12" s="71">
        <v>21.02</v>
      </c>
      <c r="AD12" s="68">
        <f t="shared" si="20"/>
        <v>134.804</v>
      </c>
      <c r="AE12" s="141">
        <f t="shared" si="21"/>
        <v>269.608</v>
      </c>
      <c r="AF12" s="68">
        <f t="shared" si="22"/>
        <v>140.834</v>
      </c>
      <c r="AG12" s="138">
        <f t="shared" si="0"/>
        <v>275.63800000000003</v>
      </c>
      <c r="AH12" s="139">
        <f t="shared" si="23"/>
        <v>281.66800000000001</v>
      </c>
      <c r="AI12" s="127">
        <f t="shared" si="24"/>
        <v>104.4731610337972</v>
      </c>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row>
    <row r="13" spans="1:73" s="15" customFormat="1" ht="60" x14ac:dyDescent="0.25">
      <c r="A13" s="268"/>
      <c r="B13" s="270"/>
      <c r="C13" s="1" t="s">
        <v>100</v>
      </c>
      <c r="D13" s="149">
        <v>26.2</v>
      </c>
      <c r="E13" s="25">
        <v>35.42</v>
      </c>
      <c r="F13" s="23">
        <v>37.549999999999997</v>
      </c>
      <c r="G13" s="23">
        <f t="shared" si="1"/>
        <v>464.00200000000001</v>
      </c>
      <c r="H13" s="23">
        <f t="shared" si="2"/>
        <v>491.90499999999997</v>
      </c>
      <c r="I13" s="23">
        <f t="shared" si="3"/>
        <v>955.90699999999993</v>
      </c>
      <c r="J13" s="133">
        <f t="shared" si="4"/>
        <v>983.81</v>
      </c>
      <c r="K13" s="65">
        <f t="shared" si="5"/>
        <v>37.549999999999997</v>
      </c>
      <c r="L13" s="65">
        <v>39.24</v>
      </c>
      <c r="M13" s="65">
        <f t="shared" si="6"/>
        <v>491.90499999999997</v>
      </c>
      <c r="N13" s="65">
        <f t="shared" si="7"/>
        <v>100</v>
      </c>
      <c r="O13" s="133">
        <f t="shared" si="8"/>
        <v>983.81</v>
      </c>
      <c r="P13" s="65">
        <f t="shared" si="9"/>
        <v>514.04399999999998</v>
      </c>
      <c r="Q13" s="65">
        <f t="shared" si="10"/>
        <v>1005.949</v>
      </c>
      <c r="R13" s="135">
        <f t="shared" si="11"/>
        <v>1028.088</v>
      </c>
      <c r="S13" s="65">
        <f t="shared" si="12"/>
        <v>104.50066577896141</v>
      </c>
      <c r="T13" s="149">
        <v>31.1</v>
      </c>
      <c r="U13" s="25">
        <v>34.520000000000003</v>
      </c>
      <c r="V13" s="25">
        <v>36.43</v>
      </c>
      <c r="W13" s="25">
        <f t="shared" si="14"/>
        <v>536.78600000000006</v>
      </c>
      <c r="X13" s="25">
        <f t="shared" si="15"/>
        <v>566.48649999999998</v>
      </c>
      <c r="Y13" s="25">
        <f t="shared" si="16"/>
        <v>1103.2725</v>
      </c>
      <c r="Z13" s="136">
        <f t="shared" si="17"/>
        <v>1132.973</v>
      </c>
      <c r="AA13" s="25">
        <f t="shared" si="18"/>
        <v>105.53302433371958</v>
      </c>
      <c r="AB13" s="68">
        <f t="shared" si="19"/>
        <v>36.43</v>
      </c>
      <c r="AC13" s="71">
        <v>38.08</v>
      </c>
      <c r="AD13" s="68">
        <f t="shared" si="20"/>
        <v>566.48649999999998</v>
      </c>
      <c r="AE13" s="141">
        <f t="shared" si="21"/>
        <v>1132.973</v>
      </c>
      <c r="AF13" s="68">
        <f t="shared" si="22"/>
        <v>592.14400000000001</v>
      </c>
      <c r="AG13" s="138">
        <f t="shared" si="0"/>
        <v>1158.6305</v>
      </c>
      <c r="AH13" s="139">
        <f t="shared" si="23"/>
        <v>1184.288</v>
      </c>
      <c r="AI13" s="127">
        <f t="shared" si="24"/>
        <v>104.52923414768047</v>
      </c>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row>
    <row r="14" spans="1:73" s="15" customFormat="1" ht="60" x14ac:dyDescent="0.25">
      <c r="A14" s="268"/>
      <c r="B14" s="270"/>
      <c r="C14" s="1" t="s">
        <v>101</v>
      </c>
      <c r="D14" s="149">
        <v>110.5</v>
      </c>
      <c r="E14" s="25">
        <v>35.42</v>
      </c>
      <c r="F14" s="23">
        <v>37.619999999999997</v>
      </c>
      <c r="G14" s="23">
        <f t="shared" si="1"/>
        <v>1956.9550000000002</v>
      </c>
      <c r="H14" s="23">
        <f t="shared" si="2"/>
        <v>2078.5049999999997</v>
      </c>
      <c r="I14" s="23">
        <f t="shared" si="3"/>
        <v>4035.46</v>
      </c>
      <c r="J14" s="133">
        <f t="shared" si="4"/>
        <v>4157.0099999999993</v>
      </c>
      <c r="K14" s="65">
        <f t="shared" si="5"/>
        <v>37.619999999999997</v>
      </c>
      <c r="L14" s="65">
        <v>39.31</v>
      </c>
      <c r="M14" s="65">
        <f t="shared" si="6"/>
        <v>2078.5049999999997</v>
      </c>
      <c r="N14" s="65">
        <f t="shared" si="7"/>
        <v>100</v>
      </c>
      <c r="O14" s="133">
        <f t="shared" si="8"/>
        <v>4157.0099999999993</v>
      </c>
      <c r="P14" s="65">
        <f t="shared" si="9"/>
        <v>2171.8775000000001</v>
      </c>
      <c r="Q14" s="65">
        <f t="shared" si="10"/>
        <v>4250.3824999999997</v>
      </c>
      <c r="R14" s="135">
        <f t="shared" si="11"/>
        <v>4343.7550000000001</v>
      </c>
      <c r="S14" s="65">
        <f t="shared" si="12"/>
        <v>104.49229133439661</v>
      </c>
      <c r="T14" s="149">
        <v>13.8</v>
      </c>
      <c r="U14" s="25">
        <v>48.03</v>
      </c>
      <c r="V14" s="25">
        <v>50.92</v>
      </c>
      <c r="W14" s="25">
        <f t="shared" si="14"/>
        <v>331.40700000000004</v>
      </c>
      <c r="X14" s="25">
        <f t="shared" si="15"/>
        <v>351.34800000000001</v>
      </c>
      <c r="Y14" s="25">
        <f t="shared" si="16"/>
        <v>682.75500000000011</v>
      </c>
      <c r="Z14" s="136">
        <f t="shared" si="17"/>
        <v>702.69600000000003</v>
      </c>
      <c r="AA14" s="25">
        <f t="shared" si="18"/>
        <v>106.01707266291902</v>
      </c>
      <c r="AB14" s="68">
        <f t="shared" si="19"/>
        <v>50.92</v>
      </c>
      <c r="AC14" s="71">
        <v>53.21</v>
      </c>
      <c r="AD14" s="68">
        <f t="shared" si="20"/>
        <v>351.34800000000001</v>
      </c>
      <c r="AE14" s="141">
        <f t="shared" si="21"/>
        <v>702.69600000000003</v>
      </c>
      <c r="AF14" s="68">
        <f t="shared" si="22"/>
        <v>367.149</v>
      </c>
      <c r="AG14" s="138">
        <f t="shared" si="0"/>
        <v>718.49700000000007</v>
      </c>
      <c r="AH14" s="139">
        <f t="shared" si="23"/>
        <v>734.298</v>
      </c>
      <c r="AI14" s="127">
        <f t="shared" si="24"/>
        <v>104.49725058915946</v>
      </c>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row>
    <row r="15" spans="1:73" ht="75" x14ac:dyDescent="0.25">
      <c r="A15" s="268"/>
      <c r="B15" s="270"/>
      <c r="C15" s="1" t="s">
        <v>297</v>
      </c>
      <c r="D15" s="149">
        <v>57.6</v>
      </c>
      <c r="E15" s="25">
        <v>28.35</v>
      </c>
      <c r="F15" s="23">
        <v>30.05</v>
      </c>
      <c r="G15" s="23">
        <f t="shared" si="1"/>
        <v>816.48</v>
      </c>
      <c r="H15" s="23">
        <f t="shared" si="2"/>
        <v>865.44</v>
      </c>
      <c r="I15" s="23">
        <f t="shared" si="3"/>
        <v>1681.92</v>
      </c>
      <c r="J15" s="133">
        <f t="shared" si="4"/>
        <v>1730.88</v>
      </c>
      <c r="K15" s="65">
        <f t="shared" si="5"/>
        <v>30.05</v>
      </c>
      <c r="L15" s="65">
        <v>31.4</v>
      </c>
      <c r="M15" s="65">
        <f t="shared" si="6"/>
        <v>865.44</v>
      </c>
      <c r="N15" s="65">
        <f t="shared" si="7"/>
        <v>100</v>
      </c>
      <c r="O15" s="133">
        <f t="shared" si="8"/>
        <v>1730.88</v>
      </c>
      <c r="P15" s="65">
        <f t="shared" si="9"/>
        <v>904.31999999999994</v>
      </c>
      <c r="Q15" s="65">
        <f t="shared" si="10"/>
        <v>1769.76</v>
      </c>
      <c r="R15" s="135">
        <f t="shared" si="11"/>
        <v>1808.6399999999999</v>
      </c>
      <c r="S15" s="65">
        <f t="shared" si="12"/>
        <v>104.49251247920132</v>
      </c>
      <c r="T15" s="149">
        <v>56.7</v>
      </c>
      <c r="U15" s="25">
        <v>41.99</v>
      </c>
      <c r="V15" s="25">
        <v>44.51</v>
      </c>
      <c r="W15" s="25">
        <f t="shared" si="14"/>
        <v>1190.4165</v>
      </c>
      <c r="X15" s="25">
        <f t="shared" si="15"/>
        <v>1261.8585</v>
      </c>
      <c r="Y15" s="25">
        <f t="shared" si="16"/>
        <v>2452.2750000000001</v>
      </c>
      <c r="Z15" s="136">
        <f t="shared" si="17"/>
        <v>2523.7170000000001</v>
      </c>
      <c r="AA15" s="25">
        <f t="shared" si="18"/>
        <v>106.00142891164562</v>
      </c>
      <c r="AB15" s="68">
        <f t="shared" si="19"/>
        <v>44.51</v>
      </c>
      <c r="AC15" s="71">
        <v>46.51</v>
      </c>
      <c r="AD15" s="68">
        <f t="shared" si="20"/>
        <v>1261.8585</v>
      </c>
      <c r="AE15" s="141">
        <f t="shared" si="21"/>
        <v>2523.7170000000001</v>
      </c>
      <c r="AF15" s="68">
        <f t="shared" si="22"/>
        <v>1318.5585000000001</v>
      </c>
      <c r="AG15" s="138">
        <f t="shared" si="0"/>
        <v>2580.4170000000004</v>
      </c>
      <c r="AH15" s="139">
        <f t="shared" si="23"/>
        <v>2637.1170000000002</v>
      </c>
      <c r="AI15" s="127">
        <f t="shared" si="24"/>
        <v>104.49337227589307</v>
      </c>
    </row>
    <row r="16" spans="1:73" s="15" customFormat="1" ht="45" x14ac:dyDescent="0.25">
      <c r="A16" s="268"/>
      <c r="B16" s="272"/>
      <c r="C16" s="1" t="s">
        <v>102</v>
      </c>
      <c r="D16" s="28">
        <v>14.2</v>
      </c>
      <c r="E16" s="29">
        <v>21.2</v>
      </c>
      <c r="F16" s="23">
        <v>22.46</v>
      </c>
      <c r="G16" s="23">
        <f t="shared" si="1"/>
        <v>150.51999999999998</v>
      </c>
      <c r="H16" s="23">
        <f t="shared" si="2"/>
        <v>159.46600000000001</v>
      </c>
      <c r="I16" s="23">
        <f t="shared" si="3"/>
        <v>309.98599999999999</v>
      </c>
      <c r="J16" s="133">
        <f t="shared" si="4"/>
        <v>318.93200000000002</v>
      </c>
      <c r="K16" s="65">
        <f t="shared" si="5"/>
        <v>22.46</v>
      </c>
      <c r="L16" s="65">
        <v>23.47</v>
      </c>
      <c r="M16" s="65">
        <f t="shared" si="6"/>
        <v>159.46600000000001</v>
      </c>
      <c r="N16" s="65">
        <f t="shared" si="7"/>
        <v>100</v>
      </c>
      <c r="O16" s="133">
        <f t="shared" si="8"/>
        <v>318.93200000000002</v>
      </c>
      <c r="P16" s="65">
        <f t="shared" si="9"/>
        <v>166.63699999999997</v>
      </c>
      <c r="Q16" s="65">
        <f t="shared" si="10"/>
        <v>326.10299999999995</v>
      </c>
      <c r="R16" s="135">
        <f t="shared" si="11"/>
        <v>333.27399999999994</v>
      </c>
      <c r="S16" s="65">
        <f t="shared" si="12"/>
        <v>104.49688334817453</v>
      </c>
      <c r="T16" s="69"/>
      <c r="U16" s="25"/>
      <c r="V16" s="25">
        <f t="shared" si="13"/>
        <v>0</v>
      </c>
      <c r="W16" s="25">
        <f t="shared" si="14"/>
        <v>0</v>
      </c>
      <c r="X16" s="25">
        <f t="shared" si="15"/>
        <v>0</v>
      </c>
      <c r="Y16" s="25">
        <f t="shared" si="16"/>
        <v>0</v>
      </c>
      <c r="Z16" s="136">
        <f t="shared" si="17"/>
        <v>0</v>
      </c>
      <c r="AA16" s="25" t="e">
        <f t="shared" si="18"/>
        <v>#DIV/0!</v>
      </c>
      <c r="AB16" s="68">
        <f t="shared" si="19"/>
        <v>0</v>
      </c>
      <c r="AC16" s="71"/>
      <c r="AD16" s="68">
        <f t="shared" si="20"/>
        <v>0</v>
      </c>
      <c r="AE16" s="141">
        <f t="shared" si="21"/>
        <v>0</v>
      </c>
      <c r="AF16" s="68">
        <f t="shared" si="22"/>
        <v>0</v>
      </c>
      <c r="AG16" s="138">
        <f t="shared" si="0"/>
        <v>0</v>
      </c>
      <c r="AH16" s="139">
        <f t="shared" si="23"/>
        <v>0</v>
      </c>
      <c r="AI16" s="127" t="e">
        <f t="shared" si="24"/>
        <v>#DIV/0!</v>
      </c>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row>
    <row r="17" spans="1:73" ht="105" x14ac:dyDescent="0.25">
      <c r="A17" s="268"/>
      <c r="B17" s="272"/>
      <c r="C17" s="1" t="s">
        <v>298</v>
      </c>
      <c r="D17" s="149">
        <v>26.2</v>
      </c>
      <c r="E17" s="25">
        <v>40.04</v>
      </c>
      <c r="F17" s="23">
        <v>42.44</v>
      </c>
      <c r="G17" s="23">
        <f t="shared" si="1"/>
        <v>524.524</v>
      </c>
      <c r="H17" s="23">
        <f t="shared" si="2"/>
        <v>555.96399999999994</v>
      </c>
      <c r="I17" s="23">
        <f t="shared" si="3"/>
        <v>1080.4879999999998</v>
      </c>
      <c r="J17" s="133">
        <f t="shared" si="4"/>
        <v>1111.9279999999999</v>
      </c>
      <c r="K17" s="65">
        <f t="shared" si="5"/>
        <v>42.44</v>
      </c>
      <c r="L17" s="65">
        <v>44.35</v>
      </c>
      <c r="M17" s="65">
        <f t="shared" si="6"/>
        <v>555.96399999999994</v>
      </c>
      <c r="N17" s="65">
        <f t="shared" si="7"/>
        <v>100</v>
      </c>
      <c r="O17" s="133">
        <f t="shared" si="8"/>
        <v>1111.9279999999999</v>
      </c>
      <c r="P17" s="65">
        <f t="shared" si="9"/>
        <v>580.98500000000001</v>
      </c>
      <c r="Q17" s="65">
        <f t="shared" si="10"/>
        <v>1136.9490000000001</v>
      </c>
      <c r="R17" s="135">
        <f t="shared" si="11"/>
        <v>1161.97</v>
      </c>
      <c r="S17" s="65">
        <f t="shared" si="12"/>
        <v>104.50047125353441</v>
      </c>
      <c r="T17" s="69"/>
      <c r="U17" s="25"/>
      <c r="V17" s="25">
        <f t="shared" si="13"/>
        <v>0</v>
      </c>
      <c r="W17" s="25">
        <f t="shared" si="14"/>
        <v>0</v>
      </c>
      <c r="X17" s="25">
        <f t="shared" si="15"/>
        <v>0</v>
      </c>
      <c r="Y17" s="25">
        <f t="shared" si="16"/>
        <v>0</v>
      </c>
      <c r="Z17" s="136">
        <f t="shared" si="17"/>
        <v>0</v>
      </c>
      <c r="AA17" s="25" t="e">
        <f t="shared" si="18"/>
        <v>#DIV/0!</v>
      </c>
      <c r="AB17" s="68">
        <f t="shared" si="19"/>
        <v>0</v>
      </c>
      <c r="AC17" s="71"/>
      <c r="AD17" s="68">
        <f t="shared" si="20"/>
        <v>0</v>
      </c>
      <c r="AE17" s="141">
        <f t="shared" si="21"/>
        <v>0</v>
      </c>
      <c r="AF17" s="68">
        <f t="shared" si="22"/>
        <v>0</v>
      </c>
      <c r="AG17" s="138">
        <f t="shared" si="0"/>
        <v>0</v>
      </c>
      <c r="AH17" s="139">
        <f t="shared" si="23"/>
        <v>0</v>
      </c>
      <c r="AI17" s="127" t="e">
        <f t="shared" si="24"/>
        <v>#DIV/0!</v>
      </c>
    </row>
    <row r="18" spans="1:73" ht="60" x14ac:dyDescent="0.25">
      <c r="A18" s="268"/>
      <c r="B18" s="272"/>
      <c r="C18" s="1" t="s">
        <v>125</v>
      </c>
      <c r="D18" s="149">
        <v>57.9</v>
      </c>
      <c r="E18" s="25">
        <v>40.04</v>
      </c>
      <c r="F18" s="23">
        <v>42.44</v>
      </c>
      <c r="G18" s="23">
        <f t="shared" si="1"/>
        <v>1159.1579999999999</v>
      </c>
      <c r="H18" s="23">
        <f t="shared" si="2"/>
        <v>1228.6379999999999</v>
      </c>
      <c r="I18" s="23">
        <f t="shared" si="3"/>
        <v>2387.7959999999998</v>
      </c>
      <c r="J18" s="133">
        <f t="shared" si="4"/>
        <v>2457.2759999999998</v>
      </c>
      <c r="K18" s="65">
        <f t="shared" si="5"/>
        <v>42.44</v>
      </c>
      <c r="L18" s="65">
        <v>44.35</v>
      </c>
      <c r="M18" s="65">
        <f t="shared" si="6"/>
        <v>1228.6379999999999</v>
      </c>
      <c r="N18" s="65">
        <f t="shared" si="7"/>
        <v>100</v>
      </c>
      <c r="O18" s="133">
        <f t="shared" si="8"/>
        <v>2457.2759999999998</v>
      </c>
      <c r="P18" s="65">
        <f t="shared" si="9"/>
        <v>1283.9325000000001</v>
      </c>
      <c r="Q18" s="65">
        <f t="shared" si="10"/>
        <v>2512.5704999999998</v>
      </c>
      <c r="R18" s="135">
        <f t="shared" si="11"/>
        <v>2567.8650000000002</v>
      </c>
      <c r="S18" s="65">
        <f t="shared" si="12"/>
        <v>104.50047125353441</v>
      </c>
      <c r="T18" s="69"/>
      <c r="U18" s="25"/>
      <c r="V18" s="25">
        <f t="shared" si="13"/>
        <v>0</v>
      </c>
      <c r="W18" s="25">
        <f t="shared" si="14"/>
        <v>0</v>
      </c>
      <c r="X18" s="25">
        <f t="shared" si="15"/>
        <v>0</v>
      </c>
      <c r="Y18" s="25">
        <f t="shared" si="16"/>
        <v>0</v>
      </c>
      <c r="Z18" s="136">
        <f t="shared" si="17"/>
        <v>0</v>
      </c>
      <c r="AA18" s="25" t="e">
        <f t="shared" si="18"/>
        <v>#DIV/0!</v>
      </c>
      <c r="AB18" s="68">
        <f t="shared" si="19"/>
        <v>0</v>
      </c>
      <c r="AC18" s="71"/>
      <c r="AD18" s="68">
        <f t="shared" si="20"/>
        <v>0</v>
      </c>
      <c r="AE18" s="141">
        <f t="shared" si="21"/>
        <v>0</v>
      </c>
      <c r="AF18" s="68">
        <f t="shared" si="22"/>
        <v>0</v>
      </c>
      <c r="AG18" s="138">
        <f t="shared" si="0"/>
        <v>0</v>
      </c>
      <c r="AH18" s="139">
        <f t="shared" si="23"/>
        <v>0</v>
      </c>
      <c r="AI18" s="127" t="e">
        <f t="shared" si="24"/>
        <v>#DIV/0!</v>
      </c>
    </row>
    <row r="19" spans="1:73" s="15" customFormat="1" ht="45" x14ac:dyDescent="0.25">
      <c r="A19" s="268"/>
      <c r="B19" s="272"/>
      <c r="C19" s="1" t="s">
        <v>126</v>
      </c>
      <c r="D19" s="149">
        <v>43.4</v>
      </c>
      <c r="E19" s="25">
        <v>40.04</v>
      </c>
      <c r="F19" s="23">
        <v>42.44</v>
      </c>
      <c r="G19" s="23">
        <f t="shared" si="1"/>
        <v>868.86799999999994</v>
      </c>
      <c r="H19" s="23">
        <f t="shared" si="2"/>
        <v>920.94799999999987</v>
      </c>
      <c r="I19" s="23">
        <f t="shared" si="3"/>
        <v>1789.8159999999998</v>
      </c>
      <c r="J19" s="133">
        <f t="shared" si="4"/>
        <v>1841.8959999999997</v>
      </c>
      <c r="K19" s="65">
        <f t="shared" si="5"/>
        <v>42.44</v>
      </c>
      <c r="L19" s="65">
        <v>44.35</v>
      </c>
      <c r="M19" s="65">
        <f t="shared" si="6"/>
        <v>920.94799999999987</v>
      </c>
      <c r="N19" s="65">
        <f t="shared" si="7"/>
        <v>100</v>
      </c>
      <c r="O19" s="133">
        <f t="shared" si="8"/>
        <v>1841.8959999999997</v>
      </c>
      <c r="P19" s="65">
        <f t="shared" si="9"/>
        <v>962.39499999999998</v>
      </c>
      <c r="Q19" s="65">
        <f t="shared" si="10"/>
        <v>1883.3429999999998</v>
      </c>
      <c r="R19" s="135">
        <f t="shared" si="11"/>
        <v>1924.79</v>
      </c>
      <c r="S19" s="65">
        <f t="shared" si="12"/>
        <v>104.50047125353441</v>
      </c>
      <c r="T19" s="69"/>
      <c r="U19" s="25"/>
      <c r="V19" s="25">
        <f t="shared" si="13"/>
        <v>0</v>
      </c>
      <c r="W19" s="25">
        <f t="shared" si="14"/>
        <v>0</v>
      </c>
      <c r="X19" s="25">
        <f t="shared" si="15"/>
        <v>0</v>
      </c>
      <c r="Y19" s="25">
        <f t="shared" si="16"/>
        <v>0</v>
      </c>
      <c r="Z19" s="136">
        <f t="shared" si="17"/>
        <v>0</v>
      </c>
      <c r="AA19" s="25" t="e">
        <f t="shared" si="18"/>
        <v>#DIV/0!</v>
      </c>
      <c r="AB19" s="68">
        <f t="shared" si="19"/>
        <v>0</v>
      </c>
      <c r="AC19" s="71"/>
      <c r="AD19" s="68">
        <f t="shared" si="20"/>
        <v>0</v>
      </c>
      <c r="AE19" s="141">
        <f t="shared" si="21"/>
        <v>0</v>
      </c>
      <c r="AF19" s="68">
        <f t="shared" si="22"/>
        <v>0</v>
      </c>
      <c r="AG19" s="138">
        <f t="shared" si="0"/>
        <v>0</v>
      </c>
      <c r="AH19" s="139">
        <f t="shared" si="23"/>
        <v>0</v>
      </c>
      <c r="AI19" s="127" t="e">
        <f t="shared" si="24"/>
        <v>#DIV/0!</v>
      </c>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row>
    <row r="20" spans="1:73" ht="60" x14ac:dyDescent="0.25">
      <c r="A20" s="268"/>
      <c r="B20" s="272"/>
      <c r="C20" s="1" t="s">
        <v>127</v>
      </c>
      <c r="D20" s="149">
        <v>7.6</v>
      </c>
      <c r="E20" s="25">
        <v>40.04</v>
      </c>
      <c r="F20" s="23">
        <v>42.44</v>
      </c>
      <c r="G20" s="23">
        <f t="shared" si="1"/>
        <v>152.15199999999999</v>
      </c>
      <c r="H20" s="23">
        <f t="shared" si="2"/>
        <v>161.27199999999999</v>
      </c>
      <c r="I20" s="23">
        <f t="shared" si="3"/>
        <v>313.42399999999998</v>
      </c>
      <c r="J20" s="133">
        <f t="shared" si="4"/>
        <v>322.54399999999998</v>
      </c>
      <c r="K20" s="65">
        <f t="shared" si="5"/>
        <v>42.44</v>
      </c>
      <c r="L20" s="65">
        <v>44.35</v>
      </c>
      <c r="M20" s="65">
        <f t="shared" si="6"/>
        <v>161.27199999999999</v>
      </c>
      <c r="N20" s="65">
        <f t="shared" si="7"/>
        <v>100</v>
      </c>
      <c r="O20" s="133">
        <f t="shared" si="8"/>
        <v>322.54399999999998</v>
      </c>
      <c r="P20" s="65">
        <f t="shared" si="9"/>
        <v>168.53</v>
      </c>
      <c r="Q20" s="65">
        <f t="shared" si="10"/>
        <v>329.80200000000002</v>
      </c>
      <c r="R20" s="135">
        <f t="shared" si="11"/>
        <v>337.06</v>
      </c>
      <c r="S20" s="65">
        <f t="shared" si="12"/>
        <v>104.50047125353441</v>
      </c>
      <c r="T20" s="69"/>
      <c r="U20" s="25"/>
      <c r="V20" s="25">
        <f t="shared" si="13"/>
        <v>0</v>
      </c>
      <c r="W20" s="25">
        <f t="shared" si="14"/>
        <v>0</v>
      </c>
      <c r="X20" s="25">
        <f t="shared" si="15"/>
        <v>0</v>
      </c>
      <c r="Y20" s="25">
        <f t="shared" si="16"/>
        <v>0</v>
      </c>
      <c r="Z20" s="136">
        <f t="shared" si="17"/>
        <v>0</v>
      </c>
      <c r="AA20" s="25" t="e">
        <f t="shared" si="18"/>
        <v>#DIV/0!</v>
      </c>
      <c r="AB20" s="68">
        <f t="shared" si="19"/>
        <v>0</v>
      </c>
      <c r="AC20" s="71"/>
      <c r="AD20" s="68">
        <f t="shared" si="20"/>
        <v>0</v>
      </c>
      <c r="AE20" s="141">
        <f t="shared" si="21"/>
        <v>0</v>
      </c>
      <c r="AF20" s="68">
        <f t="shared" si="22"/>
        <v>0</v>
      </c>
      <c r="AG20" s="138">
        <f t="shared" si="0"/>
        <v>0</v>
      </c>
      <c r="AH20" s="139">
        <f t="shared" si="23"/>
        <v>0</v>
      </c>
      <c r="AI20" s="127" t="e">
        <f t="shared" si="24"/>
        <v>#DIV/0!</v>
      </c>
    </row>
    <row r="21" spans="1:73" ht="45" x14ac:dyDescent="0.25">
      <c r="A21" s="268"/>
      <c r="B21" s="272"/>
      <c r="C21" s="1" t="s">
        <v>128</v>
      </c>
      <c r="D21" s="149">
        <v>10.7</v>
      </c>
      <c r="E21" s="25">
        <v>40.04</v>
      </c>
      <c r="F21" s="23">
        <v>42.44</v>
      </c>
      <c r="G21" s="23">
        <f t="shared" si="1"/>
        <v>214.21399999999997</v>
      </c>
      <c r="H21" s="23">
        <f t="shared" si="2"/>
        <v>227.05399999999997</v>
      </c>
      <c r="I21" s="23">
        <f t="shared" si="3"/>
        <v>441.26799999999992</v>
      </c>
      <c r="J21" s="133">
        <f t="shared" si="4"/>
        <v>454.10799999999995</v>
      </c>
      <c r="K21" s="65">
        <f t="shared" si="5"/>
        <v>42.44</v>
      </c>
      <c r="L21" s="65">
        <v>44.35</v>
      </c>
      <c r="M21" s="65">
        <f t="shared" si="6"/>
        <v>227.05399999999997</v>
      </c>
      <c r="N21" s="65">
        <f t="shared" si="7"/>
        <v>100</v>
      </c>
      <c r="O21" s="133">
        <f t="shared" si="8"/>
        <v>454.10799999999995</v>
      </c>
      <c r="P21" s="65">
        <f t="shared" si="9"/>
        <v>237.27249999999998</v>
      </c>
      <c r="Q21" s="65">
        <f t="shared" si="10"/>
        <v>464.32649999999995</v>
      </c>
      <c r="R21" s="135">
        <f t="shared" si="11"/>
        <v>474.54499999999996</v>
      </c>
      <c r="S21" s="65">
        <f t="shared" si="12"/>
        <v>104.50047125353441</v>
      </c>
      <c r="T21" s="69"/>
      <c r="U21" s="25"/>
      <c r="V21" s="25">
        <f t="shared" si="13"/>
        <v>0</v>
      </c>
      <c r="W21" s="25">
        <f t="shared" si="14"/>
        <v>0</v>
      </c>
      <c r="X21" s="25">
        <f t="shared" si="15"/>
        <v>0</v>
      </c>
      <c r="Y21" s="25">
        <f t="shared" si="16"/>
        <v>0</v>
      </c>
      <c r="Z21" s="136">
        <f t="shared" si="17"/>
        <v>0</v>
      </c>
      <c r="AA21" s="25" t="e">
        <f t="shared" si="18"/>
        <v>#DIV/0!</v>
      </c>
      <c r="AB21" s="68">
        <f t="shared" si="19"/>
        <v>0</v>
      </c>
      <c r="AC21" s="71"/>
      <c r="AD21" s="68">
        <f t="shared" si="20"/>
        <v>0</v>
      </c>
      <c r="AE21" s="141">
        <f t="shared" si="21"/>
        <v>0</v>
      </c>
      <c r="AF21" s="68">
        <f t="shared" si="22"/>
        <v>0</v>
      </c>
      <c r="AG21" s="138">
        <f t="shared" si="0"/>
        <v>0</v>
      </c>
      <c r="AH21" s="139">
        <f t="shared" si="23"/>
        <v>0</v>
      </c>
      <c r="AI21" s="127" t="e">
        <f t="shared" si="24"/>
        <v>#DIV/0!</v>
      </c>
    </row>
    <row r="22" spans="1:73" ht="60" x14ac:dyDescent="0.25">
      <c r="A22" s="268"/>
      <c r="B22" s="272"/>
      <c r="C22" s="1" t="s">
        <v>129</v>
      </c>
      <c r="D22" s="149">
        <v>11.1</v>
      </c>
      <c r="E22" s="25">
        <v>40.04</v>
      </c>
      <c r="F22" s="23">
        <v>42.44</v>
      </c>
      <c r="G22" s="23">
        <f t="shared" si="1"/>
        <v>222.22199999999998</v>
      </c>
      <c r="H22" s="23">
        <f t="shared" si="2"/>
        <v>235.54199999999997</v>
      </c>
      <c r="I22" s="23">
        <f t="shared" si="3"/>
        <v>457.76399999999995</v>
      </c>
      <c r="J22" s="133">
        <f t="shared" si="4"/>
        <v>471.08399999999995</v>
      </c>
      <c r="K22" s="65">
        <f t="shared" si="5"/>
        <v>42.44</v>
      </c>
      <c r="L22" s="65">
        <v>44.35</v>
      </c>
      <c r="M22" s="65">
        <f t="shared" si="6"/>
        <v>235.54199999999997</v>
      </c>
      <c r="N22" s="65">
        <f t="shared" si="7"/>
        <v>100</v>
      </c>
      <c r="O22" s="133">
        <f t="shared" si="8"/>
        <v>471.08399999999995</v>
      </c>
      <c r="P22" s="65">
        <f t="shared" si="9"/>
        <v>246.14250000000001</v>
      </c>
      <c r="Q22" s="65">
        <f t="shared" si="10"/>
        <v>481.68449999999996</v>
      </c>
      <c r="R22" s="135">
        <f t="shared" si="11"/>
        <v>492.28500000000003</v>
      </c>
      <c r="S22" s="65">
        <f t="shared" si="12"/>
        <v>104.50047125353441</v>
      </c>
      <c r="T22" s="69"/>
      <c r="U22" s="25"/>
      <c r="V22" s="25">
        <f t="shared" si="13"/>
        <v>0</v>
      </c>
      <c r="W22" s="25">
        <f t="shared" si="14"/>
        <v>0</v>
      </c>
      <c r="X22" s="25">
        <f t="shared" si="15"/>
        <v>0</v>
      </c>
      <c r="Y22" s="25">
        <f t="shared" si="16"/>
        <v>0</v>
      </c>
      <c r="Z22" s="136">
        <f t="shared" si="17"/>
        <v>0</v>
      </c>
      <c r="AA22" s="25" t="e">
        <f t="shared" si="18"/>
        <v>#DIV/0!</v>
      </c>
      <c r="AB22" s="68">
        <f t="shared" si="19"/>
        <v>0</v>
      </c>
      <c r="AC22" s="71"/>
      <c r="AD22" s="68">
        <f t="shared" si="20"/>
        <v>0</v>
      </c>
      <c r="AE22" s="141">
        <f t="shared" si="21"/>
        <v>0</v>
      </c>
      <c r="AF22" s="68">
        <f t="shared" si="22"/>
        <v>0</v>
      </c>
      <c r="AG22" s="138">
        <f t="shared" si="0"/>
        <v>0</v>
      </c>
      <c r="AH22" s="139">
        <f t="shared" si="23"/>
        <v>0</v>
      </c>
      <c r="AI22" s="127" t="e">
        <f t="shared" si="24"/>
        <v>#DIV/0!</v>
      </c>
    </row>
    <row r="23" spans="1:73" ht="60" x14ac:dyDescent="0.25">
      <c r="A23" s="271"/>
      <c r="B23" s="273"/>
      <c r="C23" s="1" t="s">
        <v>130</v>
      </c>
      <c r="D23" s="149">
        <v>4.5</v>
      </c>
      <c r="E23" s="25">
        <v>40.04</v>
      </c>
      <c r="F23" s="23">
        <v>42.44</v>
      </c>
      <c r="G23" s="23">
        <f t="shared" si="1"/>
        <v>90.09</v>
      </c>
      <c r="H23" s="23">
        <f t="shared" si="2"/>
        <v>95.49</v>
      </c>
      <c r="I23" s="23">
        <f t="shared" si="3"/>
        <v>185.57999999999998</v>
      </c>
      <c r="J23" s="133">
        <f t="shared" si="4"/>
        <v>190.98</v>
      </c>
      <c r="K23" s="65">
        <f t="shared" si="5"/>
        <v>42.44</v>
      </c>
      <c r="L23" s="65">
        <v>44.35</v>
      </c>
      <c r="M23" s="65">
        <f t="shared" si="6"/>
        <v>95.49</v>
      </c>
      <c r="N23" s="65">
        <f t="shared" si="7"/>
        <v>100</v>
      </c>
      <c r="O23" s="133">
        <f t="shared" si="8"/>
        <v>190.98</v>
      </c>
      <c r="P23" s="65">
        <f t="shared" si="9"/>
        <v>99.787500000000009</v>
      </c>
      <c r="Q23" s="65">
        <f t="shared" si="10"/>
        <v>195.2775</v>
      </c>
      <c r="R23" s="135">
        <f t="shared" si="11"/>
        <v>199.57500000000002</v>
      </c>
      <c r="S23" s="65">
        <f t="shared" si="12"/>
        <v>104.50047125353441</v>
      </c>
      <c r="T23" s="44"/>
      <c r="U23" s="25"/>
      <c r="V23" s="25">
        <f t="shared" si="13"/>
        <v>0</v>
      </c>
      <c r="W23" s="25">
        <f t="shared" si="14"/>
        <v>0</v>
      </c>
      <c r="X23" s="25">
        <f t="shared" si="15"/>
        <v>0</v>
      </c>
      <c r="Y23" s="25">
        <f t="shared" si="16"/>
        <v>0</v>
      </c>
      <c r="Z23" s="136">
        <f t="shared" si="17"/>
        <v>0</v>
      </c>
      <c r="AA23" s="25" t="e">
        <f t="shared" si="18"/>
        <v>#DIV/0!</v>
      </c>
      <c r="AB23" s="68">
        <f t="shared" si="19"/>
        <v>0</v>
      </c>
      <c r="AC23" s="71"/>
      <c r="AD23" s="68">
        <f t="shared" si="20"/>
        <v>0</v>
      </c>
      <c r="AE23" s="141">
        <f t="shared" si="21"/>
        <v>0</v>
      </c>
      <c r="AF23" s="68">
        <f t="shared" si="22"/>
        <v>0</v>
      </c>
      <c r="AG23" s="138">
        <f t="shared" si="0"/>
        <v>0</v>
      </c>
      <c r="AH23" s="139">
        <f t="shared" si="23"/>
        <v>0</v>
      </c>
      <c r="AI23" s="127" t="e">
        <f t="shared" si="24"/>
        <v>#DIV/0!</v>
      </c>
    </row>
    <row r="24" spans="1:73" ht="60" x14ac:dyDescent="0.25">
      <c r="A24" s="57">
        <v>8</v>
      </c>
      <c r="B24" s="96" t="s">
        <v>7</v>
      </c>
      <c r="C24" s="12" t="s">
        <v>197</v>
      </c>
      <c r="D24" s="4">
        <v>64.599999999999994</v>
      </c>
      <c r="E24" s="20">
        <v>39.04</v>
      </c>
      <c r="F24" s="23">
        <v>41.38</v>
      </c>
      <c r="G24" s="23">
        <f t="shared" si="1"/>
        <v>1260.992</v>
      </c>
      <c r="H24" s="23">
        <f t="shared" si="2"/>
        <v>1336.5740000000001</v>
      </c>
      <c r="I24" s="23">
        <f t="shared" si="3"/>
        <v>2597.5659999999998</v>
      </c>
      <c r="J24" s="133">
        <f t="shared" si="4"/>
        <v>2673.1480000000001</v>
      </c>
      <c r="K24" s="65">
        <f t="shared" si="5"/>
        <v>41.38</v>
      </c>
      <c r="L24" s="65">
        <v>44.07</v>
      </c>
      <c r="M24" s="65">
        <f t="shared" si="6"/>
        <v>1336.5740000000001</v>
      </c>
      <c r="N24" s="65">
        <f t="shared" si="7"/>
        <v>100</v>
      </c>
      <c r="O24" s="133">
        <f t="shared" si="8"/>
        <v>2673.1480000000001</v>
      </c>
      <c r="P24" s="65">
        <f t="shared" si="9"/>
        <v>1423.4609999999998</v>
      </c>
      <c r="Q24" s="65">
        <f t="shared" si="10"/>
        <v>2760.0349999999999</v>
      </c>
      <c r="R24" s="135">
        <f t="shared" si="11"/>
        <v>2846.9219999999996</v>
      </c>
      <c r="S24" s="65">
        <f t="shared" si="12"/>
        <v>106.50072498791687</v>
      </c>
      <c r="T24" s="149">
        <v>61.4</v>
      </c>
      <c r="U24" s="20">
        <v>55.53</v>
      </c>
      <c r="V24" s="25">
        <v>58.75</v>
      </c>
      <c r="W24" s="25">
        <f t="shared" si="14"/>
        <v>1704.771</v>
      </c>
      <c r="X24" s="25">
        <f t="shared" si="15"/>
        <v>1803.625</v>
      </c>
      <c r="Y24" s="25">
        <f t="shared" si="16"/>
        <v>3508.3959999999997</v>
      </c>
      <c r="Z24" s="136">
        <f t="shared" si="17"/>
        <v>3607.25</v>
      </c>
      <c r="AA24" s="25">
        <f t="shared" si="18"/>
        <v>105.79866738699802</v>
      </c>
      <c r="AB24" s="68">
        <f t="shared" si="19"/>
        <v>58.75</v>
      </c>
      <c r="AC24" s="71">
        <v>62.57</v>
      </c>
      <c r="AD24" s="68">
        <f t="shared" si="20"/>
        <v>1803.625</v>
      </c>
      <c r="AE24" s="141">
        <f t="shared" si="21"/>
        <v>3607.25</v>
      </c>
      <c r="AF24" s="68">
        <f t="shared" si="22"/>
        <v>1920.8989999999999</v>
      </c>
      <c r="AG24" s="138">
        <f t="shared" si="0"/>
        <v>3724.5239999999999</v>
      </c>
      <c r="AH24" s="139">
        <f t="shared" si="23"/>
        <v>3841.7979999999998</v>
      </c>
      <c r="AI24" s="127">
        <f t="shared" si="24"/>
        <v>106.50212765957447</v>
      </c>
    </row>
    <row r="25" spans="1:73" ht="62.25" customHeight="1" x14ac:dyDescent="0.25">
      <c r="A25" s="153">
        <v>9</v>
      </c>
      <c r="B25" s="97" t="s">
        <v>236</v>
      </c>
      <c r="C25" s="12" t="s">
        <v>197</v>
      </c>
      <c r="D25" s="4"/>
      <c r="E25" s="20"/>
      <c r="F25" s="23"/>
      <c r="G25" s="23">
        <f t="shared" si="1"/>
        <v>0</v>
      </c>
      <c r="H25" s="23">
        <f t="shared" si="2"/>
        <v>0</v>
      </c>
      <c r="I25" s="23"/>
      <c r="J25" s="133">
        <f t="shared" si="4"/>
        <v>0</v>
      </c>
      <c r="K25" s="65">
        <f t="shared" si="5"/>
        <v>0</v>
      </c>
      <c r="L25" s="65"/>
      <c r="M25" s="65">
        <f t="shared" si="6"/>
        <v>0</v>
      </c>
      <c r="N25" s="65" t="e">
        <f t="shared" si="7"/>
        <v>#DIV/0!</v>
      </c>
      <c r="O25" s="133">
        <f t="shared" si="8"/>
        <v>0</v>
      </c>
      <c r="P25" s="65">
        <f t="shared" si="9"/>
        <v>0</v>
      </c>
      <c r="Q25" s="65">
        <f t="shared" si="10"/>
        <v>0</v>
      </c>
      <c r="R25" s="135">
        <f t="shared" si="11"/>
        <v>0</v>
      </c>
      <c r="S25" s="65" t="e">
        <f t="shared" si="12"/>
        <v>#DIV/0!</v>
      </c>
      <c r="T25" s="44"/>
      <c r="U25" s="20"/>
      <c r="V25" s="25"/>
      <c r="W25" s="25"/>
      <c r="X25" s="25"/>
      <c r="Y25" s="25"/>
      <c r="Z25" s="136">
        <f t="shared" si="17"/>
        <v>0</v>
      </c>
      <c r="AA25" s="25" t="e">
        <f t="shared" si="18"/>
        <v>#DIV/0!</v>
      </c>
      <c r="AB25" s="68">
        <f t="shared" si="19"/>
        <v>0</v>
      </c>
      <c r="AC25" s="71"/>
      <c r="AD25" s="68">
        <f t="shared" si="20"/>
        <v>0</v>
      </c>
      <c r="AE25" s="141">
        <f t="shared" si="21"/>
        <v>0</v>
      </c>
      <c r="AF25" s="68">
        <f t="shared" si="22"/>
        <v>0</v>
      </c>
      <c r="AG25" s="138">
        <f t="shared" si="0"/>
        <v>0</v>
      </c>
      <c r="AH25" s="139">
        <f t="shared" si="23"/>
        <v>0</v>
      </c>
      <c r="AI25" s="127" t="e">
        <f t="shared" si="24"/>
        <v>#DIV/0!</v>
      </c>
    </row>
    <row r="26" spans="1:73" ht="60" x14ac:dyDescent="0.25">
      <c r="A26" s="274">
        <v>10</v>
      </c>
      <c r="B26" s="276" t="s">
        <v>8</v>
      </c>
      <c r="C26" s="12" t="s">
        <v>144</v>
      </c>
      <c r="D26" s="4">
        <v>52</v>
      </c>
      <c r="E26" s="20">
        <v>48.05</v>
      </c>
      <c r="F26" s="23">
        <v>50.43</v>
      </c>
      <c r="G26" s="23">
        <f t="shared" si="1"/>
        <v>1249.3</v>
      </c>
      <c r="H26" s="23">
        <f t="shared" si="2"/>
        <v>1311.18</v>
      </c>
      <c r="I26" s="23">
        <f t="shared" si="3"/>
        <v>2560.48</v>
      </c>
      <c r="J26" s="133">
        <f t="shared" si="4"/>
        <v>2622.36</v>
      </c>
      <c r="K26" s="65">
        <f t="shared" si="5"/>
        <v>50.43</v>
      </c>
      <c r="L26" s="65">
        <v>52.28</v>
      </c>
      <c r="M26" s="65">
        <f t="shared" si="6"/>
        <v>1311.18</v>
      </c>
      <c r="N26" s="65">
        <f t="shared" si="7"/>
        <v>100</v>
      </c>
      <c r="O26" s="133">
        <f t="shared" si="8"/>
        <v>2622.36</v>
      </c>
      <c r="P26" s="65">
        <f t="shared" si="9"/>
        <v>1359.28</v>
      </c>
      <c r="Q26" s="65">
        <f t="shared" si="10"/>
        <v>2670.46</v>
      </c>
      <c r="R26" s="135">
        <f t="shared" si="11"/>
        <v>2718.56</v>
      </c>
      <c r="S26" s="65">
        <f t="shared" si="12"/>
        <v>103.66845131865954</v>
      </c>
      <c r="T26" s="4">
        <v>12.6</v>
      </c>
      <c r="U26" s="20">
        <v>55.99</v>
      </c>
      <c r="V26" s="25">
        <v>59.35</v>
      </c>
      <c r="W26" s="25">
        <f t="shared" ref="W26" si="25">T26*U26/2</f>
        <v>352.73700000000002</v>
      </c>
      <c r="X26" s="25">
        <f t="shared" ref="X26" si="26">T26*V26/2</f>
        <v>373.90499999999997</v>
      </c>
      <c r="Y26" s="25">
        <f t="shared" si="16"/>
        <v>726.64200000000005</v>
      </c>
      <c r="Z26" s="136">
        <f t="shared" si="17"/>
        <v>747.81</v>
      </c>
      <c r="AA26" s="25">
        <f t="shared" si="18"/>
        <v>106.00107161993213</v>
      </c>
      <c r="AB26" s="68">
        <f t="shared" si="19"/>
        <v>59.35</v>
      </c>
      <c r="AC26" s="71">
        <v>63.21</v>
      </c>
      <c r="AD26" s="68">
        <f t="shared" si="20"/>
        <v>373.90499999999997</v>
      </c>
      <c r="AE26" s="141">
        <f t="shared" si="21"/>
        <v>747.81</v>
      </c>
      <c r="AF26" s="68">
        <f t="shared" si="22"/>
        <v>398.22300000000001</v>
      </c>
      <c r="AG26" s="138">
        <f t="shared" si="0"/>
        <v>772.12799999999993</v>
      </c>
      <c r="AH26" s="139">
        <f t="shared" si="23"/>
        <v>796.44600000000003</v>
      </c>
      <c r="AI26" s="127">
        <f t="shared" si="24"/>
        <v>106.50379106992418</v>
      </c>
    </row>
    <row r="27" spans="1:73" ht="120" x14ac:dyDescent="0.25">
      <c r="A27" s="275"/>
      <c r="B27" s="277"/>
      <c r="C27" s="12" t="s">
        <v>277</v>
      </c>
      <c r="D27" s="4">
        <v>48.1</v>
      </c>
      <c r="E27" s="20">
        <v>51</v>
      </c>
      <c r="F27" s="23">
        <v>53.13</v>
      </c>
      <c r="G27" s="23">
        <f t="shared" si="1"/>
        <v>1226.55</v>
      </c>
      <c r="H27" s="23">
        <f t="shared" si="2"/>
        <v>1277.7765000000002</v>
      </c>
      <c r="I27" s="23">
        <f t="shared" si="3"/>
        <v>2504.3265000000001</v>
      </c>
      <c r="J27" s="133">
        <f t="shared" si="4"/>
        <v>2555.5530000000003</v>
      </c>
      <c r="K27" s="65">
        <f t="shared" si="5"/>
        <v>53.13</v>
      </c>
      <c r="L27" s="65">
        <v>56.6</v>
      </c>
      <c r="M27" s="65">
        <f t="shared" si="6"/>
        <v>1277.7765000000002</v>
      </c>
      <c r="N27" s="65">
        <f t="shared" si="7"/>
        <v>100</v>
      </c>
      <c r="O27" s="133">
        <f t="shared" si="8"/>
        <v>2555.5530000000003</v>
      </c>
      <c r="P27" s="65">
        <f t="shared" si="9"/>
        <v>1361.23</v>
      </c>
      <c r="Q27" s="65">
        <f t="shared" si="10"/>
        <v>2639.0065000000004</v>
      </c>
      <c r="R27" s="135">
        <f t="shared" si="11"/>
        <v>2722.46</v>
      </c>
      <c r="S27" s="65">
        <f t="shared" si="12"/>
        <v>106.53115000941087</v>
      </c>
      <c r="T27" s="4"/>
      <c r="U27" s="20"/>
      <c r="V27" s="25"/>
      <c r="W27" s="25"/>
      <c r="X27" s="25"/>
      <c r="Y27" s="25"/>
      <c r="Z27" s="136">
        <f t="shared" si="17"/>
        <v>0</v>
      </c>
      <c r="AA27" s="25" t="e">
        <f t="shared" si="18"/>
        <v>#DIV/0!</v>
      </c>
      <c r="AB27" s="68">
        <f t="shared" si="19"/>
        <v>0</v>
      </c>
      <c r="AC27" s="71"/>
      <c r="AD27" s="68">
        <f t="shared" si="20"/>
        <v>0</v>
      </c>
      <c r="AE27" s="141">
        <f t="shared" si="21"/>
        <v>0</v>
      </c>
      <c r="AF27" s="68">
        <f t="shared" si="22"/>
        <v>0</v>
      </c>
      <c r="AG27" s="138">
        <f t="shared" si="0"/>
        <v>0</v>
      </c>
      <c r="AH27" s="139">
        <f t="shared" si="23"/>
        <v>0</v>
      </c>
      <c r="AI27" s="127" t="e">
        <f t="shared" si="24"/>
        <v>#DIV/0!</v>
      </c>
    </row>
    <row r="28" spans="1:73" ht="66.75" customHeight="1" x14ac:dyDescent="0.25">
      <c r="A28" s="57">
        <v>11</v>
      </c>
      <c r="B28" s="95" t="s">
        <v>237</v>
      </c>
      <c r="C28" s="12" t="s">
        <v>144</v>
      </c>
      <c r="D28" s="4"/>
      <c r="E28" s="20"/>
      <c r="F28" s="23"/>
      <c r="G28" s="23">
        <f t="shared" si="1"/>
        <v>0</v>
      </c>
      <c r="H28" s="23">
        <f t="shared" si="2"/>
        <v>0</v>
      </c>
      <c r="I28" s="23"/>
      <c r="J28" s="133">
        <f t="shared" si="4"/>
        <v>0</v>
      </c>
      <c r="K28" s="65">
        <f t="shared" si="5"/>
        <v>0</v>
      </c>
      <c r="L28" s="65"/>
      <c r="M28" s="65">
        <f t="shared" si="6"/>
        <v>0</v>
      </c>
      <c r="N28" s="65" t="e">
        <f t="shared" si="7"/>
        <v>#DIV/0!</v>
      </c>
      <c r="O28" s="133">
        <f t="shared" si="8"/>
        <v>0</v>
      </c>
      <c r="P28" s="65">
        <f t="shared" si="9"/>
        <v>0</v>
      </c>
      <c r="Q28" s="65">
        <f t="shared" si="10"/>
        <v>0</v>
      </c>
      <c r="R28" s="135">
        <f t="shared" si="11"/>
        <v>0</v>
      </c>
      <c r="S28" s="65" t="e">
        <f t="shared" si="12"/>
        <v>#DIV/0!</v>
      </c>
      <c r="T28" s="4"/>
      <c r="U28" s="20"/>
      <c r="V28" s="25"/>
      <c r="W28" s="25"/>
      <c r="X28" s="25"/>
      <c r="Y28" s="25"/>
      <c r="Z28" s="136">
        <f t="shared" si="17"/>
        <v>0</v>
      </c>
      <c r="AA28" s="25" t="e">
        <f t="shared" si="18"/>
        <v>#DIV/0!</v>
      </c>
      <c r="AB28" s="68">
        <f t="shared" si="19"/>
        <v>0</v>
      </c>
      <c r="AC28" s="71"/>
      <c r="AD28" s="68">
        <f t="shared" si="20"/>
        <v>0</v>
      </c>
      <c r="AE28" s="141">
        <f t="shared" si="21"/>
        <v>0</v>
      </c>
      <c r="AF28" s="68">
        <f t="shared" si="22"/>
        <v>0</v>
      </c>
      <c r="AG28" s="138">
        <f t="shared" si="0"/>
        <v>0</v>
      </c>
      <c r="AH28" s="139">
        <f t="shared" si="23"/>
        <v>0</v>
      </c>
      <c r="AI28" s="127" t="e">
        <f t="shared" si="24"/>
        <v>#DIV/0!</v>
      </c>
    </row>
    <row r="29" spans="1:73" s="16" customFormat="1" ht="51" customHeight="1" x14ac:dyDescent="0.25">
      <c r="A29" s="57">
        <v>12</v>
      </c>
      <c r="B29" s="112" t="s">
        <v>9</v>
      </c>
      <c r="C29" s="12" t="s">
        <v>169</v>
      </c>
      <c r="D29" s="4">
        <v>76.599999999999994</v>
      </c>
      <c r="E29" s="20">
        <v>46.57</v>
      </c>
      <c r="F29" s="23">
        <v>49.35</v>
      </c>
      <c r="G29" s="23">
        <f t="shared" si="1"/>
        <v>1783.6309999999999</v>
      </c>
      <c r="H29" s="23">
        <f t="shared" si="2"/>
        <v>1890.105</v>
      </c>
      <c r="I29" s="23">
        <f t="shared" si="3"/>
        <v>3673.7359999999999</v>
      </c>
      <c r="J29" s="133">
        <f t="shared" si="4"/>
        <v>3780.21</v>
      </c>
      <c r="K29" s="65">
        <f t="shared" si="5"/>
        <v>49.35</v>
      </c>
      <c r="L29" s="65">
        <v>50.29</v>
      </c>
      <c r="M29" s="65">
        <f t="shared" si="6"/>
        <v>1890.105</v>
      </c>
      <c r="N29" s="65">
        <f t="shared" si="7"/>
        <v>100</v>
      </c>
      <c r="O29" s="133">
        <f t="shared" si="8"/>
        <v>3780.21</v>
      </c>
      <c r="P29" s="65">
        <f t="shared" si="9"/>
        <v>1926.1069999999997</v>
      </c>
      <c r="Q29" s="65">
        <f t="shared" si="10"/>
        <v>3816.2119999999995</v>
      </c>
      <c r="R29" s="135">
        <f t="shared" si="11"/>
        <v>3852.2139999999995</v>
      </c>
      <c r="S29" s="65">
        <f t="shared" si="12"/>
        <v>101.9047619047619</v>
      </c>
      <c r="T29" s="4"/>
      <c r="U29" s="20"/>
      <c r="V29" s="25">
        <f t="shared" si="13"/>
        <v>0</v>
      </c>
      <c r="W29" s="25">
        <f t="shared" si="14"/>
        <v>0</v>
      </c>
      <c r="X29" s="25">
        <f t="shared" si="15"/>
        <v>0</v>
      </c>
      <c r="Y29" s="25">
        <f t="shared" si="16"/>
        <v>0</v>
      </c>
      <c r="Z29" s="136">
        <f t="shared" si="17"/>
        <v>0</v>
      </c>
      <c r="AA29" s="25" t="e">
        <f t="shared" si="18"/>
        <v>#DIV/0!</v>
      </c>
      <c r="AB29" s="68">
        <f t="shared" si="19"/>
        <v>0</v>
      </c>
      <c r="AC29" s="71"/>
      <c r="AD29" s="68">
        <f t="shared" si="20"/>
        <v>0</v>
      </c>
      <c r="AE29" s="141">
        <f t="shared" si="21"/>
        <v>0</v>
      </c>
      <c r="AF29" s="68">
        <f t="shared" si="22"/>
        <v>0</v>
      </c>
      <c r="AG29" s="138">
        <f t="shared" si="0"/>
        <v>0</v>
      </c>
      <c r="AH29" s="139">
        <f t="shared" si="23"/>
        <v>0</v>
      </c>
      <c r="AI29" s="127" t="e">
        <f t="shared" si="24"/>
        <v>#DIV/0!</v>
      </c>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63"/>
      <c r="BH29" s="63"/>
      <c r="BI29" s="63"/>
      <c r="BJ29" s="63"/>
      <c r="BK29" s="63"/>
      <c r="BL29" s="63"/>
      <c r="BM29" s="63"/>
      <c r="BN29" s="63"/>
      <c r="BO29" s="63"/>
      <c r="BP29" s="63"/>
      <c r="BQ29" s="63"/>
      <c r="BR29" s="63"/>
      <c r="BS29" s="63"/>
      <c r="BT29" s="63"/>
      <c r="BU29" s="63"/>
    </row>
    <row r="30" spans="1:73" ht="54" customHeight="1" x14ac:dyDescent="0.25">
      <c r="A30" s="154">
        <v>13</v>
      </c>
      <c r="B30" s="101" t="s">
        <v>147</v>
      </c>
      <c r="C30" s="1" t="s">
        <v>203</v>
      </c>
      <c r="D30" s="46">
        <v>78</v>
      </c>
      <c r="E30" s="25">
        <v>24.92</v>
      </c>
      <c r="F30" s="23">
        <v>26.27</v>
      </c>
      <c r="G30" s="23">
        <f t="shared" si="1"/>
        <v>971.88000000000011</v>
      </c>
      <c r="H30" s="23">
        <f t="shared" si="2"/>
        <v>1024.53</v>
      </c>
      <c r="I30" s="23">
        <f t="shared" si="3"/>
        <v>1996.41</v>
      </c>
      <c r="J30" s="133">
        <f t="shared" si="4"/>
        <v>2049.06</v>
      </c>
      <c r="K30" s="65">
        <f t="shared" si="5"/>
        <v>26.27</v>
      </c>
      <c r="L30" s="65">
        <v>27.98</v>
      </c>
      <c r="M30" s="65">
        <f t="shared" si="6"/>
        <v>1024.53</v>
      </c>
      <c r="N30" s="65">
        <f t="shared" si="7"/>
        <v>100</v>
      </c>
      <c r="O30" s="133">
        <f t="shared" si="8"/>
        <v>2049.06</v>
      </c>
      <c r="P30" s="65">
        <f t="shared" si="9"/>
        <v>1091.22</v>
      </c>
      <c r="Q30" s="65">
        <f t="shared" si="10"/>
        <v>2115.75</v>
      </c>
      <c r="R30" s="135">
        <f t="shared" si="11"/>
        <v>2182.44</v>
      </c>
      <c r="S30" s="65">
        <f t="shared" si="12"/>
        <v>106.50932622763609</v>
      </c>
      <c r="T30" s="46">
        <v>53</v>
      </c>
      <c r="U30" s="25">
        <v>18.010000000000002</v>
      </c>
      <c r="V30" s="25">
        <v>18.98</v>
      </c>
      <c r="W30" s="25">
        <f t="shared" si="14"/>
        <v>477.26500000000004</v>
      </c>
      <c r="X30" s="25">
        <f t="shared" si="15"/>
        <v>502.97</v>
      </c>
      <c r="Y30" s="25">
        <f t="shared" si="16"/>
        <v>980.23500000000013</v>
      </c>
      <c r="Z30" s="136">
        <f t="shared" si="17"/>
        <v>1005.94</v>
      </c>
      <c r="AA30" s="25">
        <f t="shared" si="18"/>
        <v>105.3858967240422</v>
      </c>
      <c r="AB30" s="68">
        <f t="shared" si="19"/>
        <v>18.98</v>
      </c>
      <c r="AC30" s="71">
        <v>20.21</v>
      </c>
      <c r="AD30" s="68">
        <f t="shared" si="20"/>
        <v>502.97</v>
      </c>
      <c r="AE30" s="141">
        <f t="shared" si="21"/>
        <v>1005.94</v>
      </c>
      <c r="AF30" s="68">
        <f t="shared" si="22"/>
        <v>535.56500000000005</v>
      </c>
      <c r="AG30" s="138">
        <f t="shared" si="0"/>
        <v>1038.5350000000001</v>
      </c>
      <c r="AH30" s="139">
        <f t="shared" si="23"/>
        <v>1071.1300000000001</v>
      </c>
      <c r="AI30" s="127">
        <f t="shared" si="24"/>
        <v>106.48050579557429</v>
      </c>
    </row>
    <row r="31" spans="1:73" ht="64.5" customHeight="1" x14ac:dyDescent="0.25">
      <c r="A31" s="154">
        <v>14</v>
      </c>
      <c r="B31" s="105" t="s">
        <v>222</v>
      </c>
      <c r="C31" s="1" t="s">
        <v>203</v>
      </c>
      <c r="D31" s="149">
        <v>0</v>
      </c>
      <c r="E31" s="25">
        <v>0</v>
      </c>
      <c r="F31" s="23">
        <f t="shared" ref="F31:F60" si="27">E31*1.06</f>
        <v>0</v>
      </c>
      <c r="G31" s="23">
        <f t="shared" si="1"/>
        <v>0</v>
      </c>
      <c r="H31" s="23">
        <f t="shared" si="2"/>
        <v>0</v>
      </c>
      <c r="I31" s="23">
        <f t="shared" si="3"/>
        <v>0</v>
      </c>
      <c r="J31" s="133">
        <f t="shared" si="4"/>
        <v>0</v>
      </c>
      <c r="K31" s="65">
        <f t="shared" si="5"/>
        <v>0</v>
      </c>
      <c r="L31" s="65">
        <v>0</v>
      </c>
      <c r="M31" s="65">
        <f t="shared" si="6"/>
        <v>0</v>
      </c>
      <c r="N31" s="65" t="e">
        <f t="shared" si="7"/>
        <v>#DIV/0!</v>
      </c>
      <c r="O31" s="133">
        <f t="shared" si="8"/>
        <v>0</v>
      </c>
      <c r="P31" s="65">
        <f t="shared" si="9"/>
        <v>0</v>
      </c>
      <c r="Q31" s="65">
        <f t="shared" si="10"/>
        <v>0</v>
      </c>
      <c r="R31" s="135">
        <f t="shared" si="11"/>
        <v>0</v>
      </c>
      <c r="S31" s="65" t="e">
        <f t="shared" si="12"/>
        <v>#DIV/0!</v>
      </c>
      <c r="T31" s="149">
        <v>0</v>
      </c>
      <c r="U31" s="25">
        <v>0</v>
      </c>
      <c r="V31" s="25">
        <f t="shared" si="13"/>
        <v>0</v>
      </c>
      <c r="W31" s="25">
        <f t="shared" si="14"/>
        <v>0</v>
      </c>
      <c r="X31" s="25">
        <f t="shared" si="15"/>
        <v>0</v>
      </c>
      <c r="Y31" s="25">
        <f t="shared" si="16"/>
        <v>0</v>
      </c>
      <c r="Z31" s="136">
        <f t="shared" si="17"/>
        <v>0</v>
      </c>
      <c r="AA31" s="25" t="e">
        <f t="shared" si="18"/>
        <v>#DIV/0!</v>
      </c>
      <c r="AB31" s="68">
        <f t="shared" si="19"/>
        <v>0</v>
      </c>
      <c r="AC31" s="71">
        <v>0</v>
      </c>
      <c r="AD31" s="68">
        <f t="shared" si="20"/>
        <v>0</v>
      </c>
      <c r="AE31" s="141">
        <f t="shared" si="21"/>
        <v>0</v>
      </c>
      <c r="AF31" s="68">
        <f t="shared" si="22"/>
        <v>0</v>
      </c>
      <c r="AG31" s="138">
        <f t="shared" si="0"/>
        <v>0</v>
      </c>
      <c r="AH31" s="139">
        <f t="shared" si="23"/>
        <v>0</v>
      </c>
      <c r="AI31" s="127" t="e">
        <f t="shared" si="24"/>
        <v>#DIV/0!</v>
      </c>
    </row>
    <row r="32" spans="1:73" s="15" customFormat="1" ht="229.5" customHeight="1" x14ac:dyDescent="0.25">
      <c r="A32" s="154">
        <v>15</v>
      </c>
      <c r="B32" s="102" t="s">
        <v>10</v>
      </c>
      <c r="C32" s="1" t="s">
        <v>194</v>
      </c>
      <c r="D32" s="149">
        <v>58.558999999999997</v>
      </c>
      <c r="E32" s="25">
        <v>25.91</v>
      </c>
      <c r="F32" s="23">
        <v>27.47</v>
      </c>
      <c r="G32" s="23">
        <f t="shared" si="1"/>
        <v>758.631845</v>
      </c>
      <c r="H32" s="23">
        <f t="shared" si="2"/>
        <v>804.30786499999988</v>
      </c>
      <c r="I32" s="23">
        <f t="shared" si="3"/>
        <v>1562.9397099999999</v>
      </c>
      <c r="J32" s="133">
        <f t="shared" si="4"/>
        <v>1608.6157299999998</v>
      </c>
      <c r="K32" s="65">
        <f t="shared" si="5"/>
        <v>27.47</v>
      </c>
      <c r="L32" s="65">
        <v>29.24</v>
      </c>
      <c r="M32" s="65">
        <f t="shared" si="6"/>
        <v>804.30786499999988</v>
      </c>
      <c r="N32" s="65">
        <f t="shared" si="7"/>
        <v>100</v>
      </c>
      <c r="O32" s="133">
        <f t="shared" si="8"/>
        <v>1608.6157299999998</v>
      </c>
      <c r="P32" s="65">
        <f t="shared" si="9"/>
        <v>856.13257999999996</v>
      </c>
      <c r="Q32" s="65">
        <f t="shared" si="10"/>
        <v>1660.4404449999997</v>
      </c>
      <c r="R32" s="135">
        <f t="shared" si="11"/>
        <v>1712.2651599999999</v>
      </c>
      <c r="S32" s="65">
        <f t="shared" si="12"/>
        <v>106.44339279213688</v>
      </c>
      <c r="T32" s="149"/>
      <c r="U32" s="25"/>
      <c r="V32" s="25">
        <f t="shared" si="13"/>
        <v>0</v>
      </c>
      <c r="W32" s="25">
        <f t="shared" si="14"/>
        <v>0</v>
      </c>
      <c r="X32" s="25">
        <f t="shared" si="15"/>
        <v>0</v>
      </c>
      <c r="Y32" s="25">
        <f t="shared" si="16"/>
        <v>0</v>
      </c>
      <c r="Z32" s="136">
        <f t="shared" si="17"/>
        <v>0</v>
      </c>
      <c r="AA32" s="25" t="e">
        <f t="shared" si="18"/>
        <v>#DIV/0!</v>
      </c>
      <c r="AB32" s="68">
        <f t="shared" si="19"/>
        <v>0</v>
      </c>
      <c r="AC32" s="71"/>
      <c r="AD32" s="68">
        <f t="shared" si="20"/>
        <v>0</v>
      </c>
      <c r="AE32" s="141">
        <f t="shared" si="21"/>
        <v>0</v>
      </c>
      <c r="AF32" s="68">
        <f t="shared" si="22"/>
        <v>0</v>
      </c>
      <c r="AG32" s="138">
        <f t="shared" si="0"/>
        <v>0</v>
      </c>
      <c r="AH32" s="139">
        <f t="shared" si="23"/>
        <v>0</v>
      </c>
      <c r="AI32" s="127" t="e">
        <f t="shared" si="24"/>
        <v>#DIV/0!</v>
      </c>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63"/>
      <c r="BH32" s="63"/>
      <c r="BI32" s="63"/>
      <c r="BJ32" s="63"/>
      <c r="BK32" s="63"/>
      <c r="BL32" s="63"/>
      <c r="BM32" s="63"/>
      <c r="BN32" s="63"/>
      <c r="BO32" s="63"/>
      <c r="BP32" s="63"/>
      <c r="BQ32" s="63"/>
      <c r="BR32" s="63"/>
      <c r="BS32" s="63"/>
      <c r="BT32" s="63"/>
      <c r="BU32" s="63"/>
    </row>
    <row r="33" spans="1:73" s="15" customFormat="1" ht="45" x14ac:dyDescent="0.25">
      <c r="A33" s="154">
        <v>16</v>
      </c>
      <c r="B33" s="103" t="s">
        <v>11</v>
      </c>
      <c r="C33" s="1" t="s">
        <v>193</v>
      </c>
      <c r="D33" s="149">
        <v>93</v>
      </c>
      <c r="E33" s="25">
        <v>48.42</v>
      </c>
      <c r="F33" s="23">
        <v>51.04</v>
      </c>
      <c r="G33" s="23">
        <f t="shared" si="1"/>
        <v>2251.5300000000002</v>
      </c>
      <c r="H33" s="23">
        <f t="shared" si="2"/>
        <v>2373.36</v>
      </c>
      <c r="I33" s="23">
        <f t="shared" si="3"/>
        <v>4624.8900000000003</v>
      </c>
      <c r="J33" s="133">
        <f t="shared" si="4"/>
        <v>4746.72</v>
      </c>
      <c r="K33" s="65">
        <f t="shared" si="5"/>
        <v>51.04</v>
      </c>
      <c r="L33" s="65">
        <v>52.59</v>
      </c>
      <c r="M33" s="65">
        <f t="shared" si="6"/>
        <v>2373.36</v>
      </c>
      <c r="N33" s="65">
        <f t="shared" si="7"/>
        <v>100</v>
      </c>
      <c r="O33" s="133">
        <f t="shared" si="8"/>
        <v>4746.72</v>
      </c>
      <c r="P33" s="65">
        <f t="shared" si="9"/>
        <v>2445.4349999999999</v>
      </c>
      <c r="Q33" s="65">
        <f t="shared" si="10"/>
        <v>4818.7950000000001</v>
      </c>
      <c r="R33" s="135">
        <f t="shared" si="11"/>
        <v>4890.87</v>
      </c>
      <c r="S33" s="65">
        <f t="shared" si="12"/>
        <v>103.03683385579939</v>
      </c>
      <c r="T33" s="149">
        <v>0</v>
      </c>
      <c r="U33" s="25"/>
      <c r="V33" s="25">
        <f t="shared" si="13"/>
        <v>0</v>
      </c>
      <c r="W33" s="25">
        <f t="shared" si="14"/>
        <v>0</v>
      </c>
      <c r="X33" s="25">
        <f t="shared" si="15"/>
        <v>0</v>
      </c>
      <c r="Y33" s="25">
        <f t="shared" si="16"/>
        <v>0</v>
      </c>
      <c r="Z33" s="136">
        <f t="shared" si="17"/>
        <v>0</v>
      </c>
      <c r="AA33" s="25" t="e">
        <f t="shared" si="18"/>
        <v>#DIV/0!</v>
      </c>
      <c r="AB33" s="68">
        <f t="shared" si="19"/>
        <v>0</v>
      </c>
      <c r="AC33" s="71"/>
      <c r="AD33" s="68">
        <f t="shared" si="20"/>
        <v>0</v>
      </c>
      <c r="AE33" s="141">
        <f t="shared" si="21"/>
        <v>0</v>
      </c>
      <c r="AF33" s="68">
        <f t="shared" si="22"/>
        <v>0</v>
      </c>
      <c r="AG33" s="138">
        <f t="shared" si="0"/>
        <v>0</v>
      </c>
      <c r="AH33" s="139">
        <f t="shared" si="23"/>
        <v>0</v>
      </c>
      <c r="AI33" s="127" t="e">
        <f t="shared" si="24"/>
        <v>#DIV/0!</v>
      </c>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63"/>
      <c r="BH33" s="63"/>
      <c r="BI33" s="63"/>
      <c r="BJ33" s="63"/>
      <c r="BK33" s="63"/>
      <c r="BL33" s="63"/>
      <c r="BM33" s="63"/>
      <c r="BN33" s="63"/>
      <c r="BO33" s="63"/>
      <c r="BP33" s="63"/>
      <c r="BQ33" s="63"/>
      <c r="BR33" s="63"/>
      <c r="BS33" s="63"/>
      <c r="BT33" s="63"/>
      <c r="BU33" s="63"/>
    </row>
    <row r="34" spans="1:73" ht="45" x14ac:dyDescent="0.25">
      <c r="A34" s="154">
        <v>17</v>
      </c>
      <c r="B34" s="103" t="s">
        <v>12</v>
      </c>
      <c r="C34" s="1" t="s">
        <v>204</v>
      </c>
      <c r="D34" s="46">
        <v>126.3</v>
      </c>
      <c r="E34" s="25">
        <v>58.22</v>
      </c>
      <c r="F34" s="23">
        <v>61.36</v>
      </c>
      <c r="G34" s="23">
        <f t="shared" si="1"/>
        <v>3676.5929999999998</v>
      </c>
      <c r="H34" s="23">
        <f t="shared" si="2"/>
        <v>3874.884</v>
      </c>
      <c r="I34" s="23">
        <f t="shared" si="3"/>
        <v>7551.4769999999999</v>
      </c>
      <c r="J34" s="133">
        <f t="shared" si="4"/>
        <v>7749.768</v>
      </c>
      <c r="K34" s="65">
        <f t="shared" si="5"/>
        <v>61.36</v>
      </c>
      <c r="L34" s="65">
        <v>65.05</v>
      </c>
      <c r="M34" s="65">
        <f t="shared" si="6"/>
        <v>3874.884</v>
      </c>
      <c r="N34" s="65">
        <f t="shared" si="7"/>
        <v>100</v>
      </c>
      <c r="O34" s="133">
        <f t="shared" si="8"/>
        <v>7749.768</v>
      </c>
      <c r="P34" s="65">
        <f t="shared" si="9"/>
        <v>4107.9074999999993</v>
      </c>
      <c r="Q34" s="65">
        <f t="shared" si="10"/>
        <v>7982.7914999999994</v>
      </c>
      <c r="R34" s="135">
        <f t="shared" si="11"/>
        <v>8215.8149999999987</v>
      </c>
      <c r="S34" s="65">
        <f t="shared" si="12"/>
        <v>106.01368970013037</v>
      </c>
      <c r="T34" s="46">
        <v>37.4</v>
      </c>
      <c r="U34" s="25">
        <v>84.87</v>
      </c>
      <c r="V34" s="25">
        <v>89.45</v>
      </c>
      <c r="W34" s="25">
        <f t="shared" si="14"/>
        <v>1587.069</v>
      </c>
      <c r="X34" s="25">
        <f t="shared" si="15"/>
        <v>1672.7149999999999</v>
      </c>
      <c r="Y34" s="25">
        <f t="shared" si="16"/>
        <v>3259.7839999999997</v>
      </c>
      <c r="Z34" s="136">
        <f t="shared" si="17"/>
        <v>3345.43</v>
      </c>
      <c r="AA34" s="25">
        <f t="shared" si="18"/>
        <v>105.39648874749616</v>
      </c>
      <c r="AB34" s="68">
        <f t="shared" si="19"/>
        <v>89.45</v>
      </c>
      <c r="AC34" s="71">
        <v>94.82</v>
      </c>
      <c r="AD34" s="68">
        <f t="shared" si="20"/>
        <v>1672.7149999999999</v>
      </c>
      <c r="AE34" s="141">
        <f t="shared" si="21"/>
        <v>3345.43</v>
      </c>
      <c r="AF34" s="68">
        <f t="shared" si="22"/>
        <v>1773.1339999999998</v>
      </c>
      <c r="AG34" s="138">
        <f t="shared" si="0"/>
        <v>3445.8489999999997</v>
      </c>
      <c r="AH34" s="139">
        <f t="shared" si="23"/>
        <v>3546.2679999999996</v>
      </c>
      <c r="AI34" s="127">
        <f t="shared" si="24"/>
        <v>106.00335382895472</v>
      </c>
    </row>
    <row r="35" spans="1:73" ht="45" x14ac:dyDescent="0.25">
      <c r="A35" s="267">
        <v>18</v>
      </c>
      <c r="B35" s="269" t="s">
        <v>13</v>
      </c>
      <c r="C35" s="1" t="s">
        <v>210</v>
      </c>
      <c r="D35" s="46">
        <v>34</v>
      </c>
      <c r="E35" s="25">
        <v>21.47</v>
      </c>
      <c r="F35" s="23">
        <v>22.76</v>
      </c>
      <c r="G35" s="23">
        <f t="shared" si="1"/>
        <v>364.99</v>
      </c>
      <c r="H35" s="23">
        <f t="shared" si="2"/>
        <v>386.92</v>
      </c>
      <c r="I35" s="23">
        <f t="shared" si="3"/>
        <v>751.91000000000008</v>
      </c>
      <c r="J35" s="133">
        <f t="shared" si="4"/>
        <v>773.84</v>
      </c>
      <c r="K35" s="65">
        <f t="shared" si="5"/>
        <v>22.76</v>
      </c>
      <c r="L35" s="65">
        <v>24.24</v>
      </c>
      <c r="M35" s="65">
        <f t="shared" si="6"/>
        <v>386.92</v>
      </c>
      <c r="N35" s="65">
        <f t="shared" si="7"/>
        <v>100</v>
      </c>
      <c r="O35" s="133">
        <f t="shared" si="8"/>
        <v>773.84</v>
      </c>
      <c r="P35" s="65">
        <f t="shared" si="9"/>
        <v>412.08</v>
      </c>
      <c r="Q35" s="65">
        <f t="shared" si="10"/>
        <v>799</v>
      </c>
      <c r="R35" s="135">
        <f t="shared" si="11"/>
        <v>824.16</v>
      </c>
      <c r="S35" s="65">
        <f t="shared" si="12"/>
        <v>106.50263620386642</v>
      </c>
      <c r="T35" s="46">
        <v>0</v>
      </c>
      <c r="U35" s="25">
        <v>0</v>
      </c>
      <c r="V35" s="25">
        <v>0</v>
      </c>
      <c r="W35" s="25">
        <f t="shared" si="14"/>
        <v>0</v>
      </c>
      <c r="X35" s="25">
        <v>0</v>
      </c>
      <c r="Y35" s="25">
        <v>0</v>
      </c>
      <c r="Z35" s="136">
        <f t="shared" si="17"/>
        <v>0</v>
      </c>
      <c r="AA35" s="25" t="e">
        <f t="shared" si="18"/>
        <v>#DIV/0!</v>
      </c>
      <c r="AB35" s="68">
        <f t="shared" si="19"/>
        <v>0</v>
      </c>
      <c r="AC35" s="71"/>
      <c r="AD35" s="68">
        <f t="shared" si="20"/>
        <v>0</v>
      </c>
      <c r="AE35" s="141">
        <f t="shared" si="21"/>
        <v>0</v>
      </c>
      <c r="AF35" s="68">
        <f t="shared" si="22"/>
        <v>0</v>
      </c>
      <c r="AG35" s="138">
        <f t="shared" si="0"/>
        <v>0</v>
      </c>
      <c r="AH35" s="139">
        <f t="shared" si="23"/>
        <v>0</v>
      </c>
      <c r="AI35" s="127" t="e">
        <f t="shared" si="24"/>
        <v>#DIV/0!</v>
      </c>
    </row>
    <row r="36" spans="1:73" ht="135" x14ac:dyDescent="0.25">
      <c r="A36" s="271"/>
      <c r="B36" s="278"/>
      <c r="C36" s="1" t="s">
        <v>205</v>
      </c>
      <c r="D36" s="149">
        <v>202.91900000000001</v>
      </c>
      <c r="E36" s="25">
        <v>45.59</v>
      </c>
      <c r="F36" s="23">
        <f t="shared" si="27"/>
        <v>48.325400000000009</v>
      </c>
      <c r="G36" s="23">
        <f t="shared" si="1"/>
        <v>4625.5386050000006</v>
      </c>
      <c r="H36" s="23">
        <f t="shared" si="2"/>
        <v>4903.0709213000009</v>
      </c>
      <c r="I36" s="23">
        <f t="shared" si="3"/>
        <v>9528.6095263000025</v>
      </c>
      <c r="J36" s="133">
        <f t="shared" si="4"/>
        <v>9806.1418426000018</v>
      </c>
      <c r="K36" s="65">
        <f t="shared" si="5"/>
        <v>48.325400000000009</v>
      </c>
      <c r="L36" s="65">
        <v>51.47</v>
      </c>
      <c r="M36" s="65">
        <f t="shared" si="6"/>
        <v>4903.0709213000009</v>
      </c>
      <c r="N36" s="65">
        <f t="shared" si="7"/>
        <v>100</v>
      </c>
      <c r="O36" s="133">
        <f t="shared" si="8"/>
        <v>9806.1418426000018</v>
      </c>
      <c r="P36" s="65">
        <f t="shared" si="9"/>
        <v>5222.120465</v>
      </c>
      <c r="Q36" s="65">
        <f t="shared" si="10"/>
        <v>10125.191386300001</v>
      </c>
      <c r="R36" s="135">
        <f t="shared" si="11"/>
        <v>10444.24093</v>
      </c>
      <c r="S36" s="65">
        <f t="shared" si="12"/>
        <v>106.50713703352686</v>
      </c>
      <c r="T36" s="149">
        <v>0</v>
      </c>
      <c r="U36" s="25"/>
      <c r="V36" s="25">
        <f t="shared" si="13"/>
        <v>0</v>
      </c>
      <c r="W36" s="25">
        <f t="shared" si="14"/>
        <v>0</v>
      </c>
      <c r="X36" s="25">
        <f t="shared" si="15"/>
        <v>0</v>
      </c>
      <c r="Y36" s="25">
        <f t="shared" si="16"/>
        <v>0</v>
      </c>
      <c r="Z36" s="136">
        <f t="shared" si="17"/>
        <v>0</v>
      </c>
      <c r="AA36" s="25" t="e">
        <f t="shared" si="18"/>
        <v>#DIV/0!</v>
      </c>
      <c r="AB36" s="68">
        <f t="shared" si="19"/>
        <v>0</v>
      </c>
      <c r="AC36" s="71"/>
      <c r="AD36" s="68">
        <f t="shared" si="20"/>
        <v>0</v>
      </c>
      <c r="AE36" s="141">
        <f t="shared" si="21"/>
        <v>0</v>
      </c>
      <c r="AF36" s="68">
        <f t="shared" si="22"/>
        <v>0</v>
      </c>
      <c r="AG36" s="138">
        <f t="shared" si="0"/>
        <v>0</v>
      </c>
      <c r="AH36" s="139">
        <f t="shared" si="23"/>
        <v>0</v>
      </c>
      <c r="AI36" s="127" t="e">
        <f t="shared" si="24"/>
        <v>#DIV/0!</v>
      </c>
    </row>
    <row r="37" spans="1:73" ht="60" x14ac:dyDescent="0.25">
      <c r="A37" s="154">
        <v>19</v>
      </c>
      <c r="B37" s="90" t="s">
        <v>14</v>
      </c>
      <c r="C37" s="1" t="s">
        <v>191</v>
      </c>
      <c r="D37" s="149">
        <v>40.64</v>
      </c>
      <c r="E37" s="25">
        <v>45.68</v>
      </c>
      <c r="F37" s="23">
        <v>48.15</v>
      </c>
      <c r="G37" s="23">
        <f t="shared" si="1"/>
        <v>928.21760000000006</v>
      </c>
      <c r="H37" s="23">
        <f t="shared" si="2"/>
        <v>978.40800000000002</v>
      </c>
      <c r="I37" s="23">
        <f>G37+H37</f>
        <v>1906.6256000000001</v>
      </c>
      <c r="J37" s="133">
        <f t="shared" si="4"/>
        <v>1956.816</v>
      </c>
      <c r="K37" s="65">
        <f t="shared" si="5"/>
        <v>48.15</v>
      </c>
      <c r="L37" s="65">
        <v>51.04</v>
      </c>
      <c r="M37" s="65">
        <f t="shared" si="6"/>
        <v>978.40800000000002</v>
      </c>
      <c r="N37" s="65">
        <f t="shared" si="7"/>
        <v>100</v>
      </c>
      <c r="O37" s="133">
        <f t="shared" si="8"/>
        <v>1956.816</v>
      </c>
      <c r="P37" s="65">
        <f t="shared" si="9"/>
        <v>1037.1328000000001</v>
      </c>
      <c r="Q37" s="65">
        <f t="shared" si="10"/>
        <v>2015.5408000000002</v>
      </c>
      <c r="R37" s="135">
        <f t="shared" si="11"/>
        <v>2074.2656000000002</v>
      </c>
      <c r="S37" s="65">
        <f t="shared" si="12"/>
        <v>106.00207684319834</v>
      </c>
      <c r="T37" s="149"/>
      <c r="U37" s="25"/>
      <c r="V37" s="25">
        <f t="shared" si="13"/>
        <v>0</v>
      </c>
      <c r="W37" s="25">
        <f t="shared" si="14"/>
        <v>0</v>
      </c>
      <c r="X37" s="25">
        <f t="shared" si="15"/>
        <v>0</v>
      </c>
      <c r="Y37" s="25">
        <f t="shared" si="16"/>
        <v>0</v>
      </c>
      <c r="Z37" s="136">
        <f t="shared" si="17"/>
        <v>0</v>
      </c>
      <c r="AA37" s="25" t="e">
        <f t="shared" si="18"/>
        <v>#DIV/0!</v>
      </c>
      <c r="AB37" s="68">
        <f t="shared" si="19"/>
        <v>0</v>
      </c>
      <c r="AC37" s="71"/>
      <c r="AD37" s="68">
        <f t="shared" si="20"/>
        <v>0</v>
      </c>
      <c r="AE37" s="141">
        <f t="shared" si="21"/>
        <v>0</v>
      </c>
      <c r="AF37" s="68">
        <f t="shared" si="22"/>
        <v>0</v>
      </c>
      <c r="AG37" s="138">
        <f t="shared" si="0"/>
        <v>0</v>
      </c>
      <c r="AH37" s="139">
        <f t="shared" si="23"/>
        <v>0</v>
      </c>
      <c r="AI37" s="127" t="e">
        <f t="shared" si="24"/>
        <v>#DIV/0!</v>
      </c>
    </row>
    <row r="38" spans="1:73" ht="24.75" customHeight="1" x14ac:dyDescent="0.25">
      <c r="A38" s="279">
        <v>20</v>
      </c>
      <c r="B38" s="280" t="s">
        <v>15</v>
      </c>
      <c r="C38" s="13" t="s">
        <v>52</v>
      </c>
      <c r="D38" s="5"/>
      <c r="E38" s="7"/>
      <c r="F38" s="23"/>
      <c r="G38" s="23">
        <f t="shared" si="1"/>
        <v>0</v>
      </c>
      <c r="H38" s="23">
        <f t="shared" si="2"/>
        <v>0</v>
      </c>
      <c r="I38" s="23"/>
      <c r="J38" s="133">
        <f t="shared" si="4"/>
        <v>0</v>
      </c>
      <c r="K38" s="65">
        <f t="shared" si="5"/>
        <v>0</v>
      </c>
      <c r="L38" s="65"/>
      <c r="M38" s="65">
        <f t="shared" si="6"/>
        <v>0</v>
      </c>
      <c r="N38" s="65" t="e">
        <f t="shared" si="7"/>
        <v>#DIV/0!</v>
      </c>
      <c r="O38" s="133">
        <f t="shared" si="8"/>
        <v>0</v>
      </c>
      <c r="P38" s="65">
        <f t="shared" si="9"/>
        <v>0</v>
      </c>
      <c r="Q38" s="65">
        <f t="shared" si="10"/>
        <v>0</v>
      </c>
      <c r="R38" s="135">
        <f t="shared" si="11"/>
        <v>0</v>
      </c>
      <c r="S38" s="65" t="e">
        <f t="shared" si="12"/>
        <v>#DIV/0!</v>
      </c>
      <c r="T38" s="5"/>
      <c r="U38" s="7"/>
      <c r="V38" s="25"/>
      <c r="W38" s="25"/>
      <c r="X38" s="25"/>
      <c r="Y38" s="25"/>
      <c r="Z38" s="136">
        <f t="shared" si="17"/>
        <v>0</v>
      </c>
      <c r="AA38" s="25" t="e">
        <f t="shared" si="18"/>
        <v>#DIV/0!</v>
      </c>
      <c r="AB38" s="68">
        <f t="shared" si="19"/>
        <v>0</v>
      </c>
      <c r="AC38" s="71"/>
      <c r="AD38" s="68">
        <f t="shared" si="20"/>
        <v>0</v>
      </c>
      <c r="AE38" s="141">
        <f t="shared" si="21"/>
        <v>0</v>
      </c>
      <c r="AF38" s="68">
        <f t="shared" si="22"/>
        <v>0</v>
      </c>
      <c r="AG38" s="138">
        <f t="shared" si="0"/>
        <v>0</v>
      </c>
      <c r="AH38" s="139">
        <f t="shared" si="23"/>
        <v>0</v>
      </c>
      <c r="AI38" s="127" t="e">
        <f t="shared" si="24"/>
        <v>#DIV/0!</v>
      </c>
    </row>
    <row r="39" spans="1:73" ht="30" x14ac:dyDescent="0.25">
      <c r="A39" s="279"/>
      <c r="B39" s="280"/>
      <c r="C39" s="11" t="s">
        <v>111</v>
      </c>
      <c r="D39" s="5">
        <v>45.42</v>
      </c>
      <c r="E39" s="7">
        <v>52.16</v>
      </c>
      <c r="F39" s="23">
        <v>55.29</v>
      </c>
      <c r="G39" s="23">
        <f t="shared" si="1"/>
        <v>1184.5536</v>
      </c>
      <c r="H39" s="23">
        <f t="shared" si="2"/>
        <v>1255.6359</v>
      </c>
      <c r="I39" s="23">
        <f t="shared" si="3"/>
        <v>2440.1895</v>
      </c>
      <c r="J39" s="133">
        <f t="shared" si="4"/>
        <v>2511.2718</v>
      </c>
      <c r="K39" s="65">
        <f t="shared" si="5"/>
        <v>55.29</v>
      </c>
      <c r="L39" s="65">
        <v>58.6</v>
      </c>
      <c r="M39" s="65">
        <f t="shared" si="6"/>
        <v>1255.6359</v>
      </c>
      <c r="N39" s="65">
        <f t="shared" si="7"/>
        <v>100</v>
      </c>
      <c r="O39" s="133">
        <f t="shared" si="8"/>
        <v>2511.2718</v>
      </c>
      <c r="P39" s="65">
        <f t="shared" si="9"/>
        <v>1330.806</v>
      </c>
      <c r="Q39" s="65">
        <f t="shared" si="10"/>
        <v>2586.4418999999998</v>
      </c>
      <c r="R39" s="135">
        <f t="shared" si="11"/>
        <v>2661.6120000000001</v>
      </c>
      <c r="S39" s="65">
        <f t="shared" si="12"/>
        <v>105.98661602459758</v>
      </c>
      <c r="T39" s="18"/>
      <c r="U39" s="7"/>
      <c r="V39" s="25"/>
      <c r="W39" s="25"/>
      <c r="X39" s="25"/>
      <c r="Y39" s="25"/>
      <c r="Z39" s="136">
        <f t="shared" si="17"/>
        <v>0</v>
      </c>
      <c r="AA39" s="25" t="e">
        <f t="shared" si="18"/>
        <v>#DIV/0!</v>
      </c>
      <c r="AB39" s="68">
        <f t="shared" si="19"/>
        <v>0</v>
      </c>
      <c r="AC39" s="71"/>
      <c r="AD39" s="68">
        <f t="shared" si="20"/>
        <v>0</v>
      </c>
      <c r="AE39" s="141">
        <f t="shared" si="21"/>
        <v>0</v>
      </c>
      <c r="AF39" s="68">
        <f t="shared" si="22"/>
        <v>0</v>
      </c>
      <c r="AG39" s="138">
        <f t="shared" si="0"/>
        <v>0</v>
      </c>
      <c r="AH39" s="139">
        <f t="shared" si="23"/>
        <v>0</v>
      </c>
      <c r="AI39" s="127" t="e">
        <f t="shared" si="24"/>
        <v>#DIV/0!</v>
      </c>
    </row>
    <row r="40" spans="1:73" ht="30" x14ac:dyDescent="0.25">
      <c r="A40" s="279"/>
      <c r="B40" s="280"/>
      <c r="C40" s="11" t="s">
        <v>117</v>
      </c>
      <c r="D40" s="5">
        <v>31.95</v>
      </c>
      <c r="E40" s="7">
        <v>40.57</v>
      </c>
      <c r="F40" s="23">
        <v>43</v>
      </c>
      <c r="G40" s="23">
        <f t="shared" si="1"/>
        <v>648.10574999999994</v>
      </c>
      <c r="H40" s="23">
        <f t="shared" si="2"/>
        <v>686.92499999999995</v>
      </c>
      <c r="I40" s="23">
        <f t="shared" si="3"/>
        <v>1335.0307499999999</v>
      </c>
      <c r="J40" s="133">
        <f t="shared" si="4"/>
        <v>1373.85</v>
      </c>
      <c r="K40" s="65">
        <f t="shared" si="5"/>
        <v>43</v>
      </c>
      <c r="L40" s="65">
        <v>45.58</v>
      </c>
      <c r="M40" s="65">
        <f t="shared" si="6"/>
        <v>686.92499999999995</v>
      </c>
      <c r="N40" s="65">
        <f t="shared" si="7"/>
        <v>100</v>
      </c>
      <c r="O40" s="133">
        <f t="shared" si="8"/>
        <v>1373.85</v>
      </c>
      <c r="P40" s="65">
        <f t="shared" si="9"/>
        <v>728.14049999999997</v>
      </c>
      <c r="Q40" s="65">
        <f t="shared" si="10"/>
        <v>1415.0654999999999</v>
      </c>
      <c r="R40" s="135">
        <f t="shared" si="11"/>
        <v>1456.2809999999999</v>
      </c>
      <c r="S40" s="65">
        <f t="shared" si="12"/>
        <v>106</v>
      </c>
      <c r="T40" s="18"/>
      <c r="U40" s="7"/>
      <c r="V40" s="25"/>
      <c r="W40" s="25"/>
      <c r="X40" s="25"/>
      <c r="Y40" s="25"/>
      <c r="Z40" s="136">
        <f t="shared" si="17"/>
        <v>0</v>
      </c>
      <c r="AA40" s="25" t="e">
        <f t="shared" si="18"/>
        <v>#DIV/0!</v>
      </c>
      <c r="AB40" s="68">
        <f t="shared" si="19"/>
        <v>0</v>
      </c>
      <c r="AC40" s="71"/>
      <c r="AD40" s="68">
        <f t="shared" si="20"/>
        <v>0</v>
      </c>
      <c r="AE40" s="141">
        <f t="shared" si="21"/>
        <v>0</v>
      </c>
      <c r="AF40" s="68">
        <f t="shared" si="22"/>
        <v>0</v>
      </c>
      <c r="AG40" s="138">
        <f t="shared" si="0"/>
        <v>0</v>
      </c>
      <c r="AH40" s="139">
        <f t="shared" si="23"/>
        <v>0</v>
      </c>
      <c r="AI40" s="127" t="e">
        <f t="shared" si="24"/>
        <v>#DIV/0!</v>
      </c>
    </row>
    <row r="41" spans="1:73" ht="30" x14ac:dyDescent="0.25">
      <c r="A41" s="279"/>
      <c r="B41" s="280"/>
      <c r="C41" s="11" t="s">
        <v>104</v>
      </c>
      <c r="D41" s="5">
        <v>23.88</v>
      </c>
      <c r="E41" s="7">
        <v>42.47</v>
      </c>
      <c r="F41" s="23">
        <v>45</v>
      </c>
      <c r="G41" s="23">
        <f t="shared" si="1"/>
        <v>507.09179999999998</v>
      </c>
      <c r="H41" s="23">
        <f t="shared" si="2"/>
        <v>537.29999999999995</v>
      </c>
      <c r="I41" s="23">
        <f t="shared" si="3"/>
        <v>1044.3917999999999</v>
      </c>
      <c r="J41" s="133">
        <f t="shared" si="4"/>
        <v>1074.5999999999999</v>
      </c>
      <c r="K41" s="65">
        <f t="shared" si="5"/>
        <v>45</v>
      </c>
      <c r="L41" s="65">
        <v>47.7</v>
      </c>
      <c r="M41" s="65">
        <f t="shared" si="6"/>
        <v>537.29999999999995</v>
      </c>
      <c r="N41" s="65">
        <f t="shared" si="7"/>
        <v>100</v>
      </c>
      <c r="O41" s="133">
        <f t="shared" si="8"/>
        <v>1074.5999999999999</v>
      </c>
      <c r="P41" s="65">
        <f t="shared" si="9"/>
        <v>569.53800000000001</v>
      </c>
      <c r="Q41" s="65">
        <f t="shared" si="10"/>
        <v>1106.838</v>
      </c>
      <c r="R41" s="135">
        <f t="shared" si="11"/>
        <v>1139.076</v>
      </c>
      <c r="S41" s="65">
        <f t="shared" si="12"/>
        <v>106</v>
      </c>
      <c r="T41" s="18">
        <v>3.44</v>
      </c>
      <c r="U41" s="7">
        <v>31.34</v>
      </c>
      <c r="V41" s="25">
        <v>33.21</v>
      </c>
      <c r="W41" s="25">
        <f t="shared" si="14"/>
        <v>53.904800000000002</v>
      </c>
      <c r="X41" s="25">
        <f t="shared" si="15"/>
        <v>57.121200000000002</v>
      </c>
      <c r="Y41" s="25">
        <f t="shared" si="16"/>
        <v>111.02600000000001</v>
      </c>
      <c r="Z41" s="136">
        <f t="shared" si="17"/>
        <v>114.2424</v>
      </c>
      <c r="AA41" s="25">
        <f t="shared" si="18"/>
        <v>105.96681557115508</v>
      </c>
      <c r="AB41" s="68">
        <f t="shared" si="19"/>
        <v>33.21</v>
      </c>
      <c r="AC41" s="71">
        <v>35.200000000000003</v>
      </c>
      <c r="AD41" s="68">
        <f t="shared" si="20"/>
        <v>57.121200000000002</v>
      </c>
      <c r="AE41" s="141">
        <f t="shared" si="21"/>
        <v>114.2424</v>
      </c>
      <c r="AF41" s="68">
        <f t="shared" si="22"/>
        <v>60.544000000000004</v>
      </c>
      <c r="AG41" s="138">
        <f t="shared" si="0"/>
        <v>117.6652</v>
      </c>
      <c r="AH41" s="139">
        <f t="shared" si="23"/>
        <v>121.08800000000001</v>
      </c>
      <c r="AI41" s="127">
        <f t="shared" si="24"/>
        <v>105.99217103282143</v>
      </c>
    </row>
    <row r="42" spans="1:73" ht="30" x14ac:dyDescent="0.25">
      <c r="A42" s="279"/>
      <c r="B42" s="280"/>
      <c r="C42" s="11" t="s">
        <v>118</v>
      </c>
      <c r="D42" s="5">
        <v>90.3</v>
      </c>
      <c r="E42" s="7">
        <v>40.57</v>
      </c>
      <c r="F42" s="23">
        <v>43</v>
      </c>
      <c r="G42" s="23">
        <f t="shared" si="1"/>
        <v>1831.7355</v>
      </c>
      <c r="H42" s="23">
        <f t="shared" si="2"/>
        <v>1941.45</v>
      </c>
      <c r="I42" s="23">
        <f t="shared" si="3"/>
        <v>3773.1855</v>
      </c>
      <c r="J42" s="133">
        <f t="shared" si="4"/>
        <v>3882.9</v>
      </c>
      <c r="K42" s="65">
        <f t="shared" si="5"/>
        <v>43</v>
      </c>
      <c r="L42" s="65">
        <v>45.58</v>
      </c>
      <c r="M42" s="65">
        <f t="shared" si="6"/>
        <v>1941.45</v>
      </c>
      <c r="N42" s="65">
        <f t="shared" si="7"/>
        <v>100</v>
      </c>
      <c r="O42" s="133">
        <f t="shared" si="8"/>
        <v>3882.9</v>
      </c>
      <c r="P42" s="65">
        <f t="shared" si="9"/>
        <v>2057.9369999999999</v>
      </c>
      <c r="Q42" s="65">
        <f t="shared" si="10"/>
        <v>3999.3869999999997</v>
      </c>
      <c r="R42" s="135">
        <f t="shared" si="11"/>
        <v>4115.8739999999998</v>
      </c>
      <c r="S42" s="65">
        <f t="shared" si="12"/>
        <v>106</v>
      </c>
      <c r="T42" s="18">
        <v>43.75</v>
      </c>
      <c r="U42" s="7">
        <v>32.99</v>
      </c>
      <c r="V42" s="25">
        <v>34.96</v>
      </c>
      <c r="W42" s="25">
        <f t="shared" si="14"/>
        <v>721.65625</v>
      </c>
      <c r="X42" s="25">
        <f t="shared" si="15"/>
        <v>764.75</v>
      </c>
      <c r="Y42" s="25">
        <f t="shared" si="16"/>
        <v>1486.40625</v>
      </c>
      <c r="Z42" s="136">
        <f t="shared" si="17"/>
        <v>1529.5</v>
      </c>
      <c r="AA42" s="25">
        <f t="shared" si="18"/>
        <v>105.97150651712639</v>
      </c>
      <c r="AB42" s="68">
        <f t="shared" si="19"/>
        <v>34.96</v>
      </c>
      <c r="AC42" s="71">
        <v>37.049999999999997</v>
      </c>
      <c r="AD42" s="68">
        <f t="shared" si="20"/>
        <v>764.75</v>
      </c>
      <c r="AE42" s="141">
        <f t="shared" si="21"/>
        <v>1529.5</v>
      </c>
      <c r="AF42" s="68">
        <f t="shared" si="22"/>
        <v>810.46874999999989</v>
      </c>
      <c r="AG42" s="138">
        <f t="shared" si="0"/>
        <v>1575.21875</v>
      </c>
      <c r="AH42" s="139">
        <f t="shared" si="23"/>
        <v>1620.9374999999998</v>
      </c>
      <c r="AI42" s="127">
        <f t="shared" si="24"/>
        <v>105.9782608695652</v>
      </c>
    </row>
    <row r="43" spans="1:73" ht="30" x14ac:dyDescent="0.25">
      <c r="A43" s="279"/>
      <c r="B43" s="280"/>
      <c r="C43" s="11" t="s">
        <v>105</v>
      </c>
      <c r="D43" s="5">
        <v>55.64</v>
      </c>
      <c r="E43" s="7">
        <v>42.47</v>
      </c>
      <c r="F43" s="23">
        <v>45</v>
      </c>
      <c r="G43" s="23">
        <f t="shared" si="1"/>
        <v>1181.5154</v>
      </c>
      <c r="H43" s="23">
        <f t="shared" si="2"/>
        <v>1251.9000000000001</v>
      </c>
      <c r="I43" s="23">
        <f t="shared" si="3"/>
        <v>2433.4153999999999</v>
      </c>
      <c r="J43" s="133">
        <f t="shared" si="4"/>
        <v>2503.8000000000002</v>
      </c>
      <c r="K43" s="65">
        <f t="shared" si="5"/>
        <v>45</v>
      </c>
      <c r="L43" s="65">
        <v>47.7</v>
      </c>
      <c r="M43" s="65">
        <f t="shared" si="6"/>
        <v>1251.9000000000001</v>
      </c>
      <c r="N43" s="65">
        <f t="shared" si="7"/>
        <v>100</v>
      </c>
      <c r="O43" s="133">
        <f t="shared" si="8"/>
        <v>2503.8000000000002</v>
      </c>
      <c r="P43" s="65">
        <f t="shared" si="9"/>
        <v>1327.0140000000001</v>
      </c>
      <c r="Q43" s="65">
        <f t="shared" si="10"/>
        <v>2578.9140000000002</v>
      </c>
      <c r="R43" s="135">
        <f t="shared" si="11"/>
        <v>2654.0280000000002</v>
      </c>
      <c r="S43" s="65">
        <f t="shared" si="12"/>
        <v>106</v>
      </c>
      <c r="T43" s="18">
        <v>40.74</v>
      </c>
      <c r="U43" s="7">
        <v>11.06</v>
      </c>
      <c r="V43" s="25">
        <v>11.72</v>
      </c>
      <c r="W43" s="25">
        <f t="shared" si="14"/>
        <v>225.29220000000001</v>
      </c>
      <c r="X43" s="25">
        <f t="shared" si="15"/>
        <v>238.73640000000003</v>
      </c>
      <c r="Y43" s="25">
        <f t="shared" si="16"/>
        <v>464.02860000000004</v>
      </c>
      <c r="Z43" s="136">
        <f t="shared" si="17"/>
        <v>477.47280000000006</v>
      </c>
      <c r="AA43" s="25">
        <f t="shared" si="18"/>
        <v>105.96745027124774</v>
      </c>
      <c r="AB43" s="68">
        <f t="shared" si="19"/>
        <v>11.72</v>
      </c>
      <c r="AC43" s="71">
        <v>12.42</v>
      </c>
      <c r="AD43" s="68">
        <f t="shared" si="20"/>
        <v>238.73640000000003</v>
      </c>
      <c r="AE43" s="141">
        <f t="shared" si="21"/>
        <v>477.47280000000006</v>
      </c>
      <c r="AF43" s="68">
        <f t="shared" si="22"/>
        <v>252.99540000000002</v>
      </c>
      <c r="AG43" s="138">
        <f t="shared" si="0"/>
        <v>491.73180000000002</v>
      </c>
      <c r="AH43" s="139">
        <f t="shared" si="23"/>
        <v>505.99080000000004</v>
      </c>
      <c r="AI43" s="127">
        <f t="shared" si="24"/>
        <v>105.97269624573377</v>
      </c>
    </row>
    <row r="44" spans="1:73" ht="75" x14ac:dyDescent="0.25">
      <c r="A44" s="279"/>
      <c r="B44" s="280"/>
      <c r="C44" s="11" t="s">
        <v>112</v>
      </c>
      <c r="D44" s="18">
        <v>110.41</v>
      </c>
      <c r="E44" s="21">
        <v>19.96</v>
      </c>
      <c r="F44" s="23">
        <v>21.15</v>
      </c>
      <c r="G44" s="23">
        <f t="shared" si="1"/>
        <v>1101.8918000000001</v>
      </c>
      <c r="H44" s="23">
        <f t="shared" si="2"/>
        <v>1167.58575</v>
      </c>
      <c r="I44" s="23">
        <f t="shared" si="3"/>
        <v>2269.4775500000001</v>
      </c>
      <c r="J44" s="133">
        <f t="shared" si="4"/>
        <v>2335.1714999999999</v>
      </c>
      <c r="K44" s="65">
        <f t="shared" si="5"/>
        <v>21.15</v>
      </c>
      <c r="L44" s="65">
        <v>22.42</v>
      </c>
      <c r="M44" s="65">
        <f t="shared" si="6"/>
        <v>1167.58575</v>
      </c>
      <c r="N44" s="65">
        <f t="shared" si="7"/>
        <v>100</v>
      </c>
      <c r="O44" s="133">
        <f t="shared" si="8"/>
        <v>2335.1714999999999</v>
      </c>
      <c r="P44" s="65">
        <f t="shared" si="9"/>
        <v>1237.6961000000001</v>
      </c>
      <c r="Q44" s="65">
        <f t="shared" si="10"/>
        <v>2405.2818500000003</v>
      </c>
      <c r="R44" s="135">
        <f t="shared" si="11"/>
        <v>2475.3922000000002</v>
      </c>
      <c r="S44" s="65">
        <f t="shared" si="12"/>
        <v>106.00472813238773</v>
      </c>
      <c r="T44" s="18">
        <v>164.95</v>
      </c>
      <c r="U44" s="7">
        <v>31.34</v>
      </c>
      <c r="V44" s="25">
        <v>33.21</v>
      </c>
      <c r="W44" s="25">
        <f t="shared" si="14"/>
        <v>2584.7664999999997</v>
      </c>
      <c r="X44" s="25">
        <f t="shared" si="15"/>
        <v>2738.9947499999998</v>
      </c>
      <c r="Y44" s="25">
        <f t="shared" si="16"/>
        <v>5323.7612499999996</v>
      </c>
      <c r="Z44" s="136">
        <f t="shared" si="17"/>
        <v>5477.9894999999997</v>
      </c>
      <c r="AA44" s="25">
        <f t="shared" si="18"/>
        <v>105.96681557115508</v>
      </c>
      <c r="AB44" s="68">
        <f t="shared" si="19"/>
        <v>33.21</v>
      </c>
      <c r="AC44" s="71">
        <v>35.200000000000003</v>
      </c>
      <c r="AD44" s="68">
        <f t="shared" si="20"/>
        <v>2738.9947499999998</v>
      </c>
      <c r="AE44" s="141">
        <f t="shared" si="21"/>
        <v>5477.9894999999997</v>
      </c>
      <c r="AF44" s="68">
        <f t="shared" si="22"/>
        <v>2903.12</v>
      </c>
      <c r="AG44" s="138">
        <f t="shared" si="0"/>
        <v>5642.1147499999997</v>
      </c>
      <c r="AH44" s="139">
        <f t="shared" si="23"/>
        <v>5806.24</v>
      </c>
      <c r="AI44" s="127">
        <f t="shared" si="24"/>
        <v>105.99217103282143</v>
      </c>
    </row>
    <row r="45" spans="1:73" ht="60" x14ac:dyDescent="0.25">
      <c r="A45" s="279"/>
      <c r="B45" s="280"/>
      <c r="C45" s="11" t="s">
        <v>113</v>
      </c>
      <c r="D45" s="5">
        <v>47</v>
      </c>
      <c r="E45" s="7">
        <v>52.16</v>
      </c>
      <c r="F45" s="23">
        <v>55.29</v>
      </c>
      <c r="G45" s="23">
        <f t="shared" si="1"/>
        <v>1225.76</v>
      </c>
      <c r="H45" s="23">
        <f t="shared" si="2"/>
        <v>1299.3150000000001</v>
      </c>
      <c r="I45" s="23">
        <f t="shared" si="3"/>
        <v>2525.0749999999998</v>
      </c>
      <c r="J45" s="133">
        <f t="shared" si="4"/>
        <v>2598.63</v>
      </c>
      <c r="K45" s="65">
        <f t="shared" si="5"/>
        <v>55.29</v>
      </c>
      <c r="L45" s="65">
        <v>58.6</v>
      </c>
      <c r="M45" s="65">
        <f t="shared" si="6"/>
        <v>1299.3150000000001</v>
      </c>
      <c r="N45" s="65">
        <f t="shared" si="7"/>
        <v>100</v>
      </c>
      <c r="O45" s="133">
        <f t="shared" si="8"/>
        <v>2598.63</v>
      </c>
      <c r="P45" s="65">
        <f t="shared" si="9"/>
        <v>1377.1000000000001</v>
      </c>
      <c r="Q45" s="65">
        <f t="shared" si="10"/>
        <v>2676.415</v>
      </c>
      <c r="R45" s="135">
        <f t="shared" si="11"/>
        <v>2754.2000000000003</v>
      </c>
      <c r="S45" s="65">
        <f t="shared" si="12"/>
        <v>105.98661602459758</v>
      </c>
      <c r="T45" s="18"/>
      <c r="U45" s="7"/>
      <c r="V45" s="25"/>
      <c r="W45" s="25"/>
      <c r="X45" s="25"/>
      <c r="Y45" s="25"/>
      <c r="Z45" s="136">
        <f t="shared" si="17"/>
        <v>0</v>
      </c>
      <c r="AA45" s="25" t="e">
        <f t="shared" si="18"/>
        <v>#DIV/0!</v>
      </c>
      <c r="AB45" s="68">
        <f t="shared" si="19"/>
        <v>0</v>
      </c>
      <c r="AC45" s="71"/>
      <c r="AD45" s="68">
        <f t="shared" si="20"/>
        <v>0</v>
      </c>
      <c r="AE45" s="141">
        <f t="shared" si="21"/>
        <v>0</v>
      </c>
      <c r="AF45" s="68">
        <f t="shared" si="22"/>
        <v>0</v>
      </c>
      <c r="AG45" s="138">
        <f t="shared" si="0"/>
        <v>0</v>
      </c>
      <c r="AH45" s="139">
        <f t="shared" si="23"/>
        <v>0</v>
      </c>
      <c r="AI45" s="127" t="e">
        <f t="shared" si="24"/>
        <v>#DIV/0!</v>
      </c>
    </row>
    <row r="46" spans="1:73" ht="30" x14ac:dyDescent="0.25">
      <c r="A46" s="279"/>
      <c r="B46" s="280"/>
      <c r="C46" s="11" t="s">
        <v>115</v>
      </c>
      <c r="D46" s="5">
        <v>176.82</v>
      </c>
      <c r="E46" s="21">
        <v>29.3</v>
      </c>
      <c r="F46" s="23">
        <v>31.05</v>
      </c>
      <c r="G46" s="23">
        <f t="shared" si="1"/>
        <v>2590.413</v>
      </c>
      <c r="H46" s="23">
        <f t="shared" si="2"/>
        <v>2745.1304999999998</v>
      </c>
      <c r="I46" s="23">
        <f t="shared" si="3"/>
        <v>5335.5434999999998</v>
      </c>
      <c r="J46" s="133">
        <f t="shared" si="4"/>
        <v>5490.2609999999995</v>
      </c>
      <c r="K46" s="65">
        <f t="shared" si="5"/>
        <v>31.05</v>
      </c>
      <c r="L46" s="65">
        <v>32.909999999999997</v>
      </c>
      <c r="M46" s="65">
        <f t="shared" si="6"/>
        <v>2745.1304999999998</v>
      </c>
      <c r="N46" s="65">
        <f t="shared" si="7"/>
        <v>100</v>
      </c>
      <c r="O46" s="133">
        <f t="shared" si="8"/>
        <v>5490.2609999999995</v>
      </c>
      <c r="P46" s="65">
        <f t="shared" si="9"/>
        <v>2909.5730999999996</v>
      </c>
      <c r="Q46" s="65">
        <f t="shared" si="10"/>
        <v>5654.7035999999989</v>
      </c>
      <c r="R46" s="135">
        <f t="shared" si="11"/>
        <v>5819.1461999999992</v>
      </c>
      <c r="S46" s="65">
        <f t="shared" si="12"/>
        <v>105.99033816425118</v>
      </c>
      <c r="T46" s="18">
        <v>29.1</v>
      </c>
      <c r="U46" s="7">
        <v>17.71</v>
      </c>
      <c r="V46" s="25">
        <v>18.77</v>
      </c>
      <c r="W46" s="25">
        <f t="shared" si="14"/>
        <v>257.68050000000005</v>
      </c>
      <c r="X46" s="25">
        <f t="shared" si="15"/>
        <v>273.1035</v>
      </c>
      <c r="Y46" s="25">
        <f t="shared" si="16"/>
        <v>530.78400000000011</v>
      </c>
      <c r="Z46" s="136">
        <f t="shared" si="17"/>
        <v>546.20699999999999</v>
      </c>
      <c r="AA46" s="25">
        <f t="shared" si="18"/>
        <v>105.98531902879729</v>
      </c>
      <c r="AB46" s="68">
        <f t="shared" si="19"/>
        <v>18.77</v>
      </c>
      <c r="AC46" s="71">
        <v>19.899999999999999</v>
      </c>
      <c r="AD46" s="68">
        <f t="shared" si="20"/>
        <v>273.1035</v>
      </c>
      <c r="AE46" s="141">
        <f t="shared" si="21"/>
        <v>546.20699999999999</v>
      </c>
      <c r="AF46" s="68">
        <f t="shared" si="22"/>
        <v>289.54500000000002</v>
      </c>
      <c r="AG46" s="138">
        <f t="shared" si="0"/>
        <v>562.64850000000001</v>
      </c>
      <c r="AH46" s="139">
        <f t="shared" si="23"/>
        <v>579.09</v>
      </c>
      <c r="AI46" s="127">
        <f t="shared" si="24"/>
        <v>106.02024507192327</v>
      </c>
    </row>
    <row r="47" spans="1:73" ht="30" x14ac:dyDescent="0.25">
      <c r="A47" s="279"/>
      <c r="B47" s="280"/>
      <c r="C47" s="11" t="s">
        <v>121</v>
      </c>
      <c r="D47" s="5">
        <v>147.28</v>
      </c>
      <c r="E47" s="7">
        <v>34.090000000000003</v>
      </c>
      <c r="F47" s="23">
        <v>36.130000000000003</v>
      </c>
      <c r="G47" s="23">
        <f t="shared" si="1"/>
        <v>2510.3876000000005</v>
      </c>
      <c r="H47" s="23">
        <f t="shared" si="2"/>
        <v>2660.6132000000002</v>
      </c>
      <c r="I47" s="23">
        <f t="shared" si="3"/>
        <v>5171.0008000000007</v>
      </c>
      <c r="J47" s="133">
        <f t="shared" si="4"/>
        <v>5321.2264000000005</v>
      </c>
      <c r="K47" s="65">
        <f t="shared" si="5"/>
        <v>36.130000000000003</v>
      </c>
      <c r="L47" s="65">
        <v>38.29</v>
      </c>
      <c r="M47" s="65">
        <f t="shared" si="6"/>
        <v>2660.6132000000002</v>
      </c>
      <c r="N47" s="65">
        <f t="shared" si="7"/>
        <v>100</v>
      </c>
      <c r="O47" s="133">
        <f t="shared" si="8"/>
        <v>5321.2264000000005</v>
      </c>
      <c r="P47" s="65">
        <f t="shared" si="9"/>
        <v>2819.6756</v>
      </c>
      <c r="Q47" s="65">
        <f t="shared" si="10"/>
        <v>5480.2888000000003</v>
      </c>
      <c r="R47" s="135">
        <f t="shared" si="11"/>
        <v>5639.3512000000001</v>
      </c>
      <c r="S47" s="65">
        <f t="shared" si="12"/>
        <v>105.97841129255465</v>
      </c>
      <c r="T47" s="18"/>
      <c r="U47" s="7"/>
      <c r="V47" s="25"/>
      <c r="W47" s="25"/>
      <c r="X47" s="25"/>
      <c r="Y47" s="25"/>
      <c r="Z47" s="136">
        <f t="shared" si="17"/>
        <v>0</v>
      </c>
      <c r="AA47" s="25" t="e">
        <f t="shared" si="18"/>
        <v>#DIV/0!</v>
      </c>
      <c r="AB47" s="68">
        <f t="shared" si="19"/>
        <v>0</v>
      </c>
      <c r="AC47" s="71"/>
      <c r="AD47" s="68">
        <f t="shared" si="20"/>
        <v>0</v>
      </c>
      <c r="AE47" s="141">
        <f t="shared" si="21"/>
        <v>0</v>
      </c>
      <c r="AF47" s="68">
        <f t="shared" si="22"/>
        <v>0</v>
      </c>
      <c r="AG47" s="138">
        <f t="shared" si="0"/>
        <v>0</v>
      </c>
      <c r="AH47" s="139">
        <f t="shared" si="23"/>
        <v>0</v>
      </c>
      <c r="AI47" s="127" t="e">
        <f t="shared" si="24"/>
        <v>#DIV/0!</v>
      </c>
    </row>
    <row r="48" spans="1:73" ht="45" x14ac:dyDescent="0.25">
      <c r="A48" s="279"/>
      <c r="B48" s="280"/>
      <c r="C48" s="11" t="s">
        <v>198</v>
      </c>
      <c r="D48" s="5">
        <v>88.6</v>
      </c>
      <c r="E48" s="7">
        <v>36.520000000000003</v>
      </c>
      <c r="F48" s="23">
        <v>38.71</v>
      </c>
      <c r="G48" s="23">
        <f t="shared" si="1"/>
        <v>1617.836</v>
      </c>
      <c r="H48" s="23">
        <f t="shared" si="2"/>
        <v>1714.8529999999998</v>
      </c>
      <c r="I48" s="23">
        <f t="shared" si="3"/>
        <v>3332.6889999999999</v>
      </c>
      <c r="J48" s="133">
        <f t="shared" si="4"/>
        <v>3429.7059999999997</v>
      </c>
      <c r="K48" s="65">
        <f t="shared" si="5"/>
        <v>38.71</v>
      </c>
      <c r="L48" s="65">
        <v>41.03</v>
      </c>
      <c r="M48" s="65">
        <f t="shared" si="6"/>
        <v>1714.8529999999998</v>
      </c>
      <c r="N48" s="65">
        <f t="shared" si="7"/>
        <v>100</v>
      </c>
      <c r="O48" s="133">
        <f t="shared" si="8"/>
        <v>3429.7059999999997</v>
      </c>
      <c r="P48" s="65">
        <f t="shared" si="9"/>
        <v>1817.6289999999999</v>
      </c>
      <c r="Q48" s="65">
        <f t="shared" si="10"/>
        <v>3532.482</v>
      </c>
      <c r="R48" s="135">
        <f t="shared" si="11"/>
        <v>3635.2579999999998</v>
      </c>
      <c r="S48" s="65">
        <f t="shared" si="12"/>
        <v>105.99328338930509</v>
      </c>
      <c r="T48" s="18"/>
      <c r="U48" s="7"/>
      <c r="V48" s="25"/>
      <c r="W48" s="25"/>
      <c r="X48" s="25"/>
      <c r="Y48" s="25"/>
      <c r="Z48" s="136">
        <f t="shared" si="17"/>
        <v>0</v>
      </c>
      <c r="AA48" s="25" t="e">
        <f t="shared" si="18"/>
        <v>#DIV/0!</v>
      </c>
      <c r="AB48" s="68">
        <f t="shared" si="19"/>
        <v>0</v>
      </c>
      <c r="AC48" s="71"/>
      <c r="AD48" s="68">
        <f t="shared" si="20"/>
        <v>0</v>
      </c>
      <c r="AE48" s="141">
        <f t="shared" si="21"/>
        <v>0</v>
      </c>
      <c r="AF48" s="68">
        <f t="shared" si="22"/>
        <v>0</v>
      </c>
      <c r="AG48" s="138">
        <f t="shared" si="0"/>
        <v>0</v>
      </c>
      <c r="AH48" s="139">
        <f t="shared" si="23"/>
        <v>0</v>
      </c>
      <c r="AI48" s="127" t="e">
        <f t="shared" si="24"/>
        <v>#DIV/0!</v>
      </c>
    </row>
    <row r="49" spans="1:73" ht="30" x14ac:dyDescent="0.25">
      <c r="A49" s="279"/>
      <c r="B49" s="280"/>
      <c r="C49" s="11" t="s">
        <v>199</v>
      </c>
      <c r="D49" s="5"/>
      <c r="E49" s="7"/>
      <c r="F49" s="23"/>
      <c r="G49" s="23">
        <f t="shared" si="1"/>
        <v>0</v>
      </c>
      <c r="H49" s="23">
        <f t="shared" si="2"/>
        <v>0</v>
      </c>
      <c r="I49" s="23"/>
      <c r="J49" s="133">
        <f t="shared" si="4"/>
        <v>0</v>
      </c>
      <c r="K49" s="65">
        <f t="shared" si="5"/>
        <v>0</v>
      </c>
      <c r="L49" s="65"/>
      <c r="M49" s="65">
        <f t="shared" si="6"/>
        <v>0</v>
      </c>
      <c r="N49" s="65" t="e">
        <f t="shared" si="7"/>
        <v>#DIV/0!</v>
      </c>
      <c r="O49" s="133">
        <f t="shared" si="8"/>
        <v>0</v>
      </c>
      <c r="P49" s="65">
        <f t="shared" si="9"/>
        <v>0</v>
      </c>
      <c r="Q49" s="65">
        <f t="shared" si="10"/>
        <v>0</v>
      </c>
      <c r="R49" s="135">
        <f t="shared" si="11"/>
        <v>0</v>
      </c>
      <c r="S49" s="65" t="e">
        <f t="shared" si="12"/>
        <v>#DIV/0!</v>
      </c>
      <c r="T49" s="18">
        <v>11.73</v>
      </c>
      <c r="U49" s="7">
        <v>32.99</v>
      </c>
      <c r="V49" s="25">
        <v>34.96</v>
      </c>
      <c r="W49" s="25">
        <f t="shared" si="14"/>
        <v>193.48635000000002</v>
      </c>
      <c r="X49" s="25">
        <f t="shared" si="15"/>
        <v>205.04040000000001</v>
      </c>
      <c r="Y49" s="25">
        <f t="shared" si="16"/>
        <v>398.52674999999999</v>
      </c>
      <c r="Z49" s="136">
        <f t="shared" si="17"/>
        <v>410.08080000000001</v>
      </c>
      <c r="AA49" s="25">
        <f t="shared" si="18"/>
        <v>105.97150651712639</v>
      </c>
      <c r="AB49" s="68">
        <f t="shared" si="19"/>
        <v>34.96</v>
      </c>
      <c r="AC49" s="71">
        <v>37.049999999999997</v>
      </c>
      <c r="AD49" s="68">
        <f t="shared" si="20"/>
        <v>205.04040000000001</v>
      </c>
      <c r="AE49" s="141">
        <f t="shared" si="21"/>
        <v>410.08080000000001</v>
      </c>
      <c r="AF49" s="68">
        <f t="shared" si="22"/>
        <v>217.29825</v>
      </c>
      <c r="AG49" s="138">
        <f t="shared" si="0"/>
        <v>422.33865000000003</v>
      </c>
      <c r="AH49" s="139">
        <f t="shared" si="23"/>
        <v>434.59649999999999</v>
      </c>
      <c r="AI49" s="127">
        <f t="shared" si="24"/>
        <v>105.9782608695652</v>
      </c>
    </row>
    <row r="50" spans="1:73" ht="30" x14ac:dyDescent="0.25">
      <c r="A50" s="279"/>
      <c r="B50" s="280"/>
      <c r="C50" s="11" t="s">
        <v>200</v>
      </c>
      <c r="D50" s="5"/>
      <c r="E50" s="7"/>
      <c r="F50" s="23"/>
      <c r="G50" s="23">
        <f t="shared" si="1"/>
        <v>0</v>
      </c>
      <c r="H50" s="23">
        <f t="shared" si="2"/>
        <v>0</v>
      </c>
      <c r="I50" s="23"/>
      <c r="J50" s="133">
        <f t="shared" si="4"/>
        <v>0</v>
      </c>
      <c r="K50" s="65">
        <f t="shared" si="5"/>
        <v>0</v>
      </c>
      <c r="L50" s="65"/>
      <c r="M50" s="65">
        <f t="shared" si="6"/>
        <v>0</v>
      </c>
      <c r="N50" s="65" t="e">
        <f t="shared" si="7"/>
        <v>#DIV/0!</v>
      </c>
      <c r="O50" s="133">
        <f t="shared" si="8"/>
        <v>0</v>
      </c>
      <c r="P50" s="65">
        <f t="shared" si="9"/>
        <v>0</v>
      </c>
      <c r="Q50" s="65">
        <f t="shared" si="10"/>
        <v>0</v>
      </c>
      <c r="R50" s="135">
        <f t="shared" si="11"/>
        <v>0</v>
      </c>
      <c r="S50" s="65" t="e">
        <f t="shared" si="12"/>
        <v>#DIV/0!</v>
      </c>
      <c r="T50" s="18">
        <v>11.99</v>
      </c>
      <c r="U50" s="7">
        <v>57.03</v>
      </c>
      <c r="V50" s="25">
        <v>60.24</v>
      </c>
      <c r="W50" s="25">
        <f t="shared" si="14"/>
        <v>341.89485000000002</v>
      </c>
      <c r="X50" s="25">
        <f t="shared" si="15"/>
        <v>361.1388</v>
      </c>
      <c r="Y50" s="25">
        <f t="shared" si="16"/>
        <v>703.03365000000008</v>
      </c>
      <c r="Z50" s="136">
        <f t="shared" si="17"/>
        <v>722.27760000000001</v>
      </c>
      <c r="AA50" s="25">
        <f t="shared" si="18"/>
        <v>105.62861651762231</v>
      </c>
      <c r="AB50" s="68">
        <f t="shared" si="19"/>
        <v>60.24</v>
      </c>
      <c r="AC50" s="71">
        <v>60.58</v>
      </c>
      <c r="AD50" s="68">
        <f t="shared" si="20"/>
        <v>361.1388</v>
      </c>
      <c r="AE50" s="141">
        <f t="shared" si="21"/>
        <v>722.27760000000001</v>
      </c>
      <c r="AF50" s="68">
        <f t="shared" si="22"/>
        <v>363.1771</v>
      </c>
      <c r="AG50" s="138">
        <f t="shared" si="0"/>
        <v>724.31590000000006</v>
      </c>
      <c r="AH50" s="139">
        <f t="shared" si="23"/>
        <v>726.35419999999999</v>
      </c>
      <c r="AI50" s="127">
        <f t="shared" si="24"/>
        <v>100.56440903054448</v>
      </c>
    </row>
    <row r="51" spans="1:73" ht="30" x14ac:dyDescent="0.25">
      <c r="A51" s="279"/>
      <c r="B51" s="280"/>
      <c r="C51" s="11" t="s">
        <v>110</v>
      </c>
      <c r="D51" s="5">
        <v>64.150000000000006</v>
      </c>
      <c r="E51" s="7">
        <v>36.520000000000003</v>
      </c>
      <c r="F51" s="23">
        <v>38.71</v>
      </c>
      <c r="G51" s="23">
        <f t="shared" si="1"/>
        <v>1171.3790000000001</v>
      </c>
      <c r="H51" s="23">
        <f t="shared" si="2"/>
        <v>1241.6232500000001</v>
      </c>
      <c r="I51" s="23">
        <f t="shared" si="3"/>
        <v>2413.0022500000005</v>
      </c>
      <c r="J51" s="133">
        <f t="shared" si="4"/>
        <v>2483.2465000000002</v>
      </c>
      <c r="K51" s="65">
        <f t="shared" si="5"/>
        <v>38.71</v>
      </c>
      <c r="L51" s="65">
        <v>41.03</v>
      </c>
      <c r="M51" s="65">
        <f t="shared" si="6"/>
        <v>1241.6232500000001</v>
      </c>
      <c r="N51" s="65">
        <f t="shared" si="7"/>
        <v>100</v>
      </c>
      <c r="O51" s="133">
        <f t="shared" si="8"/>
        <v>2483.2465000000002</v>
      </c>
      <c r="P51" s="65">
        <f t="shared" si="9"/>
        <v>1316.0372500000001</v>
      </c>
      <c r="Q51" s="65">
        <f t="shared" si="10"/>
        <v>2557.6605</v>
      </c>
      <c r="R51" s="135">
        <f t="shared" si="11"/>
        <v>2632.0745000000002</v>
      </c>
      <c r="S51" s="65">
        <f t="shared" si="12"/>
        <v>105.99328338930509</v>
      </c>
      <c r="T51" s="18"/>
      <c r="U51" s="7"/>
      <c r="V51" s="25"/>
      <c r="W51" s="25"/>
      <c r="X51" s="25"/>
      <c r="Y51" s="25"/>
      <c r="Z51" s="136">
        <f t="shared" si="17"/>
        <v>0</v>
      </c>
      <c r="AA51" s="25" t="e">
        <f t="shared" si="18"/>
        <v>#DIV/0!</v>
      </c>
      <c r="AB51" s="68">
        <f t="shared" si="19"/>
        <v>0</v>
      </c>
      <c r="AC51" s="71"/>
      <c r="AD51" s="68">
        <f t="shared" si="20"/>
        <v>0</v>
      </c>
      <c r="AE51" s="141">
        <f t="shared" si="21"/>
        <v>0</v>
      </c>
      <c r="AF51" s="68">
        <f t="shared" si="22"/>
        <v>0</v>
      </c>
      <c r="AG51" s="138">
        <f t="shared" si="0"/>
        <v>0</v>
      </c>
      <c r="AH51" s="139">
        <f t="shared" si="23"/>
        <v>0</v>
      </c>
      <c r="AI51" s="127" t="e">
        <f t="shared" si="24"/>
        <v>#DIV/0!</v>
      </c>
    </row>
    <row r="52" spans="1:73" ht="30" x14ac:dyDescent="0.25">
      <c r="A52" s="279"/>
      <c r="B52" s="280"/>
      <c r="C52" s="11" t="s">
        <v>106</v>
      </c>
      <c r="D52" s="5">
        <v>9.86</v>
      </c>
      <c r="E52" s="7">
        <v>42.47</v>
      </c>
      <c r="F52" s="23">
        <v>45</v>
      </c>
      <c r="G52" s="23">
        <f t="shared" si="1"/>
        <v>209.37709999999998</v>
      </c>
      <c r="H52" s="23">
        <f t="shared" si="2"/>
        <v>221.85</v>
      </c>
      <c r="I52" s="23">
        <f t="shared" si="3"/>
        <v>431.22709999999995</v>
      </c>
      <c r="J52" s="133">
        <f t="shared" si="4"/>
        <v>443.7</v>
      </c>
      <c r="K52" s="65">
        <f t="shared" si="5"/>
        <v>45</v>
      </c>
      <c r="L52" s="65">
        <v>47.7</v>
      </c>
      <c r="M52" s="65">
        <f t="shared" si="6"/>
        <v>221.85</v>
      </c>
      <c r="N52" s="65">
        <f t="shared" si="7"/>
        <v>100</v>
      </c>
      <c r="O52" s="133">
        <f t="shared" si="8"/>
        <v>443.7</v>
      </c>
      <c r="P52" s="65">
        <f t="shared" si="9"/>
        <v>235.161</v>
      </c>
      <c r="Q52" s="65">
        <f t="shared" si="10"/>
        <v>457.01099999999997</v>
      </c>
      <c r="R52" s="135">
        <f t="shared" si="11"/>
        <v>470.322</v>
      </c>
      <c r="S52" s="65">
        <f t="shared" si="12"/>
        <v>106</v>
      </c>
      <c r="T52" s="18"/>
      <c r="U52" s="7"/>
      <c r="V52" s="25"/>
      <c r="W52" s="25"/>
      <c r="X52" s="25"/>
      <c r="Y52" s="25"/>
      <c r="Z52" s="136">
        <f t="shared" si="17"/>
        <v>0</v>
      </c>
      <c r="AA52" s="25" t="e">
        <f t="shared" si="18"/>
        <v>#DIV/0!</v>
      </c>
      <c r="AB52" s="68">
        <f t="shared" si="19"/>
        <v>0</v>
      </c>
      <c r="AC52" s="71"/>
      <c r="AD52" s="68">
        <f t="shared" si="20"/>
        <v>0</v>
      </c>
      <c r="AE52" s="141">
        <f t="shared" si="21"/>
        <v>0</v>
      </c>
      <c r="AF52" s="68">
        <f t="shared" si="22"/>
        <v>0</v>
      </c>
      <c r="AG52" s="138">
        <f t="shared" si="0"/>
        <v>0</v>
      </c>
      <c r="AH52" s="139">
        <f t="shared" si="23"/>
        <v>0</v>
      </c>
      <c r="AI52" s="127" t="e">
        <f t="shared" si="24"/>
        <v>#DIV/0!</v>
      </c>
    </row>
    <row r="53" spans="1:73" ht="30" x14ac:dyDescent="0.25">
      <c r="A53" s="279"/>
      <c r="B53" s="280"/>
      <c r="C53" s="11" t="s">
        <v>120</v>
      </c>
      <c r="D53" s="5">
        <v>56.96</v>
      </c>
      <c r="E53" s="21">
        <v>20.2</v>
      </c>
      <c r="F53" s="23">
        <v>21.41</v>
      </c>
      <c r="G53" s="23">
        <f t="shared" si="1"/>
        <v>575.29599999999994</v>
      </c>
      <c r="H53" s="23">
        <f t="shared" si="2"/>
        <v>609.7568</v>
      </c>
      <c r="I53" s="23">
        <f t="shared" si="3"/>
        <v>1185.0527999999999</v>
      </c>
      <c r="J53" s="133">
        <f t="shared" si="4"/>
        <v>1219.5136</v>
      </c>
      <c r="K53" s="65">
        <f t="shared" si="5"/>
        <v>21.41</v>
      </c>
      <c r="L53" s="65">
        <v>22.69</v>
      </c>
      <c r="M53" s="65">
        <f t="shared" si="6"/>
        <v>609.7568</v>
      </c>
      <c r="N53" s="65">
        <f t="shared" si="7"/>
        <v>100</v>
      </c>
      <c r="O53" s="133">
        <f t="shared" si="8"/>
        <v>1219.5136</v>
      </c>
      <c r="P53" s="65">
        <f t="shared" si="9"/>
        <v>646.21120000000008</v>
      </c>
      <c r="Q53" s="65">
        <f t="shared" si="10"/>
        <v>1255.9680000000001</v>
      </c>
      <c r="R53" s="135">
        <f t="shared" si="11"/>
        <v>1292.4224000000002</v>
      </c>
      <c r="S53" s="65">
        <f t="shared" si="12"/>
        <v>105.97851471275106</v>
      </c>
      <c r="T53" s="18"/>
      <c r="U53" s="7"/>
      <c r="V53" s="25"/>
      <c r="W53" s="25"/>
      <c r="X53" s="25"/>
      <c r="Y53" s="25"/>
      <c r="Z53" s="136">
        <f t="shared" si="17"/>
        <v>0</v>
      </c>
      <c r="AA53" s="25" t="e">
        <f t="shared" si="18"/>
        <v>#DIV/0!</v>
      </c>
      <c r="AB53" s="68">
        <f t="shared" si="19"/>
        <v>0</v>
      </c>
      <c r="AC53" s="71"/>
      <c r="AD53" s="68">
        <f t="shared" si="20"/>
        <v>0</v>
      </c>
      <c r="AE53" s="141">
        <f t="shared" si="21"/>
        <v>0</v>
      </c>
      <c r="AF53" s="68">
        <f t="shared" si="22"/>
        <v>0</v>
      </c>
      <c r="AG53" s="138">
        <f t="shared" si="0"/>
        <v>0</v>
      </c>
      <c r="AH53" s="139">
        <f t="shared" si="23"/>
        <v>0</v>
      </c>
      <c r="AI53" s="127" t="e">
        <f t="shared" si="24"/>
        <v>#DIV/0!</v>
      </c>
    </row>
    <row r="54" spans="1:73" ht="30" x14ac:dyDescent="0.25">
      <c r="A54" s="279"/>
      <c r="B54" s="280"/>
      <c r="C54" s="11" t="s">
        <v>108</v>
      </c>
      <c r="D54" s="5">
        <v>34.08</v>
      </c>
      <c r="E54" s="7">
        <v>42.47</v>
      </c>
      <c r="F54" s="23">
        <v>45</v>
      </c>
      <c r="G54" s="23">
        <f t="shared" si="1"/>
        <v>723.6887999999999</v>
      </c>
      <c r="H54" s="23">
        <f t="shared" si="2"/>
        <v>766.8</v>
      </c>
      <c r="I54" s="23">
        <f t="shared" si="3"/>
        <v>1490.4887999999999</v>
      </c>
      <c r="J54" s="133">
        <f t="shared" si="4"/>
        <v>1533.6</v>
      </c>
      <c r="K54" s="65">
        <f t="shared" si="5"/>
        <v>45</v>
      </c>
      <c r="L54" s="65">
        <v>47.7</v>
      </c>
      <c r="M54" s="65">
        <f t="shared" si="6"/>
        <v>766.8</v>
      </c>
      <c r="N54" s="65">
        <f t="shared" si="7"/>
        <v>100</v>
      </c>
      <c r="O54" s="133">
        <f t="shared" si="8"/>
        <v>1533.6</v>
      </c>
      <c r="P54" s="65">
        <f t="shared" si="9"/>
        <v>812.80799999999999</v>
      </c>
      <c r="Q54" s="65">
        <f t="shared" si="10"/>
        <v>1579.6079999999999</v>
      </c>
      <c r="R54" s="135">
        <f t="shared" si="11"/>
        <v>1625.616</v>
      </c>
      <c r="S54" s="65">
        <f t="shared" si="12"/>
        <v>106</v>
      </c>
      <c r="T54" s="18"/>
      <c r="U54" s="7"/>
      <c r="V54" s="25"/>
      <c r="W54" s="25"/>
      <c r="X54" s="25"/>
      <c r="Y54" s="25"/>
      <c r="Z54" s="136">
        <f t="shared" si="17"/>
        <v>0</v>
      </c>
      <c r="AA54" s="25" t="e">
        <f t="shared" si="18"/>
        <v>#DIV/0!</v>
      </c>
      <c r="AB54" s="68">
        <f t="shared" si="19"/>
        <v>0</v>
      </c>
      <c r="AC54" s="71"/>
      <c r="AD54" s="68">
        <f t="shared" si="20"/>
        <v>0</v>
      </c>
      <c r="AE54" s="141">
        <f t="shared" si="21"/>
        <v>0</v>
      </c>
      <c r="AF54" s="68">
        <f t="shared" si="22"/>
        <v>0</v>
      </c>
      <c r="AG54" s="138">
        <f t="shared" si="0"/>
        <v>0</v>
      </c>
      <c r="AH54" s="139">
        <f t="shared" si="23"/>
        <v>0</v>
      </c>
      <c r="AI54" s="127" t="e">
        <f t="shared" si="24"/>
        <v>#DIV/0!</v>
      </c>
    </row>
    <row r="55" spans="1:73" ht="30" x14ac:dyDescent="0.25">
      <c r="A55" s="279"/>
      <c r="B55" s="280"/>
      <c r="C55" s="11" t="s">
        <v>107</v>
      </c>
      <c r="D55" s="5">
        <v>44.52</v>
      </c>
      <c r="E55" s="7">
        <v>42.47</v>
      </c>
      <c r="F55" s="23">
        <v>45</v>
      </c>
      <c r="G55" s="23">
        <f t="shared" si="1"/>
        <v>945.38220000000001</v>
      </c>
      <c r="H55" s="23">
        <f t="shared" si="2"/>
        <v>1001.7</v>
      </c>
      <c r="I55" s="23">
        <f t="shared" si="3"/>
        <v>1947.0822000000001</v>
      </c>
      <c r="J55" s="133">
        <f t="shared" si="4"/>
        <v>2003.4</v>
      </c>
      <c r="K55" s="65">
        <f t="shared" si="5"/>
        <v>45</v>
      </c>
      <c r="L55" s="65">
        <v>47.7</v>
      </c>
      <c r="M55" s="65">
        <f t="shared" si="6"/>
        <v>1001.7</v>
      </c>
      <c r="N55" s="65">
        <f t="shared" si="7"/>
        <v>100</v>
      </c>
      <c r="O55" s="133">
        <f t="shared" si="8"/>
        <v>2003.4</v>
      </c>
      <c r="P55" s="65">
        <f t="shared" si="9"/>
        <v>1061.8020000000001</v>
      </c>
      <c r="Q55" s="65">
        <f t="shared" si="10"/>
        <v>2063.5020000000004</v>
      </c>
      <c r="R55" s="135">
        <f t="shared" si="11"/>
        <v>2123.6040000000003</v>
      </c>
      <c r="S55" s="65">
        <f t="shared" si="12"/>
        <v>106</v>
      </c>
      <c r="T55" s="18">
        <v>15.36</v>
      </c>
      <c r="U55" s="7">
        <v>25.21</v>
      </c>
      <c r="V55" s="25">
        <v>26.71</v>
      </c>
      <c r="W55" s="25">
        <f t="shared" si="14"/>
        <v>193.61279999999999</v>
      </c>
      <c r="X55" s="25">
        <f t="shared" si="15"/>
        <v>205.1328</v>
      </c>
      <c r="Y55" s="25">
        <f t="shared" si="16"/>
        <v>398.74559999999997</v>
      </c>
      <c r="Z55" s="136">
        <f t="shared" si="17"/>
        <v>410.26560000000001</v>
      </c>
      <c r="AA55" s="25">
        <f t="shared" si="18"/>
        <v>105.95001983339944</v>
      </c>
      <c r="AB55" s="68">
        <f t="shared" si="19"/>
        <v>26.71</v>
      </c>
      <c r="AC55" s="71">
        <v>28.31</v>
      </c>
      <c r="AD55" s="68">
        <f t="shared" si="20"/>
        <v>205.1328</v>
      </c>
      <c r="AE55" s="141">
        <f t="shared" si="21"/>
        <v>410.26560000000001</v>
      </c>
      <c r="AF55" s="68">
        <f t="shared" si="22"/>
        <v>217.42079999999999</v>
      </c>
      <c r="AG55" s="138">
        <f t="shared" si="0"/>
        <v>422.55359999999996</v>
      </c>
      <c r="AH55" s="139">
        <f t="shared" si="23"/>
        <v>434.84159999999997</v>
      </c>
      <c r="AI55" s="127">
        <f t="shared" si="24"/>
        <v>105.99026581804567</v>
      </c>
    </row>
    <row r="56" spans="1:73" ht="30" x14ac:dyDescent="0.25">
      <c r="A56" s="279"/>
      <c r="B56" s="280"/>
      <c r="C56" s="11" t="s">
        <v>109</v>
      </c>
      <c r="D56" s="5">
        <v>50.08</v>
      </c>
      <c r="E56" s="7">
        <v>29.16</v>
      </c>
      <c r="F56" s="23">
        <v>30.9</v>
      </c>
      <c r="G56" s="23">
        <f t="shared" si="1"/>
        <v>730.16639999999995</v>
      </c>
      <c r="H56" s="23">
        <f t="shared" si="2"/>
        <v>773.73599999999999</v>
      </c>
      <c r="I56" s="23">
        <f t="shared" si="3"/>
        <v>1503.9023999999999</v>
      </c>
      <c r="J56" s="133">
        <f t="shared" si="4"/>
        <v>1547.472</v>
      </c>
      <c r="K56" s="65">
        <f t="shared" si="5"/>
        <v>30.9</v>
      </c>
      <c r="L56" s="65">
        <v>32.75</v>
      </c>
      <c r="M56" s="65">
        <f t="shared" si="6"/>
        <v>773.73599999999999</v>
      </c>
      <c r="N56" s="65">
        <f t="shared" si="7"/>
        <v>100</v>
      </c>
      <c r="O56" s="133">
        <f t="shared" si="8"/>
        <v>1547.472</v>
      </c>
      <c r="P56" s="65">
        <f t="shared" si="9"/>
        <v>820.06</v>
      </c>
      <c r="Q56" s="65">
        <f t="shared" si="10"/>
        <v>1593.7959999999998</v>
      </c>
      <c r="R56" s="135">
        <f t="shared" si="11"/>
        <v>1640.12</v>
      </c>
      <c r="S56" s="65">
        <f t="shared" si="12"/>
        <v>105.98705501618124</v>
      </c>
      <c r="T56" s="18"/>
      <c r="U56" s="7"/>
      <c r="V56" s="25"/>
      <c r="W56" s="25"/>
      <c r="X56" s="25"/>
      <c r="Y56" s="25"/>
      <c r="Z56" s="136">
        <f t="shared" si="17"/>
        <v>0</v>
      </c>
      <c r="AA56" s="25" t="e">
        <f t="shared" si="18"/>
        <v>#DIV/0!</v>
      </c>
      <c r="AB56" s="68">
        <f t="shared" si="19"/>
        <v>0</v>
      </c>
      <c r="AC56" s="71"/>
      <c r="AD56" s="68">
        <f t="shared" si="20"/>
        <v>0</v>
      </c>
      <c r="AE56" s="141">
        <f t="shared" si="21"/>
        <v>0</v>
      </c>
      <c r="AF56" s="68">
        <f t="shared" si="22"/>
        <v>0</v>
      </c>
      <c r="AG56" s="138">
        <f t="shared" si="0"/>
        <v>0</v>
      </c>
      <c r="AH56" s="139">
        <f t="shared" si="23"/>
        <v>0</v>
      </c>
      <c r="AI56" s="127" t="e">
        <f t="shared" si="24"/>
        <v>#DIV/0!</v>
      </c>
    </row>
    <row r="57" spans="1:73" ht="60" x14ac:dyDescent="0.25">
      <c r="A57" s="279"/>
      <c r="B57" s="280"/>
      <c r="C57" s="11" t="s">
        <v>114</v>
      </c>
      <c r="D57" s="18">
        <v>70.349999999999994</v>
      </c>
      <c r="E57" s="21">
        <v>19.96</v>
      </c>
      <c r="F57" s="23">
        <v>21.15</v>
      </c>
      <c r="G57" s="23">
        <f t="shared" si="1"/>
        <v>702.09299999999996</v>
      </c>
      <c r="H57" s="23">
        <f t="shared" si="2"/>
        <v>743.95124999999985</v>
      </c>
      <c r="I57" s="23">
        <f t="shared" si="3"/>
        <v>1446.0442499999999</v>
      </c>
      <c r="J57" s="133">
        <f t="shared" si="4"/>
        <v>1487.9024999999997</v>
      </c>
      <c r="K57" s="65">
        <f t="shared" si="5"/>
        <v>21.15</v>
      </c>
      <c r="L57" s="65">
        <v>22.42</v>
      </c>
      <c r="M57" s="65">
        <f t="shared" si="6"/>
        <v>743.95124999999985</v>
      </c>
      <c r="N57" s="65">
        <f t="shared" si="7"/>
        <v>100</v>
      </c>
      <c r="O57" s="133">
        <f t="shared" si="8"/>
        <v>1487.9024999999997</v>
      </c>
      <c r="P57" s="65">
        <f t="shared" si="9"/>
        <v>788.62350000000004</v>
      </c>
      <c r="Q57" s="65">
        <f t="shared" si="10"/>
        <v>1532.5747499999998</v>
      </c>
      <c r="R57" s="135">
        <f t="shared" si="11"/>
        <v>1577.2470000000001</v>
      </c>
      <c r="S57" s="65">
        <f t="shared" si="12"/>
        <v>106.00472813238773</v>
      </c>
      <c r="T57" s="18">
        <v>26.91</v>
      </c>
      <c r="U57" s="7">
        <v>25.21</v>
      </c>
      <c r="V57" s="25">
        <v>26.71</v>
      </c>
      <c r="W57" s="25">
        <f t="shared" si="14"/>
        <v>339.20055000000002</v>
      </c>
      <c r="X57" s="25">
        <f t="shared" si="15"/>
        <v>359.38305000000003</v>
      </c>
      <c r="Y57" s="25">
        <f t="shared" si="16"/>
        <v>698.58360000000005</v>
      </c>
      <c r="Z57" s="136">
        <f t="shared" si="17"/>
        <v>718.76610000000005</v>
      </c>
      <c r="AA57" s="25">
        <f t="shared" si="18"/>
        <v>105.95001983339944</v>
      </c>
      <c r="AB57" s="68">
        <f t="shared" si="19"/>
        <v>26.71</v>
      </c>
      <c r="AC57" s="71">
        <v>28.31</v>
      </c>
      <c r="AD57" s="68">
        <f t="shared" si="20"/>
        <v>359.38305000000003</v>
      </c>
      <c r="AE57" s="141">
        <f t="shared" si="21"/>
        <v>718.76610000000005</v>
      </c>
      <c r="AF57" s="68">
        <f t="shared" si="22"/>
        <v>380.91104999999999</v>
      </c>
      <c r="AG57" s="138">
        <f t="shared" si="0"/>
        <v>740.29410000000007</v>
      </c>
      <c r="AH57" s="139">
        <f t="shared" si="23"/>
        <v>761.82209999999998</v>
      </c>
      <c r="AI57" s="127">
        <f t="shared" si="24"/>
        <v>105.99026581804567</v>
      </c>
    </row>
    <row r="58" spans="1:73" ht="60" x14ac:dyDescent="0.25">
      <c r="A58" s="279"/>
      <c r="B58" s="280"/>
      <c r="C58" s="11" t="s">
        <v>119</v>
      </c>
      <c r="D58" s="5">
        <v>117.91</v>
      </c>
      <c r="E58" s="7">
        <v>23.91</v>
      </c>
      <c r="F58" s="23">
        <v>25.34</v>
      </c>
      <c r="G58" s="23">
        <f t="shared" si="1"/>
        <v>1409.6140499999999</v>
      </c>
      <c r="H58" s="23">
        <f t="shared" si="2"/>
        <v>1493.9196999999999</v>
      </c>
      <c r="I58" s="23">
        <f t="shared" si="3"/>
        <v>2903.5337499999996</v>
      </c>
      <c r="J58" s="133">
        <f t="shared" si="4"/>
        <v>2987.8393999999998</v>
      </c>
      <c r="K58" s="65">
        <f t="shared" si="5"/>
        <v>25.34</v>
      </c>
      <c r="L58" s="65">
        <v>26.86</v>
      </c>
      <c r="M58" s="65">
        <f t="shared" si="6"/>
        <v>1493.9196999999999</v>
      </c>
      <c r="N58" s="65">
        <f t="shared" si="7"/>
        <v>100</v>
      </c>
      <c r="O58" s="133">
        <f t="shared" si="8"/>
        <v>2987.8393999999998</v>
      </c>
      <c r="P58" s="65">
        <f t="shared" si="9"/>
        <v>1583.5312999999999</v>
      </c>
      <c r="Q58" s="65">
        <f t="shared" si="10"/>
        <v>3077.451</v>
      </c>
      <c r="R58" s="135">
        <f t="shared" si="11"/>
        <v>3167.0625999999997</v>
      </c>
      <c r="S58" s="65">
        <f t="shared" si="12"/>
        <v>105.99842146803473</v>
      </c>
      <c r="T58" s="18">
        <v>38.799999999999997</v>
      </c>
      <c r="U58" s="7">
        <v>32.99</v>
      </c>
      <c r="V58" s="25">
        <v>34.96</v>
      </c>
      <c r="W58" s="25">
        <f t="shared" si="14"/>
        <v>640.00599999999997</v>
      </c>
      <c r="X58" s="25">
        <f t="shared" si="15"/>
        <v>678.22399999999993</v>
      </c>
      <c r="Y58" s="25">
        <f t="shared" si="16"/>
        <v>1318.23</v>
      </c>
      <c r="Z58" s="136">
        <f t="shared" si="17"/>
        <v>1356.4479999999999</v>
      </c>
      <c r="AA58" s="25">
        <f t="shared" si="18"/>
        <v>105.97150651712639</v>
      </c>
      <c r="AB58" s="68">
        <f t="shared" si="19"/>
        <v>34.96</v>
      </c>
      <c r="AC58" s="71">
        <v>37.049999999999997</v>
      </c>
      <c r="AD58" s="68">
        <f t="shared" si="20"/>
        <v>678.22399999999993</v>
      </c>
      <c r="AE58" s="141">
        <f t="shared" si="21"/>
        <v>1356.4479999999999</v>
      </c>
      <c r="AF58" s="68">
        <f t="shared" si="22"/>
        <v>718.76999999999987</v>
      </c>
      <c r="AG58" s="138">
        <f t="shared" si="0"/>
        <v>1396.9939999999997</v>
      </c>
      <c r="AH58" s="139">
        <f t="shared" si="23"/>
        <v>1437.5399999999997</v>
      </c>
      <c r="AI58" s="127">
        <f t="shared" si="24"/>
        <v>105.9782608695652</v>
      </c>
    </row>
    <row r="59" spans="1:73" ht="30" x14ac:dyDescent="0.25">
      <c r="A59" s="279"/>
      <c r="B59" s="280"/>
      <c r="C59" s="11" t="s">
        <v>116</v>
      </c>
      <c r="D59" s="5">
        <v>42</v>
      </c>
      <c r="E59" s="7">
        <v>40.57</v>
      </c>
      <c r="F59" s="23">
        <v>43</v>
      </c>
      <c r="G59" s="23">
        <f t="shared" si="1"/>
        <v>851.97</v>
      </c>
      <c r="H59" s="23">
        <f t="shared" si="2"/>
        <v>903</v>
      </c>
      <c r="I59" s="23">
        <f t="shared" si="3"/>
        <v>1754.97</v>
      </c>
      <c r="J59" s="133">
        <f t="shared" si="4"/>
        <v>1806</v>
      </c>
      <c r="K59" s="65">
        <f t="shared" si="5"/>
        <v>43</v>
      </c>
      <c r="L59" s="65">
        <v>45.58</v>
      </c>
      <c r="M59" s="65">
        <f t="shared" si="6"/>
        <v>903</v>
      </c>
      <c r="N59" s="65">
        <f t="shared" si="7"/>
        <v>100</v>
      </c>
      <c r="O59" s="133">
        <f t="shared" si="8"/>
        <v>1806</v>
      </c>
      <c r="P59" s="65">
        <f t="shared" si="9"/>
        <v>957.18</v>
      </c>
      <c r="Q59" s="65">
        <f t="shared" si="10"/>
        <v>1860.1799999999998</v>
      </c>
      <c r="R59" s="135">
        <f t="shared" si="11"/>
        <v>1914.36</v>
      </c>
      <c r="S59" s="65">
        <f t="shared" si="12"/>
        <v>106</v>
      </c>
      <c r="T59" s="18"/>
      <c r="U59" s="7"/>
      <c r="V59" s="25"/>
      <c r="W59" s="25"/>
      <c r="X59" s="25"/>
      <c r="Y59" s="25"/>
      <c r="Z59" s="136">
        <f t="shared" si="17"/>
        <v>0</v>
      </c>
      <c r="AA59" s="25" t="e">
        <f t="shared" si="18"/>
        <v>#DIV/0!</v>
      </c>
      <c r="AB59" s="68">
        <f t="shared" si="19"/>
        <v>0</v>
      </c>
      <c r="AC59" s="71"/>
      <c r="AD59" s="68">
        <f t="shared" si="20"/>
        <v>0</v>
      </c>
      <c r="AE59" s="141">
        <f t="shared" si="21"/>
        <v>0</v>
      </c>
      <c r="AF59" s="68">
        <f t="shared" si="22"/>
        <v>0</v>
      </c>
      <c r="AG59" s="138">
        <f t="shared" si="0"/>
        <v>0</v>
      </c>
      <c r="AH59" s="139">
        <f t="shared" si="23"/>
        <v>0</v>
      </c>
      <c r="AI59" s="127" t="e">
        <f t="shared" si="24"/>
        <v>#DIV/0!</v>
      </c>
    </row>
    <row r="60" spans="1:73" s="16" customFormat="1" ht="45" x14ac:dyDescent="0.25">
      <c r="A60" s="154">
        <v>21</v>
      </c>
      <c r="B60" s="113" t="s">
        <v>132</v>
      </c>
      <c r="C60" s="1" t="s">
        <v>95</v>
      </c>
      <c r="D60" s="149">
        <v>92.38</v>
      </c>
      <c r="E60" s="25">
        <v>24.53</v>
      </c>
      <c r="F60" s="23">
        <f t="shared" si="27"/>
        <v>26.001800000000003</v>
      </c>
      <c r="G60" s="23">
        <f t="shared" si="1"/>
        <v>1133.0407</v>
      </c>
      <c r="H60" s="23">
        <f t="shared" si="2"/>
        <v>1201.023142</v>
      </c>
      <c r="I60" s="23">
        <f t="shared" si="3"/>
        <v>2334.063842</v>
      </c>
      <c r="J60" s="133">
        <f t="shared" si="4"/>
        <v>2402.046284</v>
      </c>
      <c r="K60" s="65">
        <f t="shared" si="5"/>
        <v>26.001800000000003</v>
      </c>
      <c r="L60" s="65">
        <v>27.56</v>
      </c>
      <c r="M60" s="65">
        <f t="shared" si="6"/>
        <v>1201.023142</v>
      </c>
      <c r="N60" s="65">
        <f t="shared" si="7"/>
        <v>100</v>
      </c>
      <c r="O60" s="133">
        <f t="shared" si="8"/>
        <v>2402.046284</v>
      </c>
      <c r="P60" s="65">
        <f t="shared" si="9"/>
        <v>1272.9963999999998</v>
      </c>
      <c r="Q60" s="65">
        <f t="shared" si="10"/>
        <v>2474.019542</v>
      </c>
      <c r="R60" s="135">
        <f t="shared" si="11"/>
        <v>2545.9927999999995</v>
      </c>
      <c r="S60" s="65">
        <f t="shared" si="12"/>
        <v>105.99266204647368</v>
      </c>
      <c r="T60" s="149">
        <v>90.93</v>
      </c>
      <c r="U60" s="25">
        <v>25.69</v>
      </c>
      <c r="V60" s="25">
        <v>26.93</v>
      </c>
      <c r="W60" s="25">
        <f t="shared" si="14"/>
        <v>1167.9958500000002</v>
      </c>
      <c r="X60" s="25">
        <f t="shared" si="15"/>
        <v>1224.3724500000001</v>
      </c>
      <c r="Y60" s="25">
        <f t="shared" si="16"/>
        <v>2392.3683000000001</v>
      </c>
      <c r="Z60" s="136">
        <f t="shared" si="17"/>
        <v>2448.7449000000001</v>
      </c>
      <c r="AA60" s="25">
        <f t="shared" si="18"/>
        <v>104.82678084857922</v>
      </c>
      <c r="AB60" s="68">
        <f t="shared" si="19"/>
        <v>26.93</v>
      </c>
      <c r="AC60" s="71">
        <v>28.55</v>
      </c>
      <c r="AD60" s="68">
        <f t="shared" si="20"/>
        <v>1224.3724500000001</v>
      </c>
      <c r="AE60" s="141">
        <f t="shared" si="21"/>
        <v>2448.7449000000001</v>
      </c>
      <c r="AF60" s="68">
        <f t="shared" si="22"/>
        <v>1298.02575</v>
      </c>
      <c r="AG60" s="138">
        <f t="shared" si="0"/>
        <v>2522.3982000000001</v>
      </c>
      <c r="AH60" s="139">
        <f t="shared" si="23"/>
        <v>2596.0515</v>
      </c>
      <c r="AI60" s="127">
        <f t="shared" si="24"/>
        <v>106.01559598960269</v>
      </c>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3"/>
      <c r="BK60" s="63"/>
      <c r="BL60" s="63"/>
      <c r="BM60" s="63"/>
      <c r="BN60" s="63"/>
      <c r="BO60" s="63"/>
      <c r="BP60" s="63"/>
      <c r="BQ60" s="63"/>
      <c r="BR60" s="63"/>
      <c r="BS60" s="63"/>
      <c r="BT60" s="63"/>
      <c r="BU60" s="63"/>
    </row>
    <row r="61" spans="1:73" s="10" customFormat="1" ht="45" x14ac:dyDescent="0.25">
      <c r="A61" s="154">
        <v>22</v>
      </c>
      <c r="B61" s="114" t="s">
        <v>141</v>
      </c>
      <c r="C61" s="1" t="s">
        <v>211</v>
      </c>
      <c r="D61" s="22">
        <v>179</v>
      </c>
      <c r="E61" s="23">
        <v>51</v>
      </c>
      <c r="F61" s="23">
        <v>53.09</v>
      </c>
      <c r="G61" s="23">
        <f t="shared" si="1"/>
        <v>4564.5</v>
      </c>
      <c r="H61" s="23">
        <f t="shared" si="2"/>
        <v>4751.5550000000003</v>
      </c>
      <c r="I61" s="23">
        <f t="shared" si="3"/>
        <v>9316.0550000000003</v>
      </c>
      <c r="J61" s="133">
        <f t="shared" si="4"/>
        <v>9503.11</v>
      </c>
      <c r="K61" s="65">
        <f t="shared" si="5"/>
        <v>53.09</v>
      </c>
      <c r="L61" s="65">
        <v>56.03</v>
      </c>
      <c r="M61" s="65">
        <f t="shared" si="6"/>
        <v>4751.5550000000003</v>
      </c>
      <c r="N61" s="65">
        <f t="shared" si="7"/>
        <v>100</v>
      </c>
      <c r="O61" s="133">
        <f t="shared" si="8"/>
        <v>9503.11</v>
      </c>
      <c r="P61" s="65">
        <f t="shared" si="9"/>
        <v>5014.6850000000004</v>
      </c>
      <c r="Q61" s="65">
        <f t="shared" si="10"/>
        <v>9766.2400000000016</v>
      </c>
      <c r="R61" s="135">
        <f t="shared" si="11"/>
        <v>10029.370000000001</v>
      </c>
      <c r="S61" s="65">
        <f t="shared" si="12"/>
        <v>105.53776605763797</v>
      </c>
      <c r="T61" s="149">
        <v>120</v>
      </c>
      <c r="U61" s="23">
        <v>27.7</v>
      </c>
      <c r="V61" s="25">
        <v>29.33</v>
      </c>
      <c r="W61" s="25">
        <f t="shared" si="14"/>
        <v>1662</v>
      </c>
      <c r="X61" s="25">
        <f t="shared" si="15"/>
        <v>1759.8</v>
      </c>
      <c r="Y61" s="25">
        <f t="shared" si="16"/>
        <v>3421.8</v>
      </c>
      <c r="Z61" s="136">
        <f t="shared" si="17"/>
        <v>3519.6</v>
      </c>
      <c r="AA61" s="25">
        <f t="shared" si="18"/>
        <v>105.88447653429603</v>
      </c>
      <c r="AB61" s="68">
        <f t="shared" si="19"/>
        <v>29.33</v>
      </c>
      <c r="AC61" s="71">
        <v>31.09</v>
      </c>
      <c r="AD61" s="68">
        <f t="shared" si="20"/>
        <v>1759.8</v>
      </c>
      <c r="AE61" s="141">
        <f t="shared" si="21"/>
        <v>3519.6</v>
      </c>
      <c r="AF61" s="68">
        <f t="shared" si="22"/>
        <v>1865.4</v>
      </c>
      <c r="AG61" s="138">
        <f t="shared" si="0"/>
        <v>3625.2</v>
      </c>
      <c r="AH61" s="139">
        <f t="shared" si="23"/>
        <v>3730.8</v>
      </c>
      <c r="AI61" s="127">
        <f t="shared" si="24"/>
        <v>106.00068189566998</v>
      </c>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3"/>
      <c r="BK61" s="63"/>
      <c r="BL61" s="63"/>
      <c r="BM61" s="63"/>
      <c r="BN61" s="63"/>
      <c r="BO61" s="63"/>
      <c r="BP61" s="63"/>
      <c r="BQ61" s="63"/>
      <c r="BR61" s="63"/>
      <c r="BS61" s="63"/>
      <c r="BT61" s="63"/>
      <c r="BU61" s="63"/>
    </row>
    <row r="62" spans="1:73" s="10" customFormat="1" ht="60" x14ac:dyDescent="0.25">
      <c r="A62" s="267">
        <v>23</v>
      </c>
      <c r="B62" s="281" t="s">
        <v>16</v>
      </c>
      <c r="C62" s="1" t="s">
        <v>96</v>
      </c>
      <c r="D62" s="149">
        <v>37.9</v>
      </c>
      <c r="E62" s="25">
        <v>46.88</v>
      </c>
      <c r="F62" s="23">
        <v>49.42</v>
      </c>
      <c r="G62" s="23">
        <f t="shared" si="1"/>
        <v>888.37599999999998</v>
      </c>
      <c r="H62" s="23">
        <f t="shared" si="2"/>
        <v>936.50900000000001</v>
      </c>
      <c r="I62" s="23">
        <f t="shared" si="3"/>
        <v>1824.885</v>
      </c>
      <c r="J62" s="133">
        <f t="shared" si="4"/>
        <v>1873.018</v>
      </c>
      <c r="K62" s="65">
        <f t="shared" si="5"/>
        <v>49.42</v>
      </c>
      <c r="L62" s="65">
        <v>52.63</v>
      </c>
      <c r="M62" s="65">
        <f t="shared" si="6"/>
        <v>936.50900000000001</v>
      </c>
      <c r="N62" s="65">
        <f t="shared" si="7"/>
        <v>100</v>
      </c>
      <c r="O62" s="133">
        <f t="shared" si="8"/>
        <v>1873.018</v>
      </c>
      <c r="P62" s="65">
        <f t="shared" si="9"/>
        <v>997.33850000000007</v>
      </c>
      <c r="Q62" s="65">
        <f t="shared" si="10"/>
        <v>1933.8475000000001</v>
      </c>
      <c r="R62" s="135">
        <f t="shared" si="11"/>
        <v>1994.6770000000001</v>
      </c>
      <c r="S62" s="65">
        <f t="shared" si="12"/>
        <v>106.4953460137596</v>
      </c>
      <c r="T62" s="149">
        <v>19</v>
      </c>
      <c r="U62" s="25">
        <v>14.05</v>
      </c>
      <c r="V62" s="25">
        <v>14.81</v>
      </c>
      <c r="W62" s="25">
        <f t="shared" si="14"/>
        <v>133.47499999999999</v>
      </c>
      <c r="X62" s="25">
        <f t="shared" si="15"/>
        <v>140.69499999999999</v>
      </c>
      <c r="Y62" s="25">
        <f t="shared" si="16"/>
        <v>274.16999999999996</v>
      </c>
      <c r="Z62" s="136">
        <f t="shared" si="17"/>
        <v>281.39</v>
      </c>
      <c r="AA62" s="25">
        <f t="shared" si="18"/>
        <v>105.40925266903915</v>
      </c>
      <c r="AB62" s="68">
        <f t="shared" si="19"/>
        <v>14.81</v>
      </c>
      <c r="AC62" s="71">
        <v>15.74</v>
      </c>
      <c r="AD62" s="68">
        <f t="shared" si="20"/>
        <v>140.69499999999999</v>
      </c>
      <c r="AE62" s="141">
        <f t="shared" si="21"/>
        <v>281.39</v>
      </c>
      <c r="AF62" s="68">
        <f t="shared" si="22"/>
        <v>149.53</v>
      </c>
      <c r="AG62" s="138">
        <f t="shared" si="0"/>
        <v>290.22500000000002</v>
      </c>
      <c r="AH62" s="139">
        <f t="shared" si="23"/>
        <v>299.06</v>
      </c>
      <c r="AI62" s="127">
        <f t="shared" si="24"/>
        <v>106.27954085077651</v>
      </c>
      <c r="AJ62" s="63"/>
      <c r="AK62" s="63"/>
      <c r="AL62" s="63"/>
      <c r="AM62" s="63"/>
      <c r="AN62" s="63"/>
      <c r="AO62" s="63"/>
      <c r="AP62" s="63"/>
      <c r="AQ62" s="63"/>
      <c r="AR62" s="63"/>
      <c r="AS62" s="63"/>
      <c r="AT62" s="63"/>
      <c r="AU62" s="63"/>
      <c r="AV62" s="63"/>
      <c r="AW62" s="63"/>
      <c r="AX62" s="63"/>
      <c r="AY62" s="63"/>
      <c r="AZ62" s="63"/>
      <c r="BA62" s="63"/>
      <c r="BB62" s="63"/>
      <c r="BC62" s="63"/>
      <c r="BD62" s="63"/>
      <c r="BE62" s="63"/>
      <c r="BF62" s="63"/>
      <c r="BG62" s="63"/>
      <c r="BH62" s="63"/>
      <c r="BI62" s="63"/>
      <c r="BJ62" s="63"/>
      <c r="BK62" s="63"/>
      <c r="BL62" s="63"/>
      <c r="BM62" s="63"/>
      <c r="BN62" s="63"/>
      <c r="BO62" s="63"/>
      <c r="BP62" s="63"/>
      <c r="BQ62" s="63"/>
      <c r="BR62" s="63"/>
      <c r="BS62" s="63"/>
      <c r="BT62" s="63"/>
      <c r="BU62" s="63"/>
    </row>
    <row r="63" spans="1:73" s="10" customFormat="1" ht="45" x14ac:dyDescent="0.25">
      <c r="A63" s="271"/>
      <c r="B63" s="282"/>
      <c r="C63" s="1" t="s">
        <v>97</v>
      </c>
      <c r="D63" s="22">
        <v>37.9</v>
      </c>
      <c r="E63" s="23">
        <v>46.88</v>
      </c>
      <c r="F63" s="23">
        <v>49.42</v>
      </c>
      <c r="G63" s="23">
        <f t="shared" si="1"/>
        <v>888.37599999999998</v>
      </c>
      <c r="H63" s="23">
        <f t="shared" si="2"/>
        <v>936.50900000000001</v>
      </c>
      <c r="I63" s="23">
        <f t="shared" si="3"/>
        <v>1824.885</v>
      </c>
      <c r="J63" s="133">
        <f t="shared" si="4"/>
        <v>1873.018</v>
      </c>
      <c r="K63" s="65">
        <f t="shared" si="5"/>
        <v>49.42</v>
      </c>
      <c r="L63" s="65">
        <v>52.63</v>
      </c>
      <c r="M63" s="65">
        <f t="shared" si="6"/>
        <v>936.50900000000001</v>
      </c>
      <c r="N63" s="65">
        <f t="shared" si="7"/>
        <v>100</v>
      </c>
      <c r="O63" s="133">
        <f t="shared" si="8"/>
        <v>1873.018</v>
      </c>
      <c r="P63" s="65">
        <f t="shared" si="9"/>
        <v>997.33850000000007</v>
      </c>
      <c r="Q63" s="65">
        <f t="shared" si="10"/>
        <v>1933.8475000000001</v>
      </c>
      <c r="R63" s="135">
        <f t="shared" si="11"/>
        <v>1994.6770000000001</v>
      </c>
      <c r="S63" s="65">
        <f t="shared" si="12"/>
        <v>106.4953460137596</v>
      </c>
      <c r="T63" s="149"/>
      <c r="U63" s="25"/>
      <c r="V63" s="25">
        <f t="shared" si="13"/>
        <v>0</v>
      </c>
      <c r="W63" s="25">
        <f t="shared" si="14"/>
        <v>0</v>
      </c>
      <c r="X63" s="25">
        <f t="shared" si="15"/>
        <v>0</v>
      </c>
      <c r="Y63" s="25">
        <f t="shared" si="16"/>
        <v>0</v>
      </c>
      <c r="Z63" s="136">
        <f t="shared" si="17"/>
        <v>0</v>
      </c>
      <c r="AA63" s="25" t="e">
        <f t="shared" si="18"/>
        <v>#DIV/0!</v>
      </c>
      <c r="AB63" s="68">
        <f t="shared" si="19"/>
        <v>0</v>
      </c>
      <c r="AC63" s="71"/>
      <c r="AD63" s="68">
        <f t="shared" si="20"/>
        <v>0</v>
      </c>
      <c r="AE63" s="141">
        <f t="shared" si="21"/>
        <v>0</v>
      </c>
      <c r="AF63" s="68">
        <f t="shared" si="22"/>
        <v>0</v>
      </c>
      <c r="AG63" s="138">
        <f t="shared" si="0"/>
        <v>0</v>
      </c>
      <c r="AH63" s="139">
        <f t="shared" si="23"/>
        <v>0</v>
      </c>
      <c r="AI63" s="127" t="e">
        <f t="shared" si="24"/>
        <v>#DIV/0!</v>
      </c>
      <c r="AJ63" s="63"/>
      <c r="AK63" s="63"/>
      <c r="AL63" s="63"/>
      <c r="AM63" s="63"/>
      <c r="AN63" s="63"/>
      <c r="AO63" s="63"/>
      <c r="AP63" s="63"/>
      <c r="AQ63" s="63"/>
      <c r="AR63" s="63"/>
      <c r="AS63" s="63"/>
      <c r="AT63" s="63"/>
      <c r="AU63" s="63"/>
      <c r="AV63" s="63"/>
      <c r="AW63" s="63"/>
      <c r="AX63" s="63"/>
      <c r="AY63" s="63"/>
      <c r="AZ63" s="63"/>
      <c r="BA63" s="63"/>
      <c r="BB63" s="63"/>
      <c r="BC63" s="63"/>
      <c r="BD63" s="63"/>
      <c r="BE63" s="63"/>
      <c r="BF63" s="63"/>
      <c r="BG63" s="63"/>
      <c r="BH63" s="63"/>
      <c r="BI63" s="63"/>
      <c r="BJ63" s="63"/>
      <c r="BK63" s="63"/>
      <c r="BL63" s="63"/>
      <c r="BM63" s="63"/>
      <c r="BN63" s="63"/>
      <c r="BO63" s="63"/>
      <c r="BP63" s="63"/>
      <c r="BQ63" s="63"/>
      <c r="BR63" s="63"/>
      <c r="BS63" s="63"/>
      <c r="BT63" s="63"/>
      <c r="BU63" s="63"/>
    </row>
    <row r="64" spans="1:73" s="15" customFormat="1" ht="45" x14ac:dyDescent="0.25">
      <c r="A64" s="154">
        <v>24</v>
      </c>
      <c r="B64" s="103" t="s">
        <v>17</v>
      </c>
      <c r="C64" s="1" t="s">
        <v>195</v>
      </c>
      <c r="D64" s="149">
        <v>53.3</v>
      </c>
      <c r="E64" s="25">
        <v>40.380000000000003</v>
      </c>
      <c r="F64" s="23">
        <v>42.8</v>
      </c>
      <c r="G64" s="23">
        <f t="shared" si="1"/>
        <v>1076.127</v>
      </c>
      <c r="H64" s="23">
        <f t="shared" si="2"/>
        <v>1140.6199999999999</v>
      </c>
      <c r="I64" s="23">
        <f t="shared" si="3"/>
        <v>2216.7469999999998</v>
      </c>
      <c r="J64" s="133">
        <f t="shared" si="4"/>
        <v>2281.2399999999998</v>
      </c>
      <c r="K64" s="65">
        <f t="shared" si="5"/>
        <v>42.8</v>
      </c>
      <c r="L64" s="65">
        <v>45.58</v>
      </c>
      <c r="M64" s="65">
        <f t="shared" si="6"/>
        <v>1140.6199999999999</v>
      </c>
      <c r="N64" s="65">
        <f t="shared" si="7"/>
        <v>100</v>
      </c>
      <c r="O64" s="133">
        <f t="shared" si="8"/>
        <v>2281.2399999999998</v>
      </c>
      <c r="P64" s="65">
        <f t="shared" si="9"/>
        <v>1214.7069999999999</v>
      </c>
      <c r="Q64" s="65">
        <f t="shared" si="10"/>
        <v>2355.3269999999998</v>
      </c>
      <c r="R64" s="135">
        <f t="shared" si="11"/>
        <v>2429.4139999999998</v>
      </c>
      <c r="S64" s="65">
        <f t="shared" si="12"/>
        <v>106.49532710280374</v>
      </c>
      <c r="T64" s="149">
        <v>15</v>
      </c>
      <c r="U64" s="25">
        <v>48.05</v>
      </c>
      <c r="V64" s="25">
        <v>50.93</v>
      </c>
      <c r="W64" s="25">
        <f t="shared" si="14"/>
        <v>360.375</v>
      </c>
      <c r="X64" s="25">
        <f t="shared" si="15"/>
        <v>381.97500000000002</v>
      </c>
      <c r="Y64" s="25">
        <f t="shared" si="16"/>
        <v>742.35</v>
      </c>
      <c r="Z64" s="136">
        <f t="shared" si="17"/>
        <v>763.95</v>
      </c>
      <c r="AA64" s="25">
        <f t="shared" si="18"/>
        <v>105.99375650364205</v>
      </c>
      <c r="AB64" s="68">
        <f t="shared" si="19"/>
        <v>50.93</v>
      </c>
      <c r="AC64" s="71">
        <v>54.24</v>
      </c>
      <c r="AD64" s="68">
        <f t="shared" si="20"/>
        <v>381.97500000000002</v>
      </c>
      <c r="AE64" s="141">
        <f t="shared" si="21"/>
        <v>763.95</v>
      </c>
      <c r="AF64" s="68">
        <f t="shared" si="22"/>
        <v>406.8</v>
      </c>
      <c r="AG64" s="138">
        <f t="shared" si="0"/>
        <v>788.77500000000009</v>
      </c>
      <c r="AH64" s="139">
        <f t="shared" si="23"/>
        <v>813.6</v>
      </c>
      <c r="AI64" s="127">
        <f t="shared" si="24"/>
        <v>106.49911643432162</v>
      </c>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row>
    <row r="65" spans="1:73" s="16" customFormat="1" ht="45" x14ac:dyDescent="0.25">
      <c r="A65" s="267">
        <v>25</v>
      </c>
      <c r="B65" s="283" t="s">
        <v>251</v>
      </c>
      <c r="C65" s="1" t="s">
        <v>98</v>
      </c>
      <c r="D65" s="149">
        <v>67.95</v>
      </c>
      <c r="E65" s="25">
        <v>38.08</v>
      </c>
      <c r="F65" s="23">
        <f t="shared" ref="F65:F132" si="28">E65*1.06</f>
        <v>40.364800000000002</v>
      </c>
      <c r="G65" s="23">
        <f t="shared" si="1"/>
        <v>1293.768</v>
      </c>
      <c r="H65" s="23">
        <f t="shared" si="2"/>
        <v>1371.39408</v>
      </c>
      <c r="I65" s="23">
        <f t="shared" si="3"/>
        <v>2665.1620800000001</v>
      </c>
      <c r="J65" s="133">
        <f t="shared" si="4"/>
        <v>2742.7881600000001</v>
      </c>
      <c r="K65" s="65">
        <f t="shared" si="5"/>
        <v>40.364800000000002</v>
      </c>
      <c r="L65" s="65">
        <v>42.98</v>
      </c>
      <c r="M65" s="65">
        <f t="shared" si="6"/>
        <v>1371.39408</v>
      </c>
      <c r="N65" s="65">
        <f t="shared" si="7"/>
        <v>100</v>
      </c>
      <c r="O65" s="133">
        <f t="shared" si="8"/>
        <v>2742.7881600000001</v>
      </c>
      <c r="P65" s="65">
        <f t="shared" si="9"/>
        <v>1460.2455</v>
      </c>
      <c r="Q65" s="65">
        <f t="shared" si="10"/>
        <v>2831.63958</v>
      </c>
      <c r="R65" s="135">
        <f t="shared" si="11"/>
        <v>2920.491</v>
      </c>
      <c r="S65" s="65">
        <f t="shared" si="12"/>
        <v>106.47891231964482</v>
      </c>
      <c r="T65" s="149">
        <v>6.1</v>
      </c>
      <c r="U65" s="25">
        <v>49.14</v>
      </c>
      <c r="V65" s="25">
        <v>52.09</v>
      </c>
      <c r="W65" s="25">
        <f t="shared" si="14"/>
        <v>149.87699999999998</v>
      </c>
      <c r="X65" s="25">
        <f t="shared" si="15"/>
        <v>158.87450000000001</v>
      </c>
      <c r="Y65" s="25">
        <f t="shared" si="16"/>
        <v>308.75149999999996</v>
      </c>
      <c r="Z65" s="136">
        <f t="shared" si="17"/>
        <v>317.74900000000002</v>
      </c>
      <c r="AA65" s="25">
        <f t="shared" si="18"/>
        <v>106.00325600325601</v>
      </c>
      <c r="AB65" s="68">
        <f t="shared" si="19"/>
        <v>52.09</v>
      </c>
      <c r="AC65" s="71">
        <v>55.48</v>
      </c>
      <c r="AD65" s="68">
        <f t="shared" si="20"/>
        <v>158.87450000000001</v>
      </c>
      <c r="AE65" s="141">
        <f t="shared" si="21"/>
        <v>317.74900000000002</v>
      </c>
      <c r="AF65" s="68">
        <f t="shared" si="22"/>
        <v>169.21399999999997</v>
      </c>
      <c r="AG65" s="138">
        <f t="shared" si="0"/>
        <v>328.08849999999995</v>
      </c>
      <c r="AH65" s="139">
        <f t="shared" si="23"/>
        <v>338.42799999999994</v>
      </c>
      <c r="AI65" s="127">
        <f t="shared" si="24"/>
        <v>106.50796698022651</v>
      </c>
      <c r="AJ65" s="63"/>
      <c r="AK65" s="63"/>
      <c r="AL65" s="63"/>
      <c r="AM65" s="63"/>
      <c r="AN65" s="63"/>
      <c r="AO65" s="63"/>
      <c r="AP65" s="63"/>
      <c r="AQ65" s="63"/>
      <c r="AR65" s="63"/>
      <c r="AS65" s="63"/>
      <c r="AT65" s="63"/>
      <c r="AU65" s="63"/>
      <c r="AV65" s="63"/>
      <c r="AW65" s="63"/>
      <c r="AX65" s="63"/>
      <c r="AY65" s="63"/>
      <c r="AZ65" s="63"/>
      <c r="BA65" s="63"/>
      <c r="BB65" s="63"/>
      <c r="BC65" s="63"/>
      <c r="BD65" s="63"/>
      <c r="BE65" s="63"/>
      <c r="BF65" s="63"/>
      <c r="BG65" s="63"/>
      <c r="BH65" s="63"/>
      <c r="BI65" s="63"/>
      <c r="BJ65" s="63"/>
      <c r="BK65" s="63"/>
      <c r="BL65" s="63"/>
      <c r="BM65" s="63"/>
      <c r="BN65" s="63"/>
      <c r="BO65" s="63"/>
      <c r="BP65" s="63"/>
      <c r="BQ65" s="63"/>
      <c r="BR65" s="63"/>
      <c r="BS65" s="63"/>
      <c r="BT65" s="63"/>
      <c r="BU65" s="63"/>
    </row>
    <row r="66" spans="1:73" s="16" customFormat="1" ht="90" x14ac:dyDescent="0.25">
      <c r="A66" s="268"/>
      <c r="B66" s="284"/>
      <c r="C66" s="1" t="s">
        <v>226</v>
      </c>
      <c r="D66" s="149"/>
      <c r="E66" s="25"/>
      <c r="F66" s="23">
        <f t="shared" si="28"/>
        <v>0</v>
      </c>
      <c r="G66" s="23">
        <f t="shared" si="1"/>
        <v>0</v>
      </c>
      <c r="H66" s="23">
        <f t="shared" si="2"/>
        <v>0</v>
      </c>
      <c r="I66" s="23">
        <f t="shared" si="3"/>
        <v>0</v>
      </c>
      <c r="J66" s="133">
        <f t="shared" si="4"/>
        <v>0</v>
      </c>
      <c r="K66" s="65">
        <f t="shared" si="5"/>
        <v>0</v>
      </c>
      <c r="L66" s="65">
        <v>0</v>
      </c>
      <c r="M66" s="65">
        <f t="shared" si="6"/>
        <v>0</v>
      </c>
      <c r="N66" s="65" t="e">
        <f t="shared" si="7"/>
        <v>#DIV/0!</v>
      </c>
      <c r="O66" s="133">
        <f t="shared" si="8"/>
        <v>0</v>
      </c>
      <c r="P66" s="65">
        <f t="shared" si="9"/>
        <v>0</v>
      </c>
      <c r="Q66" s="65">
        <f t="shared" si="10"/>
        <v>0</v>
      </c>
      <c r="R66" s="135">
        <f t="shared" si="11"/>
        <v>0</v>
      </c>
      <c r="S66" s="65" t="e">
        <f t="shared" si="12"/>
        <v>#DIV/0!</v>
      </c>
      <c r="T66" s="149"/>
      <c r="U66" s="25"/>
      <c r="V66" s="25">
        <f t="shared" ref="V66:V133" si="29">U66*1.06</f>
        <v>0</v>
      </c>
      <c r="W66" s="25">
        <f t="shared" si="14"/>
        <v>0</v>
      </c>
      <c r="X66" s="25">
        <f t="shared" si="15"/>
        <v>0</v>
      </c>
      <c r="Y66" s="25">
        <f t="shared" si="16"/>
        <v>0</v>
      </c>
      <c r="Z66" s="136">
        <f t="shared" si="17"/>
        <v>0</v>
      </c>
      <c r="AA66" s="25" t="e">
        <f t="shared" si="18"/>
        <v>#DIV/0!</v>
      </c>
      <c r="AB66" s="68">
        <f t="shared" si="19"/>
        <v>0</v>
      </c>
      <c r="AC66" s="71"/>
      <c r="AD66" s="68">
        <f t="shared" si="20"/>
        <v>0</v>
      </c>
      <c r="AE66" s="141">
        <f t="shared" si="21"/>
        <v>0</v>
      </c>
      <c r="AF66" s="68">
        <f t="shared" si="22"/>
        <v>0</v>
      </c>
      <c r="AG66" s="138">
        <f t="shared" si="0"/>
        <v>0</v>
      </c>
      <c r="AH66" s="139">
        <f t="shared" si="23"/>
        <v>0</v>
      </c>
      <c r="AI66" s="127" t="e">
        <f t="shared" si="24"/>
        <v>#DIV/0!</v>
      </c>
      <c r="AJ66" s="63"/>
      <c r="AK66" s="63"/>
      <c r="AL66" s="63"/>
      <c r="AM66" s="63"/>
      <c r="AN66" s="63"/>
      <c r="AO66" s="63"/>
      <c r="AP66" s="63"/>
      <c r="AQ66" s="63"/>
      <c r="AR66" s="63"/>
      <c r="AS66" s="63"/>
      <c r="AT66" s="63"/>
      <c r="AU66" s="63"/>
      <c r="AV66" s="63"/>
      <c r="AW66" s="63"/>
      <c r="AX66" s="63"/>
      <c r="AY66" s="63"/>
      <c r="AZ66" s="63"/>
      <c r="BA66" s="63"/>
      <c r="BB66" s="63"/>
      <c r="BC66" s="63"/>
      <c r="BD66" s="63"/>
      <c r="BE66" s="63"/>
      <c r="BF66" s="63"/>
      <c r="BG66" s="63"/>
      <c r="BH66" s="63"/>
      <c r="BI66" s="63"/>
      <c r="BJ66" s="63"/>
      <c r="BK66" s="63"/>
      <c r="BL66" s="63"/>
      <c r="BM66" s="63"/>
      <c r="BN66" s="63"/>
      <c r="BO66" s="63"/>
      <c r="BP66" s="63"/>
      <c r="BQ66" s="63"/>
      <c r="BR66" s="63"/>
      <c r="BS66" s="63"/>
      <c r="BT66" s="63"/>
      <c r="BU66" s="63"/>
    </row>
    <row r="67" spans="1:73" s="16" customFormat="1" ht="75" x14ac:dyDescent="0.25">
      <c r="A67" s="268"/>
      <c r="B67" s="284"/>
      <c r="C67" s="1" t="s">
        <v>227</v>
      </c>
      <c r="D67" s="149">
        <v>75.03</v>
      </c>
      <c r="E67" s="25">
        <v>45.92</v>
      </c>
      <c r="F67" s="23">
        <f t="shared" si="28"/>
        <v>48.675200000000004</v>
      </c>
      <c r="G67" s="23">
        <f t="shared" si="1"/>
        <v>1722.6888000000001</v>
      </c>
      <c r="H67" s="23">
        <f t="shared" si="2"/>
        <v>1826.0501280000001</v>
      </c>
      <c r="I67" s="23">
        <f t="shared" si="3"/>
        <v>3548.7389280000002</v>
      </c>
      <c r="J67" s="133">
        <f t="shared" si="4"/>
        <v>3652.1002560000002</v>
      </c>
      <c r="K67" s="65">
        <f t="shared" si="5"/>
        <v>48.675200000000004</v>
      </c>
      <c r="L67" s="65">
        <v>51.84</v>
      </c>
      <c r="M67" s="65">
        <f t="shared" si="6"/>
        <v>1826.0501280000001</v>
      </c>
      <c r="N67" s="65">
        <f t="shared" si="7"/>
        <v>100</v>
      </c>
      <c r="O67" s="133">
        <f t="shared" si="8"/>
        <v>3652.1002560000002</v>
      </c>
      <c r="P67" s="65">
        <f t="shared" si="9"/>
        <v>1944.7776000000001</v>
      </c>
      <c r="Q67" s="65">
        <f t="shared" si="10"/>
        <v>3770.8277280000002</v>
      </c>
      <c r="R67" s="135">
        <f t="shared" si="11"/>
        <v>3889.5552000000002</v>
      </c>
      <c r="S67" s="65">
        <f t="shared" si="12"/>
        <v>106.50187364407337</v>
      </c>
      <c r="T67" s="22"/>
      <c r="U67" s="25"/>
      <c r="V67" s="25">
        <f t="shared" si="29"/>
        <v>0</v>
      </c>
      <c r="W67" s="25">
        <f t="shared" si="14"/>
        <v>0</v>
      </c>
      <c r="X67" s="25">
        <f t="shared" si="15"/>
        <v>0</v>
      </c>
      <c r="Y67" s="25">
        <f t="shared" si="16"/>
        <v>0</v>
      </c>
      <c r="Z67" s="136">
        <f t="shared" si="17"/>
        <v>0</v>
      </c>
      <c r="AA67" s="25" t="e">
        <f t="shared" si="18"/>
        <v>#DIV/0!</v>
      </c>
      <c r="AB67" s="68">
        <f t="shared" si="19"/>
        <v>0</v>
      </c>
      <c r="AC67" s="71"/>
      <c r="AD67" s="68">
        <f t="shared" si="20"/>
        <v>0</v>
      </c>
      <c r="AE67" s="141">
        <f t="shared" si="21"/>
        <v>0</v>
      </c>
      <c r="AF67" s="68">
        <f t="shared" si="22"/>
        <v>0</v>
      </c>
      <c r="AG67" s="138">
        <f t="shared" si="0"/>
        <v>0</v>
      </c>
      <c r="AH67" s="139">
        <f t="shared" si="23"/>
        <v>0</v>
      </c>
      <c r="AI67" s="127" t="e">
        <f t="shared" si="24"/>
        <v>#DIV/0!</v>
      </c>
      <c r="AJ67" s="63"/>
      <c r="AK67" s="63"/>
      <c r="AL67" s="63"/>
      <c r="AM67" s="63"/>
      <c r="AN67" s="63"/>
      <c r="AO67" s="63"/>
      <c r="AP67" s="63"/>
      <c r="AQ67" s="63"/>
      <c r="AR67" s="63"/>
      <c r="AS67" s="63"/>
      <c r="AT67" s="63"/>
      <c r="AU67" s="63"/>
      <c r="AV67" s="63"/>
      <c r="AW67" s="63"/>
      <c r="AX67" s="63"/>
      <c r="AY67" s="63"/>
      <c r="AZ67" s="63"/>
      <c r="BA67" s="63"/>
      <c r="BB67" s="63"/>
      <c r="BC67" s="63"/>
      <c r="BD67" s="63"/>
      <c r="BE67" s="63"/>
      <c r="BF67" s="63"/>
      <c r="BG67" s="63"/>
      <c r="BH67" s="63"/>
      <c r="BI67" s="63"/>
      <c r="BJ67" s="63"/>
      <c r="BK67" s="63"/>
      <c r="BL67" s="63"/>
      <c r="BM67" s="63"/>
      <c r="BN67" s="63"/>
      <c r="BO67" s="63"/>
      <c r="BP67" s="63"/>
      <c r="BQ67" s="63"/>
      <c r="BR67" s="63"/>
      <c r="BS67" s="63"/>
      <c r="BT67" s="63"/>
      <c r="BU67" s="63"/>
    </row>
    <row r="68" spans="1:73" s="16" customFormat="1" ht="60" x14ac:dyDescent="0.25">
      <c r="A68" s="271"/>
      <c r="B68" s="285"/>
      <c r="C68" s="1" t="s">
        <v>228</v>
      </c>
      <c r="D68" s="149">
        <v>21.95</v>
      </c>
      <c r="E68" s="25">
        <v>42.13</v>
      </c>
      <c r="F68" s="23">
        <f t="shared" si="28"/>
        <v>44.657800000000002</v>
      </c>
      <c r="G68" s="23">
        <f t="shared" si="1"/>
        <v>462.37675000000002</v>
      </c>
      <c r="H68" s="23">
        <f t="shared" si="2"/>
        <v>490.11935499999998</v>
      </c>
      <c r="I68" s="23">
        <f t="shared" si="3"/>
        <v>952.49610499999994</v>
      </c>
      <c r="J68" s="133">
        <f t="shared" si="4"/>
        <v>980.23870999999997</v>
      </c>
      <c r="K68" s="65">
        <f t="shared" si="5"/>
        <v>44.657800000000002</v>
      </c>
      <c r="L68" s="65">
        <v>47.56</v>
      </c>
      <c r="M68" s="65">
        <f t="shared" si="6"/>
        <v>490.11935499999998</v>
      </c>
      <c r="N68" s="65">
        <f t="shared" si="7"/>
        <v>100</v>
      </c>
      <c r="O68" s="133">
        <f t="shared" si="8"/>
        <v>980.23870999999997</v>
      </c>
      <c r="P68" s="65">
        <f t="shared" si="9"/>
        <v>521.971</v>
      </c>
      <c r="Q68" s="65">
        <f t="shared" si="10"/>
        <v>1012.090355</v>
      </c>
      <c r="R68" s="135">
        <f t="shared" si="11"/>
        <v>1043.942</v>
      </c>
      <c r="S68" s="65">
        <f t="shared" si="12"/>
        <v>106.4987527374837</v>
      </c>
      <c r="T68" s="149"/>
      <c r="U68" s="25"/>
      <c r="V68" s="25">
        <f t="shared" si="29"/>
        <v>0</v>
      </c>
      <c r="W68" s="25">
        <f t="shared" si="14"/>
        <v>0</v>
      </c>
      <c r="X68" s="25">
        <f t="shared" si="15"/>
        <v>0</v>
      </c>
      <c r="Y68" s="25">
        <f t="shared" si="16"/>
        <v>0</v>
      </c>
      <c r="Z68" s="136">
        <f t="shared" si="17"/>
        <v>0</v>
      </c>
      <c r="AA68" s="25" t="e">
        <f t="shared" si="18"/>
        <v>#DIV/0!</v>
      </c>
      <c r="AB68" s="68">
        <f t="shared" si="19"/>
        <v>0</v>
      </c>
      <c r="AC68" s="71"/>
      <c r="AD68" s="68">
        <f t="shared" si="20"/>
        <v>0</v>
      </c>
      <c r="AE68" s="141">
        <f t="shared" si="21"/>
        <v>0</v>
      </c>
      <c r="AF68" s="68">
        <f t="shared" si="22"/>
        <v>0</v>
      </c>
      <c r="AG68" s="138">
        <f t="shared" si="0"/>
        <v>0</v>
      </c>
      <c r="AH68" s="139">
        <f t="shared" si="23"/>
        <v>0</v>
      </c>
      <c r="AI68" s="127" t="e">
        <f t="shared" si="24"/>
        <v>#DIV/0!</v>
      </c>
      <c r="AJ68" s="63"/>
      <c r="AK68" s="63"/>
      <c r="AL68" s="63"/>
      <c r="AM68" s="63"/>
      <c r="AN68" s="63"/>
      <c r="AO68" s="63"/>
      <c r="AP68" s="63"/>
      <c r="AQ68" s="63"/>
      <c r="AR68" s="63"/>
      <c r="AS68" s="63"/>
      <c r="AT68" s="63"/>
      <c r="AU68" s="63"/>
      <c r="AV68" s="63"/>
      <c r="AW68" s="63"/>
      <c r="AX68" s="63"/>
      <c r="AY68" s="63"/>
      <c r="AZ68" s="63"/>
      <c r="BA68" s="63"/>
      <c r="BB68" s="63"/>
      <c r="BC68" s="63"/>
      <c r="BD68" s="63"/>
      <c r="BE68" s="63"/>
      <c r="BF68" s="63"/>
      <c r="BG68" s="63"/>
      <c r="BH68" s="63"/>
      <c r="BI68" s="63"/>
      <c r="BJ68" s="63"/>
      <c r="BK68" s="63"/>
      <c r="BL68" s="63"/>
      <c r="BM68" s="63"/>
      <c r="BN68" s="63"/>
      <c r="BO68" s="63"/>
      <c r="BP68" s="63"/>
      <c r="BQ68" s="63"/>
      <c r="BR68" s="63"/>
      <c r="BS68" s="63"/>
      <c r="BT68" s="63"/>
      <c r="BU68" s="63"/>
    </row>
    <row r="69" spans="1:73" ht="60" x14ac:dyDescent="0.25">
      <c r="A69" s="154">
        <v>26</v>
      </c>
      <c r="B69" s="88" t="s">
        <v>18</v>
      </c>
      <c r="C69" s="1" t="s">
        <v>182</v>
      </c>
      <c r="D69" s="149">
        <v>21.01</v>
      </c>
      <c r="E69" s="25">
        <v>33.450000000000003</v>
      </c>
      <c r="F69" s="23">
        <v>35.26</v>
      </c>
      <c r="G69" s="23">
        <f t="shared" si="1"/>
        <v>351.39225000000005</v>
      </c>
      <c r="H69" s="23">
        <f t="shared" si="2"/>
        <v>370.40629999999999</v>
      </c>
      <c r="I69" s="23">
        <f t="shared" si="3"/>
        <v>721.79854999999998</v>
      </c>
      <c r="J69" s="133">
        <f t="shared" si="4"/>
        <v>740.81259999999997</v>
      </c>
      <c r="K69" s="65">
        <f t="shared" si="5"/>
        <v>35.26</v>
      </c>
      <c r="L69" s="65">
        <v>37.369999999999997</v>
      </c>
      <c r="M69" s="65">
        <f t="shared" si="6"/>
        <v>370.40629999999999</v>
      </c>
      <c r="N69" s="65">
        <f t="shared" si="7"/>
        <v>100</v>
      </c>
      <c r="O69" s="133">
        <f t="shared" si="8"/>
        <v>740.81259999999997</v>
      </c>
      <c r="P69" s="65">
        <f t="shared" si="9"/>
        <v>392.57184999999998</v>
      </c>
      <c r="Q69" s="65">
        <f t="shared" si="10"/>
        <v>762.97814999999991</v>
      </c>
      <c r="R69" s="135">
        <f t="shared" si="11"/>
        <v>785.14369999999997</v>
      </c>
      <c r="S69" s="65">
        <f t="shared" si="12"/>
        <v>105.9841179807147</v>
      </c>
      <c r="T69" s="44"/>
      <c r="U69" s="25"/>
      <c r="V69" s="25">
        <f t="shared" si="29"/>
        <v>0</v>
      </c>
      <c r="W69" s="25">
        <f t="shared" si="14"/>
        <v>0</v>
      </c>
      <c r="X69" s="25">
        <f t="shared" si="15"/>
        <v>0</v>
      </c>
      <c r="Y69" s="25">
        <f t="shared" si="16"/>
        <v>0</v>
      </c>
      <c r="Z69" s="136">
        <f t="shared" si="17"/>
        <v>0</v>
      </c>
      <c r="AA69" s="25" t="e">
        <f t="shared" si="18"/>
        <v>#DIV/0!</v>
      </c>
      <c r="AB69" s="68">
        <f t="shared" si="19"/>
        <v>0</v>
      </c>
      <c r="AC69" s="71"/>
      <c r="AD69" s="68">
        <f t="shared" si="20"/>
        <v>0</v>
      </c>
      <c r="AE69" s="141">
        <f t="shared" si="21"/>
        <v>0</v>
      </c>
      <c r="AF69" s="68">
        <f t="shared" si="22"/>
        <v>0</v>
      </c>
      <c r="AG69" s="138">
        <f t="shared" ref="AG69:AG132" si="30">AD69+AF69</f>
        <v>0</v>
      </c>
      <c r="AH69" s="139">
        <f t="shared" si="23"/>
        <v>0</v>
      </c>
      <c r="AI69" s="127" t="e">
        <f t="shared" si="24"/>
        <v>#DIV/0!</v>
      </c>
    </row>
    <row r="70" spans="1:73" ht="60" x14ac:dyDescent="0.25">
      <c r="A70" s="154">
        <v>27</v>
      </c>
      <c r="B70" s="90" t="s">
        <v>19</v>
      </c>
      <c r="C70" s="1" t="s">
        <v>184</v>
      </c>
      <c r="D70" s="149">
        <v>60.19</v>
      </c>
      <c r="E70" s="25">
        <v>41.46</v>
      </c>
      <c r="F70" s="23">
        <v>43.7</v>
      </c>
      <c r="G70" s="23">
        <f t="shared" ref="G70:G133" si="31">D70*E70/2</f>
        <v>1247.7386999999999</v>
      </c>
      <c r="H70" s="23">
        <f t="shared" ref="H70:H133" si="32">D70*F70/2</f>
        <v>1315.1514999999999</v>
      </c>
      <c r="I70" s="23">
        <f t="shared" ref="I70:I139" si="33">G70+H70</f>
        <v>2562.8901999999998</v>
      </c>
      <c r="J70" s="133">
        <f t="shared" ref="J70:J133" si="34">D70*F70</f>
        <v>2630.3029999999999</v>
      </c>
      <c r="K70" s="65">
        <f t="shared" ref="K70:K133" si="35">F70</f>
        <v>43.7</v>
      </c>
      <c r="L70" s="65">
        <v>45.24</v>
      </c>
      <c r="M70" s="65">
        <f t="shared" ref="M70:M133" si="36">D70*K70/2</f>
        <v>1315.1514999999999</v>
      </c>
      <c r="N70" s="65">
        <f t="shared" ref="N70:N133" si="37">K70/F70*100</f>
        <v>100</v>
      </c>
      <c r="O70" s="133">
        <f t="shared" ref="O70:O133" si="38">D70*K70</f>
        <v>2630.3029999999999</v>
      </c>
      <c r="P70" s="65">
        <f t="shared" ref="P70:P133" si="39">D70*L70/2</f>
        <v>1361.4978000000001</v>
      </c>
      <c r="Q70" s="65">
        <f t="shared" ref="Q70:Q133" si="40">M70+P70</f>
        <v>2676.6493</v>
      </c>
      <c r="R70" s="135">
        <f t="shared" ref="R70:R133" si="41">D70*L70</f>
        <v>2722.9956000000002</v>
      </c>
      <c r="S70" s="65">
        <f t="shared" ref="S70:S133" si="42">L70/K70*100</f>
        <v>103.52402745995424</v>
      </c>
      <c r="T70" s="149">
        <v>29.48</v>
      </c>
      <c r="U70" s="23">
        <v>44.91</v>
      </c>
      <c r="V70" s="25">
        <v>47.35</v>
      </c>
      <c r="W70" s="25">
        <f t="shared" ref="W70:W139" si="43">T70*U70/2</f>
        <v>661.97339999999997</v>
      </c>
      <c r="X70" s="25">
        <f t="shared" ref="X70:X139" si="44">T70*V70/2</f>
        <v>697.93900000000008</v>
      </c>
      <c r="Y70" s="25">
        <f t="shared" ref="Y70:Y139" si="45">W70+X70</f>
        <v>1359.9124000000002</v>
      </c>
      <c r="Z70" s="136">
        <f t="shared" ref="Z70:Z133" si="46">T70*V70</f>
        <v>1395.8780000000002</v>
      </c>
      <c r="AA70" s="25">
        <f t="shared" ref="AA70:AA133" si="47">V70/U70*100</f>
        <v>105.43308839902028</v>
      </c>
      <c r="AB70" s="68">
        <f t="shared" ref="AB70:AB133" si="48">V70</f>
        <v>47.35</v>
      </c>
      <c r="AC70" s="71">
        <v>50.43</v>
      </c>
      <c r="AD70" s="68">
        <f t="shared" ref="AD70:AD133" si="49">AB70*T70/2</f>
        <v>697.93900000000008</v>
      </c>
      <c r="AE70" s="141">
        <f t="shared" ref="AE70:AE133" si="50">T70*AB70</f>
        <v>1395.8780000000002</v>
      </c>
      <c r="AF70" s="68">
        <f t="shared" ref="AF70:AF133" si="51">AC70*T70/2</f>
        <v>743.33820000000003</v>
      </c>
      <c r="AG70" s="138">
        <f t="shared" si="30"/>
        <v>1441.2772</v>
      </c>
      <c r="AH70" s="139">
        <f t="shared" ref="AH70:AH133" si="52">T70*AC70</f>
        <v>1486.6764000000001</v>
      </c>
      <c r="AI70" s="127">
        <f t="shared" ref="AI70:AI133" si="53">AC70/AB70*100</f>
        <v>106.50475184794087</v>
      </c>
    </row>
    <row r="71" spans="1:73" ht="60" x14ac:dyDescent="0.25">
      <c r="A71" s="154">
        <v>28</v>
      </c>
      <c r="B71" s="88" t="s">
        <v>20</v>
      </c>
      <c r="C71" s="1" t="s">
        <v>177</v>
      </c>
      <c r="D71" s="149">
        <v>77.099999999999994</v>
      </c>
      <c r="E71" s="25">
        <v>49.91</v>
      </c>
      <c r="F71" s="23">
        <v>52.62</v>
      </c>
      <c r="G71" s="23">
        <f t="shared" si="31"/>
        <v>1924.0304999999996</v>
      </c>
      <c r="H71" s="23">
        <f t="shared" si="32"/>
        <v>2028.5009999999997</v>
      </c>
      <c r="I71" s="23">
        <f t="shared" si="33"/>
        <v>3952.5314999999991</v>
      </c>
      <c r="J71" s="133">
        <f t="shared" si="34"/>
        <v>4057.0019999999995</v>
      </c>
      <c r="K71" s="65">
        <f t="shared" si="35"/>
        <v>52.62</v>
      </c>
      <c r="L71" s="65">
        <v>55.79</v>
      </c>
      <c r="M71" s="65">
        <f t="shared" si="36"/>
        <v>2028.5009999999997</v>
      </c>
      <c r="N71" s="65">
        <f t="shared" si="37"/>
        <v>100</v>
      </c>
      <c r="O71" s="133">
        <f t="shared" si="38"/>
        <v>4057.0019999999995</v>
      </c>
      <c r="P71" s="65">
        <f t="shared" si="39"/>
        <v>2150.7044999999998</v>
      </c>
      <c r="Q71" s="65">
        <f t="shared" si="40"/>
        <v>4179.2055</v>
      </c>
      <c r="R71" s="135">
        <f t="shared" si="41"/>
        <v>4301.4089999999997</v>
      </c>
      <c r="S71" s="65">
        <f t="shared" si="42"/>
        <v>106.02432535157735</v>
      </c>
      <c r="T71" s="149">
        <v>5.6</v>
      </c>
      <c r="U71" s="23">
        <v>80.2</v>
      </c>
      <c r="V71" s="25">
        <v>81.64</v>
      </c>
      <c r="W71" s="25">
        <f t="shared" si="43"/>
        <v>224.56</v>
      </c>
      <c r="X71" s="25">
        <f t="shared" si="44"/>
        <v>228.59199999999998</v>
      </c>
      <c r="Y71" s="25">
        <f t="shared" si="45"/>
        <v>453.15199999999999</v>
      </c>
      <c r="Z71" s="136">
        <f t="shared" si="46"/>
        <v>457.18399999999997</v>
      </c>
      <c r="AA71" s="25">
        <f t="shared" si="47"/>
        <v>101.79551122194515</v>
      </c>
      <c r="AB71" s="68">
        <f t="shared" si="48"/>
        <v>81.64</v>
      </c>
      <c r="AC71" s="71">
        <v>83.18</v>
      </c>
      <c r="AD71" s="68">
        <f t="shared" si="49"/>
        <v>228.59199999999998</v>
      </c>
      <c r="AE71" s="141">
        <f t="shared" si="50"/>
        <v>457.18399999999997</v>
      </c>
      <c r="AF71" s="68">
        <f t="shared" si="51"/>
        <v>232.904</v>
      </c>
      <c r="AG71" s="138">
        <f t="shared" si="30"/>
        <v>461.49599999999998</v>
      </c>
      <c r="AH71" s="139">
        <f t="shared" si="52"/>
        <v>465.80799999999999</v>
      </c>
      <c r="AI71" s="127">
        <f t="shared" si="53"/>
        <v>101.88633023027928</v>
      </c>
    </row>
    <row r="72" spans="1:73" ht="60" x14ac:dyDescent="0.25">
      <c r="A72" s="154">
        <v>29</v>
      </c>
      <c r="B72" s="88" t="s">
        <v>21</v>
      </c>
      <c r="C72" s="1" t="s">
        <v>177</v>
      </c>
      <c r="D72" s="30">
        <v>29.81</v>
      </c>
      <c r="E72" s="31">
        <v>38.99</v>
      </c>
      <c r="F72" s="23">
        <v>41.07</v>
      </c>
      <c r="G72" s="23">
        <f t="shared" si="31"/>
        <v>581.14594999999997</v>
      </c>
      <c r="H72" s="23">
        <f t="shared" si="32"/>
        <v>612.14834999999994</v>
      </c>
      <c r="I72" s="23">
        <f t="shared" si="33"/>
        <v>1193.2943</v>
      </c>
      <c r="J72" s="133">
        <f t="shared" si="34"/>
        <v>1224.2966999999999</v>
      </c>
      <c r="K72" s="65">
        <f t="shared" si="35"/>
        <v>41.07</v>
      </c>
      <c r="L72" s="65">
        <v>42.7</v>
      </c>
      <c r="M72" s="65">
        <f t="shared" si="36"/>
        <v>612.14834999999994</v>
      </c>
      <c r="N72" s="65">
        <f t="shared" si="37"/>
        <v>100</v>
      </c>
      <c r="O72" s="133">
        <f t="shared" si="38"/>
        <v>1224.2966999999999</v>
      </c>
      <c r="P72" s="65">
        <f t="shared" si="39"/>
        <v>636.44349999999997</v>
      </c>
      <c r="Q72" s="65">
        <f t="shared" si="40"/>
        <v>1248.5918499999998</v>
      </c>
      <c r="R72" s="135">
        <f t="shared" si="41"/>
        <v>1272.8869999999999</v>
      </c>
      <c r="S72" s="65">
        <f t="shared" si="42"/>
        <v>103.96883369856344</v>
      </c>
      <c r="T72" s="44"/>
      <c r="U72" s="25"/>
      <c r="V72" s="25">
        <f t="shared" si="29"/>
        <v>0</v>
      </c>
      <c r="W72" s="25">
        <f t="shared" si="43"/>
        <v>0</v>
      </c>
      <c r="X72" s="25">
        <f t="shared" si="44"/>
        <v>0</v>
      </c>
      <c r="Y72" s="25">
        <f t="shared" si="45"/>
        <v>0</v>
      </c>
      <c r="Z72" s="136">
        <f t="shared" si="46"/>
        <v>0</v>
      </c>
      <c r="AA72" s="25" t="e">
        <f t="shared" si="47"/>
        <v>#DIV/0!</v>
      </c>
      <c r="AB72" s="68">
        <f t="shared" si="48"/>
        <v>0</v>
      </c>
      <c r="AC72" s="71"/>
      <c r="AD72" s="68">
        <f t="shared" si="49"/>
        <v>0</v>
      </c>
      <c r="AE72" s="141">
        <f t="shared" si="50"/>
        <v>0</v>
      </c>
      <c r="AF72" s="68">
        <f t="shared" si="51"/>
        <v>0</v>
      </c>
      <c r="AG72" s="138">
        <f t="shared" si="30"/>
        <v>0</v>
      </c>
      <c r="AH72" s="139">
        <f t="shared" si="52"/>
        <v>0</v>
      </c>
      <c r="AI72" s="127" t="e">
        <f t="shared" si="53"/>
        <v>#DIV/0!</v>
      </c>
    </row>
    <row r="73" spans="1:73" s="52" customFormat="1" ht="45" x14ac:dyDescent="0.25">
      <c r="A73" s="154">
        <v>30</v>
      </c>
      <c r="B73" s="90" t="s">
        <v>22</v>
      </c>
      <c r="C73" s="51" t="s">
        <v>172</v>
      </c>
      <c r="D73" s="149">
        <v>200.15</v>
      </c>
      <c r="E73" s="25">
        <v>28.58</v>
      </c>
      <c r="F73" s="23">
        <f t="shared" si="28"/>
        <v>30.294799999999999</v>
      </c>
      <c r="G73" s="23">
        <f t="shared" si="31"/>
        <v>2860.1435000000001</v>
      </c>
      <c r="H73" s="23">
        <f t="shared" si="32"/>
        <v>3031.7521099999999</v>
      </c>
      <c r="I73" s="23">
        <f t="shared" si="33"/>
        <v>5891.8956099999996</v>
      </c>
      <c r="J73" s="133">
        <f t="shared" si="34"/>
        <v>6063.5042199999998</v>
      </c>
      <c r="K73" s="65">
        <f t="shared" si="35"/>
        <v>30.294799999999999</v>
      </c>
      <c r="L73" s="65">
        <v>31.81</v>
      </c>
      <c r="M73" s="65">
        <f t="shared" si="36"/>
        <v>3031.7521099999999</v>
      </c>
      <c r="N73" s="65">
        <f t="shared" si="37"/>
        <v>100</v>
      </c>
      <c r="O73" s="133">
        <f t="shared" si="38"/>
        <v>6063.5042199999998</v>
      </c>
      <c r="P73" s="65">
        <f t="shared" si="39"/>
        <v>3183.3857499999999</v>
      </c>
      <c r="Q73" s="65">
        <f t="shared" si="40"/>
        <v>6215.1378599999998</v>
      </c>
      <c r="R73" s="135">
        <f t="shared" si="41"/>
        <v>6366.7714999999998</v>
      </c>
      <c r="S73" s="65">
        <f t="shared" si="42"/>
        <v>105.00151841240081</v>
      </c>
      <c r="T73" s="149">
        <v>8.94</v>
      </c>
      <c r="U73" s="25">
        <v>10.64</v>
      </c>
      <c r="V73" s="25">
        <v>10.83</v>
      </c>
      <c r="W73" s="25">
        <f t="shared" si="43"/>
        <v>47.5608</v>
      </c>
      <c r="X73" s="25">
        <f t="shared" si="44"/>
        <v>48.4101</v>
      </c>
      <c r="Y73" s="25">
        <f t="shared" si="45"/>
        <v>95.9709</v>
      </c>
      <c r="Z73" s="136">
        <f t="shared" si="46"/>
        <v>96.8202</v>
      </c>
      <c r="AA73" s="25">
        <f t="shared" si="47"/>
        <v>101.78571428571428</v>
      </c>
      <c r="AB73" s="68">
        <f t="shared" si="48"/>
        <v>10.83</v>
      </c>
      <c r="AC73" s="71">
        <v>11.63</v>
      </c>
      <c r="AD73" s="68">
        <f t="shared" si="49"/>
        <v>48.4101</v>
      </c>
      <c r="AE73" s="141">
        <f t="shared" si="50"/>
        <v>96.8202</v>
      </c>
      <c r="AF73" s="68">
        <f t="shared" si="51"/>
        <v>51.9861</v>
      </c>
      <c r="AG73" s="138">
        <f t="shared" si="30"/>
        <v>100.39619999999999</v>
      </c>
      <c r="AH73" s="139">
        <f t="shared" si="52"/>
        <v>103.9722</v>
      </c>
      <c r="AI73" s="127">
        <f t="shared" si="53"/>
        <v>107.38688827331487</v>
      </c>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3"/>
      <c r="BS73" s="63"/>
      <c r="BT73" s="63"/>
      <c r="BU73" s="63"/>
    </row>
    <row r="74" spans="1:73" s="15" customFormat="1" ht="60" x14ac:dyDescent="0.25">
      <c r="A74" s="154">
        <v>35</v>
      </c>
      <c r="B74" s="103" t="s">
        <v>23</v>
      </c>
      <c r="C74" s="1" t="s">
        <v>196</v>
      </c>
      <c r="D74" s="149">
        <v>68.42</v>
      </c>
      <c r="E74" s="25">
        <v>44.57</v>
      </c>
      <c r="F74" s="23">
        <v>46.98</v>
      </c>
      <c r="G74" s="23">
        <f t="shared" si="31"/>
        <v>1524.7397000000001</v>
      </c>
      <c r="H74" s="23">
        <f t="shared" si="32"/>
        <v>1607.1858</v>
      </c>
      <c r="I74" s="23">
        <f t="shared" si="33"/>
        <v>3131.9255000000003</v>
      </c>
      <c r="J74" s="133">
        <f t="shared" si="34"/>
        <v>3214.3715999999999</v>
      </c>
      <c r="K74" s="65">
        <f t="shared" si="35"/>
        <v>46.98</v>
      </c>
      <c r="L74" s="65">
        <v>48.32</v>
      </c>
      <c r="M74" s="65">
        <f t="shared" si="36"/>
        <v>1607.1858</v>
      </c>
      <c r="N74" s="65">
        <f t="shared" si="37"/>
        <v>100</v>
      </c>
      <c r="O74" s="133">
        <f t="shared" si="38"/>
        <v>3214.3715999999999</v>
      </c>
      <c r="P74" s="65">
        <f t="shared" si="39"/>
        <v>1653.0272</v>
      </c>
      <c r="Q74" s="65">
        <f t="shared" si="40"/>
        <v>3260.2129999999997</v>
      </c>
      <c r="R74" s="135">
        <f t="shared" si="41"/>
        <v>3306.0544</v>
      </c>
      <c r="S74" s="65">
        <f t="shared" si="42"/>
        <v>102.85227756492125</v>
      </c>
      <c r="T74" s="44"/>
      <c r="U74" s="25"/>
      <c r="V74" s="25">
        <f t="shared" si="29"/>
        <v>0</v>
      </c>
      <c r="W74" s="25">
        <f t="shared" si="43"/>
        <v>0</v>
      </c>
      <c r="X74" s="25">
        <f t="shared" si="44"/>
        <v>0</v>
      </c>
      <c r="Y74" s="25">
        <f t="shared" si="45"/>
        <v>0</v>
      </c>
      <c r="Z74" s="136">
        <f t="shared" si="46"/>
        <v>0</v>
      </c>
      <c r="AA74" s="25" t="e">
        <f t="shared" si="47"/>
        <v>#DIV/0!</v>
      </c>
      <c r="AB74" s="68">
        <f t="shared" si="48"/>
        <v>0</v>
      </c>
      <c r="AC74" s="71"/>
      <c r="AD74" s="68">
        <f t="shared" si="49"/>
        <v>0</v>
      </c>
      <c r="AE74" s="141">
        <f t="shared" si="50"/>
        <v>0</v>
      </c>
      <c r="AF74" s="68">
        <f t="shared" si="51"/>
        <v>0</v>
      </c>
      <c r="AG74" s="138">
        <f t="shared" si="30"/>
        <v>0</v>
      </c>
      <c r="AH74" s="139">
        <f t="shared" si="52"/>
        <v>0</v>
      </c>
      <c r="AI74" s="127" t="e">
        <f t="shared" si="53"/>
        <v>#DIV/0!</v>
      </c>
      <c r="AJ74" s="63"/>
      <c r="AK74" s="63"/>
      <c r="AL74" s="63"/>
      <c r="AM74" s="63"/>
      <c r="AN74" s="63"/>
      <c r="AO74" s="63"/>
      <c r="AP74" s="63"/>
      <c r="AQ74" s="63"/>
      <c r="AR74" s="63"/>
      <c r="AS74" s="63"/>
      <c r="AT74" s="63"/>
      <c r="AU74" s="63"/>
      <c r="AV74" s="63"/>
      <c r="AW74" s="63"/>
      <c r="AX74" s="63"/>
      <c r="AY74" s="63"/>
      <c r="AZ74" s="63"/>
      <c r="BA74" s="63"/>
      <c r="BB74" s="63"/>
      <c r="BC74" s="63"/>
      <c r="BD74" s="63"/>
      <c r="BE74" s="63"/>
      <c r="BF74" s="63"/>
      <c r="BG74" s="63"/>
      <c r="BH74" s="63"/>
      <c r="BI74" s="63"/>
      <c r="BJ74" s="63"/>
      <c r="BK74" s="63"/>
      <c r="BL74" s="63"/>
      <c r="BM74" s="63"/>
      <c r="BN74" s="63"/>
      <c r="BO74" s="63"/>
      <c r="BP74" s="63"/>
      <c r="BQ74" s="63"/>
      <c r="BR74" s="63"/>
      <c r="BS74" s="63"/>
      <c r="BT74" s="63"/>
      <c r="BU74" s="63"/>
    </row>
    <row r="75" spans="1:73" ht="45" x14ac:dyDescent="0.25">
      <c r="A75" s="154">
        <v>36</v>
      </c>
      <c r="B75" s="108" t="s">
        <v>24</v>
      </c>
      <c r="C75" s="1" t="s">
        <v>206</v>
      </c>
      <c r="D75" s="149">
        <v>221.54499999999999</v>
      </c>
      <c r="E75" s="25">
        <v>39.56</v>
      </c>
      <c r="F75" s="23">
        <v>41.31</v>
      </c>
      <c r="G75" s="23">
        <f t="shared" si="31"/>
        <v>4382.1601000000001</v>
      </c>
      <c r="H75" s="23">
        <f t="shared" si="32"/>
        <v>4576.0119750000003</v>
      </c>
      <c r="I75" s="23">
        <f t="shared" si="33"/>
        <v>8958.1720750000004</v>
      </c>
      <c r="J75" s="133">
        <f t="shared" si="34"/>
        <v>9152.0239500000007</v>
      </c>
      <c r="K75" s="65">
        <v>38.93</v>
      </c>
      <c r="L75" s="65">
        <v>39.700000000000003</v>
      </c>
      <c r="M75" s="65">
        <f t="shared" si="36"/>
        <v>4312.3734249999998</v>
      </c>
      <c r="N75" s="65">
        <f t="shared" si="37"/>
        <v>94.238683127572003</v>
      </c>
      <c r="O75" s="133">
        <f t="shared" si="38"/>
        <v>8624.7468499999995</v>
      </c>
      <c r="P75" s="65">
        <f t="shared" si="39"/>
        <v>4397.6682499999997</v>
      </c>
      <c r="Q75" s="65">
        <f t="shared" si="40"/>
        <v>8710.0416750000004</v>
      </c>
      <c r="R75" s="135">
        <f t="shared" si="41"/>
        <v>8795.3364999999994</v>
      </c>
      <c r="S75" s="65">
        <f t="shared" si="42"/>
        <v>101.97790906755716</v>
      </c>
      <c r="T75" s="46">
        <v>50.45</v>
      </c>
      <c r="U75" s="25">
        <v>44.68</v>
      </c>
      <c r="V75" s="25">
        <v>47.09</v>
      </c>
      <c r="W75" s="25">
        <f t="shared" si="43"/>
        <v>1127.0530000000001</v>
      </c>
      <c r="X75" s="25">
        <f t="shared" si="44"/>
        <v>1187.8452500000001</v>
      </c>
      <c r="Y75" s="25">
        <f t="shared" si="45"/>
        <v>2314.8982500000002</v>
      </c>
      <c r="Z75" s="136">
        <f t="shared" si="46"/>
        <v>2375.6905000000002</v>
      </c>
      <c r="AA75" s="25">
        <f t="shared" si="47"/>
        <v>105.39391226499552</v>
      </c>
      <c r="AB75" s="68">
        <f t="shared" si="48"/>
        <v>47.09</v>
      </c>
      <c r="AC75" s="71">
        <v>50.15</v>
      </c>
      <c r="AD75" s="68">
        <f t="shared" si="49"/>
        <v>1187.8452500000001</v>
      </c>
      <c r="AE75" s="141">
        <f t="shared" si="50"/>
        <v>2375.6905000000002</v>
      </c>
      <c r="AF75" s="68">
        <f t="shared" si="51"/>
        <v>1265.0337500000001</v>
      </c>
      <c r="AG75" s="138">
        <f t="shared" si="30"/>
        <v>2452.8789999999999</v>
      </c>
      <c r="AH75" s="139">
        <f t="shared" si="52"/>
        <v>2530.0675000000001</v>
      </c>
      <c r="AI75" s="127">
        <f t="shared" si="53"/>
        <v>106.49819494584835</v>
      </c>
    </row>
    <row r="76" spans="1:73" s="10" customFormat="1" ht="45" x14ac:dyDescent="0.25">
      <c r="A76" s="154">
        <v>37</v>
      </c>
      <c r="B76" s="90" t="s">
        <v>25</v>
      </c>
      <c r="C76" s="1" t="s">
        <v>212</v>
      </c>
      <c r="D76" s="149">
        <v>10</v>
      </c>
      <c r="E76" s="25">
        <v>41.14</v>
      </c>
      <c r="F76" s="23">
        <v>43.59</v>
      </c>
      <c r="G76" s="23">
        <f t="shared" si="31"/>
        <v>205.7</v>
      </c>
      <c r="H76" s="23">
        <f t="shared" si="32"/>
        <v>217.95000000000002</v>
      </c>
      <c r="I76" s="23">
        <f t="shared" si="33"/>
        <v>423.65</v>
      </c>
      <c r="J76" s="133">
        <f t="shared" si="34"/>
        <v>435.90000000000003</v>
      </c>
      <c r="K76" s="65">
        <f t="shared" si="35"/>
        <v>43.59</v>
      </c>
      <c r="L76" s="65">
        <v>45.96</v>
      </c>
      <c r="M76" s="65">
        <f t="shared" si="36"/>
        <v>217.95000000000002</v>
      </c>
      <c r="N76" s="65">
        <f t="shared" si="37"/>
        <v>100</v>
      </c>
      <c r="O76" s="133">
        <f t="shared" si="38"/>
        <v>435.90000000000003</v>
      </c>
      <c r="P76" s="65">
        <f t="shared" si="39"/>
        <v>229.8</v>
      </c>
      <c r="Q76" s="65">
        <f t="shared" si="40"/>
        <v>447.75</v>
      </c>
      <c r="R76" s="135">
        <f t="shared" si="41"/>
        <v>459.6</v>
      </c>
      <c r="S76" s="65">
        <f t="shared" si="42"/>
        <v>105.43702684101856</v>
      </c>
      <c r="T76" s="44"/>
      <c r="U76" s="25"/>
      <c r="V76" s="25">
        <f t="shared" si="29"/>
        <v>0</v>
      </c>
      <c r="W76" s="25">
        <f t="shared" si="43"/>
        <v>0</v>
      </c>
      <c r="X76" s="25">
        <f t="shared" si="44"/>
        <v>0</v>
      </c>
      <c r="Y76" s="25">
        <f t="shared" si="45"/>
        <v>0</v>
      </c>
      <c r="Z76" s="136">
        <f t="shared" si="46"/>
        <v>0</v>
      </c>
      <c r="AA76" s="25" t="e">
        <f t="shared" si="47"/>
        <v>#DIV/0!</v>
      </c>
      <c r="AB76" s="68">
        <f t="shared" si="48"/>
        <v>0</v>
      </c>
      <c r="AC76" s="71"/>
      <c r="AD76" s="68">
        <f t="shared" si="49"/>
        <v>0</v>
      </c>
      <c r="AE76" s="141">
        <f t="shared" si="50"/>
        <v>0</v>
      </c>
      <c r="AF76" s="68">
        <f t="shared" si="51"/>
        <v>0</v>
      </c>
      <c r="AG76" s="138">
        <f t="shared" si="30"/>
        <v>0</v>
      </c>
      <c r="AH76" s="139">
        <f t="shared" si="52"/>
        <v>0</v>
      </c>
      <c r="AI76" s="127" t="e">
        <f t="shared" si="53"/>
        <v>#DIV/0!</v>
      </c>
      <c r="AJ76" s="63"/>
      <c r="AK76" s="63"/>
      <c r="AL76" s="63"/>
      <c r="AM76" s="63"/>
      <c r="AN76" s="63"/>
      <c r="AO76" s="63"/>
      <c r="AP76" s="63"/>
      <c r="AQ76" s="63"/>
      <c r="AR76" s="63"/>
      <c r="AS76" s="63"/>
      <c r="AT76" s="63"/>
      <c r="AU76" s="63"/>
      <c r="AV76" s="63"/>
      <c r="AW76" s="63"/>
      <c r="AX76" s="63"/>
      <c r="AY76" s="63"/>
      <c r="AZ76" s="63"/>
      <c r="BA76" s="63"/>
      <c r="BB76" s="63"/>
      <c r="BC76" s="63"/>
      <c r="BD76" s="63"/>
      <c r="BE76" s="63"/>
      <c r="BF76" s="63"/>
      <c r="BG76" s="63"/>
      <c r="BH76" s="63"/>
      <c r="BI76" s="63"/>
      <c r="BJ76" s="63"/>
      <c r="BK76" s="63"/>
      <c r="BL76" s="63"/>
      <c r="BM76" s="63"/>
      <c r="BN76" s="63"/>
      <c r="BO76" s="63"/>
      <c r="BP76" s="63"/>
      <c r="BQ76" s="63"/>
      <c r="BR76" s="63"/>
      <c r="BS76" s="63"/>
      <c r="BT76" s="63"/>
      <c r="BU76" s="63"/>
    </row>
    <row r="77" spans="1:73" ht="45" x14ac:dyDescent="0.25">
      <c r="A77" s="154">
        <v>38</v>
      </c>
      <c r="B77" s="90" t="s">
        <v>26</v>
      </c>
      <c r="C77" s="1" t="s">
        <v>185</v>
      </c>
      <c r="D77" s="149">
        <v>46.6</v>
      </c>
      <c r="E77" s="25">
        <v>38.33</v>
      </c>
      <c r="F77" s="23">
        <v>40.590000000000003</v>
      </c>
      <c r="G77" s="23">
        <f t="shared" si="31"/>
        <v>893.08899999999994</v>
      </c>
      <c r="H77" s="23">
        <f t="shared" si="32"/>
        <v>945.74700000000007</v>
      </c>
      <c r="I77" s="23">
        <f t="shared" si="33"/>
        <v>1838.836</v>
      </c>
      <c r="J77" s="133">
        <f t="shared" si="34"/>
        <v>1891.4940000000001</v>
      </c>
      <c r="K77" s="65">
        <f t="shared" si="35"/>
        <v>40.590000000000003</v>
      </c>
      <c r="L77" s="65">
        <v>43.23</v>
      </c>
      <c r="M77" s="65">
        <f t="shared" si="36"/>
        <v>945.74700000000007</v>
      </c>
      <c r="N77" s="65">
        <f t="shared" si="37"/>
        <v>100</v>
      </c>
      <c r="O77" s="133">
        <f t="shared" si="38"/>
        <v>1891.4940000000001</v>
      </c>
      <c r="P77" s="65">
        <f t="shared" si="39"/>
        <v>1007.259</v>
      </c>
      <c r="Q77" s="65">
        <f t="shared" si="40"/>
        <v>1953.0060000000001</v>
      </c>
      <c r="R77" s="135">
        <f t="shared" si="41"/>
        <v>2014.518</v>
      </c>
      <c r="S77" s="65">
        <f t="shared" si="42"/>
        <v>106.5040650406504</v>
      </c>
      <c r="T77" s="149">
        <v>40.65</v>
      </c>
      <c r="U77" s="25">
        <v>17.53</v>
      </c>
      <c r="V77" s="25">
        <v>18.559999999999999</v>
      </c>
      <c r="W77" s="47">
        <f t="shared" si="43"/>
        <v>356.29725000000002</v>
      </c>
      <c r="X77" s="25">
        <f t="shared" si="44"/>
        <v>377.23199999999997</v>
      </c>
      <c r="Y77" s="47">
        <f t="shared" si="45"/>
        <v>733.52925000000005</v>
      </c>
      <c r="Z77" s="136">
        <f t="shared" si="46"/>
        <v>754.46399999999994</v>
      </c>
      <c r="AA77" s="25">
        <f t="shared" si="47"/>
        <v>105.875641756988</v>
      </c>
      <c r="AB77" s="68">
        <f t="shared" si="48"/>
        <v>18.559999999999999</v>
      </c>
      <c r="AC77" s="71">
        <v>19.77</v>
      </c>
      <c r="AD77" s="68">
        <f t="shared" si="49"/>
        <v>377.23199999999997</v>
      </c>
      <c r="AE77" s="141">
        <f t="shared" si="50"/>
        <v>754.46399999999994</v>
      </c>
      <c r="AF77" s="68">
        <f t="shared" si="51"/>
        <v>401.82524999999998</v>
      </c>
      <c r="AG77" s="138">
        <f t="shared" si="30"/>
        <v>779.05724999999995</v>
      </c>
      <c r="AH77" s="139">
        <f t="shared" si="52"/>
        <v>803.65049999999997</v>
      </c>
      <c r="AI77" s="127">
        <f t="shared" si="53"/>
        <v>106.51939655172413</v>
      </c>
    </row>
    <row r="78" spans="1:73" ht="45" x14ac:dyDescent="0.25">
      <c r="A78" s="154">
        <v>39</v>
      </c>
      <c r="B78" s="88" t="s">
        <v>27</v>
      </c>
      <c r="C78" s="1" t="s">
        <v>178</v>
      </c>
      <c r="D78" s="149">
        <v>138.30000000000001</v>
      </c>
      <c r="E78" s="25">
        <v>41.84</v>
      </c>
      <c r="F78" s="23">
        <v>44.33</v>
      </c>
      <c r="G78" s="23">
        <f t="shared" si="31"/>
        <v>2893.2360000000003</v>
      </c>
      <c r="H78" s="23">
        <f t="shared" si="32"/>
        <v>3065.4195</v>
      </c>
      <c r="I78" s="23">
        <f t="shared" si="33"/>
        <v>5958.6555000000008</v>
      </c>
      <c r="J78" s="133">
        <f t="shared" si="34"/>
        <v>6130.8389999999999</v>
      </c>
      <c r="K78" s="65">
        <f t="shared" si="35"/>
        <v>44.33</v>
      </c>
      <c r="L78" s="65">
        <v>45.23</v>
      </c>
      <c r="M78" s="65">
        <f t="shared" si="36"/>
        <v>3065.4195</v>
      </c>
      <c r="N78" s="65">
        <f t="shared" si="37"/>
        <v>100</v>
      </c>
      <c r="O78" s="133">
        <f t="shared" si="38"/>
        <v>6130.8389999999999</v>
      </c>
      <c r="P78" s="65">
        <f t="shared" si="39"/>
        <v>3127.6545000000001</v>
      </c>
      <c r="Q78" s="65">
        <f t="shared" si="40"/>
        <v>6193.0740000000005</v>
      </c>
      <c r="R78" s="135">
        <f t="shared" si="41"/>
        <v>6255.3090000000002</v>
      </c>
      <c r="S78" s="65">
        <f t="shared" si="42"/>
        <v>102.03022783667946</v>
      </c>
      <c r="T78" s="22">
        <v>11.4</v>
      </c>
      <c r="U78" s="25">
        <v>45.11</v>
      </c>
      <c r="V78" s="25">
        <v>47.82</v>
      </c>
      <c r="W78" s="25">
        <f t="shared" si="43"/>
        <v>257.12700000000001</v>
      </c>
      <c r="X78" s="25">
        <f t="shared" si="44"/>
        <v>272.57400000000001</v>
      </c>
      <c r="Y78" s="25">
        <f t="shared" si="45"/>
        <v>529.70100000000002</v>
      </c>
      <c r="Z78" s="136">
        <f t="shared" si="46"/>
        <v>545.14800000000002</v>
      </c>
      <c r="AA78" s="25">
        <f t="shared" si="47"/>
        <v>106.00753713145643</v>
      </c>
      <c r="AB78" s="68">
        <f t="shared" si="48"/>
        <v>47.82</v>
      </c>
      <c r="AC78" s="71">
        <v>50.93</v>
      </c>
      <c r="AD78" s="68">
        <f t="shared" si="49"/>
        <v>272.57400000000001</v>
      </c>
      <c r="AE78" s="141">
        <f t="shared" si="50"/>
        <v>545.14800000000002</v>
      </c>
      <c r="AF78" s="68">
        <f t="shared" si="51"/>
        <v>290.30099999999999</v>
      </c>
      <c r="AG78" s="138">
        <f t="shared" si="30"/>
        <v>562.875</v>
      </c>
      <c r="AH78" s="139">
        <f t="shared" si="52"/>
        <v>580.60199999999998</v>
      </c>
      <c r="AI78" s="127">
        <f t="shared" si="53"/>
        <v>106.50355499790882</v>
      </c>
    </row>
    <row r="79" spans="1:73" s="10" customFormat="1" ht="45" x14ac:dyDescent="0.25">
      <c r="A79" s="147">
        <v>40</v>
      </c>
      <c r="B79" s="106" t="s">
        <v>28</v>
      </c>
      <c r="C79" s="1" t="s">
        <v>143</v>
      </c>
      <c r="D79" s="149">
        <v>118.8</v>
      </c>
      <c r="E79" s="25">
        <v>46.48</v>
      </c>
      <c r="F79" s="23">
        <v>48.99</v>
      </c>
      <c r="G79" s="23">
        <f t="shared" si="31"/>
        <v>2760.9119999999998</v>
      </c>
      <c r="H79" s="23">
        <f t="shared" si="32"/>
        <v>2910.0059999999999</v>
      </c>
      <c r="I79" s="23">
        <f t="shared" si="33"/>
        <v>5670.9179999999997</v>
      </c>
      <c r="J79" s="133">
        <f t="shared" si="34"/>
        <v>5820.0119999999997</v>
      </c>
      <c r="K79" s="65">
        <f t="shared" si="35"/>
        <v>48.99</v>
      </c>
      <c r="L79" s="65">
        <v>52.18</v>
      </c>
      <c r="M79" s="65">
        <f t="shared" si="36"/>
        <v>2910.0059999999999</v>
      </c>
      <c r="N79" s="65">
        <f t="shared" si="37"/>
        <v>100</v>
      </c>
      <c r="O79" s="133">
        <f t="shared" si="38"/>
        <v>5820.0119999999997</v>
      </c>
      <c r="P79" s="65">
        <f t="shared" si="39"/>
        <v>3099.4919999999997</v>
      </c>
      <c r="Q79" s="65">
        <f t="shared" si="40"/>
        <v>6009.4979999999996</v>
      </c>
      <c r="R79" s="135">
        <f t="shared" si="41"/>
        <v>6198.9839999999995</v>
      </c>
      <c r="S79" s="65">
        <f t="shared" si="42"/>
        <v>106.5115329659114</v>
      </c>
      <c r="T79" s="149">
        <v>13</v>
      </c>
      <c r="U79" s="25">
        <v>27.01</v>
      </c>
      <c r="V79" s="25">
        <v>28.48</v>
      </c>
      <c r="W79" s="25">
        <f t="shared" si="43"/>
        <v>175.565</v>
      </c>
      <c r="X79" s="25">
        <f t="shared" si="44"/>
        <v>185.12</v>
      </c>
      <c r="Y79" s="25">
        <f t="shared" si="45"/>
        <v>360.685</v>
      </c>
      <c r="Z79" s="136">
        <f t="shared" si="46"/>
        <v>370.24</v>
      </c>
      <c r="AA79" s="25">
        <f t="shared" si="47"/>
        <v>105.44242873009996</v>
      </c>
      <c r="AB79" s="68">
        <f t="shared" si="48"/>
        <v>28.48</v>
      </c>
      <c r="AC79" s="71">
        <v>30.34</v>
      </c>
      <c r="AD79" s="68">
        <f t="shared" si="49"/>
        <v>185.12</v>
      </c>
      <c r="AE79" s="141">
        <f t="shared" si="50"/>
        <v>370.24</v>
      </c>
      <c r="AF79" s="68">
        <f t="shared" si="51"/>
        <v>197.21</v>
      </c>
      <c r="AG79" s="138">
        <f t="shared" si="30"/>
        <v>382.33000000000004</v>
      </c>
      <c r="AH79" s="139">
        <f t="shared" si="52"/>
        <v>394.42</v>
      </c>
      <c r="AI79" s="127">
        <f t="shared" si="53"/>
        <v>106.53089887640451</v>
      </c>
      <c r="AJ79" s="63"/>
      <c r="AK79" s="63"/>
      <c r="AL79" s="63"/>
      <c r="AM79" s="63"/>
      <c r="AN79" s="63"/>
      <c r="AO79" s="63"/>
      <c r="AP79" s="63"/>
      <c r="AQ79" s="63"/>
      <c r="AR79" s="63"/>
      <c r="AS79" s="63"/>
      <c r="AT79" s="63"/>
      <c r="AU79" s="63"/>
      <c r="AV79" s="63"/>
      <c r="AW79" s="63"/>
      <c r="AX79" s="63"/>
      <c r="AY79" s="63"/>
      <c r="AZ79" s="63"/>
      <c r="BA79" s="63"/>
      <c r="BB79" s="63"/>
      <c r="BC79" s="63"/>
      <c r="BD79" s="63"/>
      <c r="BE79" s="63"/>
      <c r="BF79" s="63"/>
      <c r="BG79" s="63"/>
      <c r="BH79" s="63"/>
      <c r="BI79" s="63"/>
      <c r="BJ79" s="63"/>
      <c r="BK79" s="63"/>
      <c r="BL79" s="63"/>
      <c r="BM79" s="63"/>
      <c r="BN79" s="63"/>
      <c r="BO79" s="63"/>
      <c r="BP79" s="63"/>
      <c r="BQ79" s="63"/>
      <c r="BR79" s="63"/>
      <c r="BS79" s="63"/>
      <c r="BT79" s="63"/>
      <c r="BU79" s="63"/>
    </row>
    <row r="80" spans="1:73" s="52" customFormat="1" ht="60" x14ac:dyDescent="0.25">
      <c r="A80" s="154">
        <v>41</v>
      </c>
      <c r="B80" s="90" t="s">
        <v>29</v>
      </c>
      <c r="C80" s="51" t="s">
        <v>173</v>
      </c>
      <c r="D80" s="149">
        <v>17.8</v>
      </c>
      <c r="E80" s="25">
        <v>49.32</v>
      </c>
      <c r="F80" s="23">
        <f t="shared" si="28"/>
        <v>52.279200000000003</v>
      </c>
      <c r="G80" s="23">
        <f t="shared" si="31"/>
        <v>438.94800000000004</v>
      </c>
      <c r="H80" s="23">
        <f t="shared" si="32"/>
        <v>465.28488000000004</v>
      </c>
      <c r="I80" s="23">
        <f t="shared" si="33"/>
        <v>904.23288000000002</v>
      </c>
      <c r="J80" s="133">
        <f t="shared" si="34"/>
        <v>930.56976000000009</v>
      </c>
      <c r="K80" s="65">
        <f t="shared" si="35"/>
        <v>52.279200000000003</v>
      </c>
      <c r="L80" s="65">
        <v>53.53</v>
      </c>
      <c r="M80" s="65">
        <f t="shared" si="36"/>
        <v>465.28488000000004</v>
      </c>
      <c r="N80" s="65">
        <f t="shared" si="37"/>
        <v>100</v>
      </c>
      <c r="O80" s="133">
        <f t="shared" si="38"/>
        <v>930.56976000000009</v>
      </c>
      <c r="P80" s="65">
        <f t="shared" si="39"/>
        <v>476.41700000000003</v>
      </c>
      <c r="Q80" s="65">
        <f t="shared" si="40"/>
        <v>941.70188000000007</v>
      </c>
      <c r="R80" s="135">
        <f t="shared" si="41"/>
        <v>952.83400000000006</v>
      </c>
      <c r="S80" s="65">
        <f t="shared" si="42"/>
        <v>102.39253852392538</v>
      </c>
      <c r="T80" s="149"/>
      <c r="U80" s="25"/>
      <c r="V80" s="25">
        <f t="shared" si="29"/>
        <v>0</v>
      </c>
      <c r="W80" s="25">
        <f t="shared" si="43"/>
        <v>0</v>
      </c>
      <c r="X80" s="25">
        <f t="shared" si="44"/>
        <v>0</v>
      </c>
      <c r="Y80" s="25">
        <f t="shared" si="45"/>
        <v>0</v>
      </c>
      <c r="Z80" s="136">
        <f t="shared" si="46"/>
        <v>0</v>
      </c>
      <c r="AA80" s="25" t="e">
        <f t="shared" si="47"/>
        <v>#DIV/0!</v>
      </c>
      <c r="AB80" s="68">
        <f t="shared" si="48"/>
        <v>0</v>
      </c>
      <c r="AC80" s="71"/>
      <c r="AD80" s="68">
        <f t="shared" si="49"/>
        <v>0</v>
      </c>
      <c r="AE80" s="141">
        <f t="shared" si="50"/>
        <v>0</v>
      </c>
      <c r="AF80" s="68">
        <f t="shared" si="51"/>
        <v>0</v>
      </c>
      <c r="AG80" s="138">
        <f t="shared" si="30"/>
        <v>0</v>
      </c>
      <c r="AH80" s="139">
        <f t="shared" si="52"/>
        <v>0</v>
      </c>
      <c r="AI80" s="127" t="e">
        <f t="shared" si="53"/>
        <v>#DIV/0!</v>
      </c>
      <c r="AJ80" s="63"/>
      <c r="AK80" s="63"/>
      <c r="AL80" s="63"/>
      <c r="AM80" s="63"/>
      <c r="AN80" s="63"/>
      <c r="AO80" s="63"/>
      <c r="AP80" s="63"/>
      <c r="AQ80" s="63"/>
      <c r="AR80" s="63"/>
      <c r="AS80" s="63"/>
      <c r="AT80" s="63"/>
      <c r="AU80" s="63"/>
      <c r="AV80" s="63"/>
      <c r="AW80" s="63"/>
      <c r="AX80" s="63"/>
      <c r="AY80" s="63"/>
      <c r="AZ80" s="63"/>
      <c r="BA80" s="63"/>
      <c r="BB80" s="63"/>
      <c r="BC80" s="63"/>
      <c r="BD80" s="63"/>
      <c r="BE80" s="63"/>
      <c r="BF80" s="63"/>
      <c r="BG80" s="63"/>
      <c r="BH80" s="63"/>
      <c r="BI80" s="63"/>
      <c r="BJ80" s="63"/>
      <c r="BK80" s="63"/>
      <c r="BL80" s="63"/>
      <c r="BM80" s="63"/>
      <c r="BN80" s="63"/>
      <c r="BO80" s="63"/>
      <c r="BP80" s="63"/>
      <c r="BQ80" s="63"/>
      <c r="BR80" s="63"/>
      <c r="BS80" s="63"/>
      <c r="BT80" s="63"/>
      <c r="BU80" s="63"/>
    </row>
    <row r="81" spans="1:73" ht="60" x14ac:dyDescent="0.25">
      <c r="A81" s="154">
        <v>42</v>
      </c>
      <c r="B81" s="88" t="s">
        <v>30</v>
      </c>
      <c r="C81" s="51" t="s">
        <v>180</v>
      </c>
      <c r="D81" s="32">
        <v>27.5</v>
      </c>
      <c r="E81" s="33">
        <v>36.19</v>
      </c>
      <c r="F81" s="23">
        <v>38.11</v>
      </c>
      <c r="G81" s="23">
        <f t="shared" si="31"/>
        <v>497.61249999999995</v>
      </c>
      <c r="H81" s="23">
        <f t="shared" si="32"/>
        <v>524.01250000000005</v>
      </c>
      <c r="I81" s="23">
        <f t="shared" si="33"/>
        <v>1021.625</v>
      </c>
      <c r="J81" s="133">
        <f t="shared" si="34"/>
        <v>1048.0250000000001</v>
      </c>
      <c r="K81" s="65">
        <f t="shared" si="35"/>
        <v>38.11</v>
      </c>
      <c r="L81" s="65">
        <v>40.57</v>
      </c>
      <c r="M81" s="65">
        <f t="shared" si="36"/>
        <v>524.01250000000005</v>
      </c>
      <c r="N81" s="65">
        <f t="shared" si="37"/>
        <v>100</v>
      </c>
      <c r="O81" s="133">
        <f t="shared" si="38"/>
        <v>1048.0250000000001</v>
      </c>
      <c r="P81" s="65">
        <f t="shared" si="39"/>
        <v>557.83749999999998</v>
      </c>
      <c r="Q81" s="65">
        <f t="shared" si="40"/>
        <v>1081.8499999999999</v>
      </c>
      <c r="R81" s="135">
        <f t="shared" si="41"/>
        <v>1115.675</v>
      </c>
      <c r="S81" s="65">
        <f t="shared" si="42"/>
        <v>106.4549986880084</v>
      </c>
      <c r="T81" s="149"/>
      <c r="U81" s="25"/>
      <c r="V81" s="25">
        <f t="shared" si="29"/>
        <v>0</v>
      </c>
      <c r="W81" s="25">
        <f t="shared" si="43"/>
        <v>0</v>
      </c>
      <c r="X81" s="25">
        <f t="shared" si="44"/>
        <v>0</v>
      </c>
      <c r="Y81" s="25">
        <f t="shared" si="45"/>
        <v>0</v>
      </c>
      <c r="Z81" s="136">
        <f t="shared" si="46"/>
        <v>0</v>
      </c>
      <c r="AA81" s="25" t="e">
        <f t="shared" si="47"/>
        <v>#DIV/0!</v>
      </c>
      <c r="AB81" s="68">
        <f t="shared" si="48"/>
        <v>0</v>
      </c>
      <c r="AC81" s="71"/>
      <c r="AD81" s="68">
        <f t="shared" si="49"/>
        <v>0</v>
      </c>
      <c r="AE81" s="141">
        <f t="shared" si="50"/>
        <v>0</v>
      </c>
      <c r="AF81" s="68">
        <f t="shared" si="51"/>
        <v>0</v>
      </c>
      <c r="AG81" s="138">
        <f t="shared" si="30"/>
        <v>0</v>
      </c>
      <c r="AH81" s="139">
        <f t="shared" si="52"/>
        <v>0</v>
      </c>
      <c r="AI81" s="127" t="e">
        <f t="shared" si="53"/>
        <v>#DIV/0!</v>
      </c>
    </row>
    <row r="82" spans="1:73" s="52" customFormat="1" ht="60" x14ac:dyDescent="0.25">
      <c r="A82" s="59">
        <v>43</v>
      </c>
      <c r="B82" s="90" t="s">
        <v>31</v>
      </c>
      <c r="C82" s="51" t="s">
        <v>174</v>
      </c>
      <c r="D82" s="149">
        <v>12.19</v>
      </c>
      <c r="E82" s="25">
        <v>55.64</v>
      </c>
      <c r="F82" s="23">
        <v>58.65</v>
      </c>
      <c r="G82" s="23">
        <f t="shared" si="31"/>
        <v>339.12579999999997</v>
      </c>
      <c r="H82" s="23">
        <f t="shared" si="32"/>
        <v>357.47174999999999</v>
      </c>
      <c r="I82" s="23">
        <f t="shared" si="33"/>
        <v>696.59754999999996</v>
      </c>
      <c r="J82" s="133">
        <f t="shared" si="34"/>
        <v>714.94349999999997</v>
      </c>
      <c r="K82" s="65">
        <f t="shared" si="35"/>
        <v>58.65</v>
      </c>
      <c r="L82" s="65">
        <v>61.39</v>
      </c>
      <c r="M82" s="65">
        <f t="shared" si="36"/>
        <v>357.47174999999999</v>
      </c>
      <c r="N82" s="65">
        <f t="shared" si="37"/>
        <v>100</v>
      </c>
      <c r="O82" s="133">
        <f t="shared" si="38"/>
        <v>714.94349999999997</v>
      </c>
      <c r="P82" s="65">
        <f t="shared" si="39"/>
        <v>374.17205000000001</v>
      </c>
      <c r="Q82" s="65">
        <f t="shared" si="40"/>
        <v>731.64380000000006</v>
      </c>
      <c r="R82" s="135">
        <f t="shared" si="41"/>
        <v>748.34410000000003</v>
      </c>
      <c r="S82" s="65">
        <f t="shared" si="42"/>
        <v>104.67178175618072</v>
      </c>
      <c r="T82" s="149"/>
      <c r="U82" s="25"/>
      <c r="V82" s="25">
        <f t="shared" si="29"/>
        <v>0</v>
      </c>
      <c r="W82" s="25">
        <f t="shared" si="43"/>
        <v>0</v>
      </c>
      <c r="X82" s="25">
        <f t="shared" si="44"/>
        <v>0</v>
      </c>
      <c r="Y82" s="25">
        <f t="shared" si="45"/>
        <v>0</v>
      </c>
      <c r="Z82" s="136">
        <f t="shared" si="46"/>
        <v>0</v>
      </c>
      <c r="AA82" s="25" t="e">
        <f t="shared" si="47"/>
        <v>#DIV/0!</v>
      </c>
      <c r="AB82" s="68">
        <f t="shared" si="48"/>
        <v>0</v>
      </c>
      <c r="AC82" s="71"/>
      <c r="AD82" s="68">
        <f t="shared" si="49"/>
        <v>0</v>
      </c>
      <c r="AE82" s="141">
        <f t="shared" si="50"/>
        <v>0</v>
      </c>
      <c r="AF82" s="68">
        <f t="shared" si="51"/>
        <v>0</v>
      </c>
      <c r="AG82" s="138">
        <f t="shared" si="30"/>
        <v>0</v>
      </c>
      <c r="AH82" s="139">
        <f t="shared" si="52"/>
        <v>0</v>
      </c>
      <c r="AI82" s="127" t="e">
        <f t="shared" si="53"/>
        <v>#DIV/0!</v>
      </c>
      <c r="AJ82" s="63"/>
      <c r="AK82" s="63"/>
      <c r="AL82" s="63"/>
      <c r="AM82" s="63"/>
      <c r="AN82" s="63"/>
      <c r="AO82" s="63"/>
      <c r="AP82" s="63"/>
      <c r="AQ82" s="63"/>
      <c r="AR82" s="63"/>
      <c r="AS82" s="63"/>
      <c r="AT82" s="63"/>
      <c r="AU82" s="63"/>
      <c r="AV82" s="63"/>
      <c r="AW82" s="63"/>
      <c r="AX82" s="63"/>
      <c r="AY82" s="63"/>
      <c r="AZ82" s="63"/>
      <c r="BA82" s="63"/>
      <c r="BB82" s="63"/>
      <c r="BC82" s="63"/>
      <c r="BD82" s="63"/>
      <c r="BE82" s="63"/>
      <c r="BF82" s="63"/>
      <c r="BG82" s="63"/>
      <c r="BH82" s="63"/>
      <c r="BI82" s="63"/>
      <c r="BJ82" s="63"/>
      <c r="BK82" s="63"/>
      <c r="BL82" s="63"/>
      <c r="BM82" s="63"/>
      <c r="BN82" s="63"/>
      <c r="BO82" s="63"/>
      <c r="BP82" s="63"/>
      <c r="BQ82" s="63"/>
      <c r="BR82" s="63"/>
      <c r="BS82" s="63"/>
      <c r="BT82" s="63"/>
      <c r="BU82" s="63"/>
    </row>
    <row r="83" spans="1:73" s="52" customFormat="1" ht="60" x14ac:dyDescent="0.25">
      <c r="A83" s="154">
        <v>44</v>
      </c>
      <c r="B83" s="90" t="s">
        <v>32</v>
      </c>
      <c r="C83" s="51" t="s">
        <v>175</v>
      </c>
      <c r="D83" s="30">
        <v>36.4</v>
      </c>
      <c r="E83" s="31">
        <v>52.47</v>
      </c>
      <c r="F83" s="23">
        <v>55.27</v>
      </c>
      <c r="G83" s="23">
        <f t="shared" si="31"/>
        <v>954.95399999999995</v>
      </c>
      <c r="H83" s="23">
        <f t="shared" si="32"/>
        <v>1005.914</v>
      </c>
      <c r="I83" s="23">
        <f t="shared" si="33"/>
        <v>1960.8679999999999</v>
      </c>
      <c r="J83" s="133">
        <f t="shared" si="34"/>
        <v>2011.828</v>
      </c>
      <c r="K83" s="65">
        <f t="shared" si="35"/>
        <v>55.27</v>
      </c>
      <c r="L83" s="65">
        <v>56.71</v>
      </c>
      <c r="M83" s="65">
        <f t="shared" si="36"/>
        <v>1005.914</v>
      </c>
      <c r="N83" s="65">
        <f t="shared" si="37"/>
        <v>100</v>
      </c>
      <c r="O83" s="133">
        <f t="shared" si="38"/>
        <v>2011.828</v>
      </c>
      <c r="P83" s="65">
        <f t="shared" si="39"/>
        <v>1032.1220000000001</v>
      </c>
      <c r="Q83" s="65">
        <f t="shared" si="40"/>
        <v>2038.0360000000001</v>
      </c>
      <c r="R83" s="135">
        <f t="shared" si="41"/>
        <v>2064.2440000000001</v>
      </c>
      <c r="S83" s="65">
        <f t="shared" si="42"/>
        <v>102.6053917134069</v>
      </c>
      <c r="T83" s="30"/>
      <c r="U83" s="25"/>
      <c r="V83" s="25">
        <f t="shared" si="29"/>
        <v>0</v>
      </c>
      <c r="W83" s="25">
        <f t="shared" si="43"/>
        <v>0</v>
      </c>
      <c r="X83" s="25">
        <f t="shared" si="44"/>
        <v>0</v>
      </c>
      <c r="Y83" s="25">
        <f t="shared" si="45"/>
        <v>0</v>
      </c>
      <c r="Z83" s="136">
        <f t="shared" si="46"/>
        <v>0</v>
      </c>
      <c r="AA83" s="25" t="e">
        <f t="shared" si="47"/>
        <v>#DIV/0!</v>
      </c>
      <c r="AB83" s="68">
        <f t="shared" si="48"/>
        <v>0</v>
      </c>
      <c r="AC83" s="71"/>
      <c r="AD83" s="68">
        <f t="shared" si="49"/>
        <v>0</v>
      </c>
      <c r="AE83" s="141">
        <f t="shared" si="50"/>
        <v>0</v>
      </c>
      <c r="AF83" s="68">
        <f t="shared" si="51"/>
        <v>0</v>
      </c>
      <c r="AG83" s="138">
        <f t="shared" si="30"/>
        <v>0</v>
      </c>
      <c r="AH83" s="139">
        <f t="shared" si="52"/>
        <v>0</v>
      </c>
      <c r="AI83" s="127" t="e">
        <f t="shared" si="53"/>
        <v>#DIV/0!</v>
      </c>
      <c r="AJ83" s="63"/>
      <c r="AK83" s="63"/>
      <c r="AL83" s="63"/>
      <c r="AM83" s="63"/>
      <c r="AN83" s="63"/>
      <c r="AO83" s="63"/>
      <c r="AP83" s="63"/>
      <c r="AQ83" s="63"/>
      <c r="AR83" s="63"/>
      <c r="AS83" s="63"/>
      <c r="AT83" s="63"/>
      <c r="AU83" s="63"/>
      <c r="AV83" s="63"/>
      <c r="AW83" s="63"/>
      <c r="AX83" s="63"/>
      <c r="AY83" s="63"/>
      <c r="AZ83" s="63"/>
      <c r="BA83" s="63"/>
      <c r="BB83" s="63"/>
      <c r="BC83" s="63"/>
      <c r="BD83" s="63"/>
      <c r="BE83" s="63"/>
      <c r="BF83" s="63"/>
      <c r="BG83" s="63"/>
      <c r="BH83" s="63"/>
      <c r="BI83" s="63"/>
      <c r="BJ83" s="63"/>
      <c r="BK83" s="63"/>
      <c r="BL83" s="63"/>
      <c r="BM83" s="63"/>
      <c r="BN83" s="63"/>
      <c r="BO83" s="63"/>
      <c r="BP83" s="63"/>
      <c r="BQ83" s="63"/>
      <c r="BR83" s="63"/>
      <c r="BS83" s="63"/>
      <c r="BT83" s="63"/>
      <c r="BU83" s="63"/>
    </row>
    <row r="84" spans="1:73" ht="60" x14ac:dyDescent="0.25">
      <c r="A84" s="154">
        <v>45</v>
      </c>
      <c r="B84" s="88" t="s">
        <v>33</v>
      </c>
      <c r="C84" s="1" t="s">
        <v>181</v>
      </c>
      <c r="D84" s="30">
        <v>28.7</v>
      </c>
      <c r="E84" s="31">
        <v>40.590000000000003</v>
      </c>
      <c r="F84" s="23">
        <v>42.64</v>
      </c>
      <c r="G84" s="23">
        <f t="shared" si="31"/>
        <v>582.4665</v>
      </c>
      <c r="H84" s="23">
        <f t="shared" si="32"/>
        <v>611.88400000000001</v>
      </c>
      <c r="I84" s="23">
        <f t="shared" si="33"/>
        <v>1194.3505</v>
      </c>
      <c r="J84" s="133">
        <f t="shared" si="34"/>
        <v>1223.768</v>
      </c>
      <c r="K84" s="65">
        <f t="shared" si="35"/>
        <v>42.64</v>
      </c>
      <c r="L84" s="65">
        <v>44.38</v>
      </c>
      <c r="M84" s="65">
        <f t="shared" si="36"/>
        <v>611.88400000000001</v>
      </c>
      <c r="N84" s="65">
        <f t="shared" si="37"/>
        <v>100</v>
      </c>
      <c r="O84" s="133">
        <f t="shared" si="38"/>
        <v>1223.768</v>
      </c>
      <c r="P84" s="65">
        <f t="shared" si="39"/>
        <v>636.85300000000007</v>
      </c>
      <c r="Q84" s="65">
        <f t="shared" si="40"/>
        <v>1248.7370000000001</v>
      </c>
      <c r="R84" s="135">
        <f t="shared" si="41"/>
        <v>1273.7060000000001</v>
      </c>
      <c r="S84" s="65">
        <f t="shared" si="42"/>
        <v>104.08067542213884</v>
      </c>
      <c r="T84" s="149"/>
      <c r="U84" s="25"/>
      <c r="V84" s="25">
        <f t="shared" si="29"/>
        <v>0</v>
      </c>
      <c r="W84" s="25">
        <f t="shared" si="43"/>
        <v>0</v>
      </c>
      <c r="X84" s="25">
        <f t="shared" si="44"/>
        <v>0</v>
      </c>
      <c r="Y84" s="25">
        <f t="shared" si="45"/>
        <v>0</v>
      </c>
      <c r="Z84" s="136">
        <f t="shared" si="46"/>
        <v>0</v>
      </c>
      <c r="AA84" s="25" t="e">
        <f t="shared" si="47"/>
        <v>#DIV/0!</v>
      </c>
      <c r="AB84" s="68">
        <f t="shared" si="48"/>
        <v>0</v>
      </c>
      <c r="AC84" s="71"/>
      <c r="AD84" s="68">
        <f t="shared" si="49"/>
        <v>0</v>
      </c>
      <c r="AE84" s="141">
        <f t="shared" si="50"/>
        <v>0</v>
      </c>
      <c r="AF84" s="68">
        <f t="shared" si="51"/>
        <v>0</v>
      </c>
      <c r="AG84" s="138">
        <f t="shared" si="30"/>
        <v>0</v>
      </c>
      <c r="AH84" s="139">
        <f t="shared" si="52"/>
        <v>0</v>
      </c>
      <c r="AI84" s="127" t="e">
        <f t="shared" si="53"/>
        <v>#DIV/0!</v>
      </c>
    </row>
    <row r="85" spans="1:73" ht="60" x14ac:dyDescent="0.25">
      <c r="A85" s="154">
        <v>43</v>
      </c>
      <c r="B85" s="88" t="s">
        <v>34</v>
      </c>
      <c r="C85" s="1" t="s">
        <v>179</v>
      </c>
      <c r="D85" s="34">
        <v>9.6</v>
      </c>
      <c r="E85" s="35">
        <v>51.03</v>
      </c>
      <c r="F85" s="23">
        <v>53.77</v>
      </c>
      <c r="G85" s="23">
        <f t="shared" si="31"/>
        <v>244.94399999999999</v>
      </c>
      <c r="H85" s="23">
        <f t="shared" si="32"/>
        <v>258.096</v>
      </c>
      <c r="I85" s="23">
        <f t="shared" si="33"/>
        <v>503.03999999999996</v>
      </c>
      <c r="J85" s="133">
        <f t="shared" si="34"/>
        <v>516.19200000000001</v>
      </c>
      <c r="K85" s="65">
        <f t="shared" si="35"/>
        <v>53.77</v>
      </c>
      <c r="L85" s="65">
        <v>57.24</v>
      </c>
      <c r="M85" s="65">
        <f t="shared" si="36"/>
        <v>258.096</v>
      </c>
      <c r="N85" s="65">
        <f t="shared" si="37"/>
        <v>100</v>
      </c>
      <c r="O85" s="133">
        <f t="shared" si="38"/>
        <v>516.19200000000001</v>
      </c>
      <c r="P85" s="65">
        <f t="shared" si="39"/>
        <v>274.75200000000001</v>
      </c>
      <c r="Q85" s="65">
        <f t="shared" si="40"/>
        <v>532.84799999999996</v>
      </c>
      <c r="R85" s="135">
        <f t="shared" si="41"/>
        <v>549.50400000000002</v>
      </c>
      <c r="S85" s="65">
        <f t="shared" si="42"/>
        <v>106.45341268365259</v>
      </c>
      <c r="T85" s="149"/>
      <c r="U85" s="25"/>
      <c r="V85" s="25">
        <f t="shared" si="29"/>
        <v>0</v>
      </c>
      <c r="W85" s="25">
        <f t="shared" si="43"/>
        <v>0</v>
      </c>
      <c r="X85" s="25">
        <f t="shared" si="44"/>
        <v>0</v>
      </c>
      <c r="Y85" s="25">
        <f t="shared" si="45"/>
        <v>0</v>
      </c>
      <c r="Z85" s="136">
        <f t="shared" si="46"/>
        <v>0</v>
      </c>
      <c r="AA85" s="25" t="e">
        <f t="shared" si="47"/>
        <v>#DIV/0!</v>
      </c>
      <c r="AB85" s="68">
        <f t="shared" si="48"/>
        <v>0</v>
      </c>
      <c r="AC85" s="71"/>
      <c r="AD85" s="68">
        <f t="shared" si="49"/>
        <v>0</v>
      </c>
      <c r="AE85" s="141">
        <f t="shared" si="50"/>
        <v>0</v>
      </c>
      <c r="AF85" s="68">
        <f t="shared" si="51"/>
        <v>0</v>
      </c>
      <c r="AG85" s="138">
        <f t="shared" si="30"/>
        <v>0</v>
      </c>
      <c r="AH85" s="139">
        <f t="shared" si="52"/>
        <v>0</v>
      </c>
      <c r="AI85" s="127" t="e">
        <f t="shared" si="53"/>
        <v>#DIV/0!</v>
      </c>
    </row>
    <row r="86" spans="1:73" ht="45" x14ac:dyDescent="0.25">
      <c r="A86" s="154">
        <v>47</v>
      </c>
      <c r="B86" s="108" t="s">
        <v>35</v>
      </c>
      <c r="C86" s="1" t="s">
        <v>207</v>
      </c>
      <c r="D86" s="46">
        <v>66.849999999999994</v>
      </c>
      <c r="E86" s="25">
        <v>14.29</v>
      </c>
      <c r="F86" s="23">
        <v>15.06</v>
      </c>
      <c r="G86" s="23">
        <f t="shared" si="31"/>
        <v>477.64324999999991</v>
      </c>
      <c r="H86" s="23">
        <f t="shared" si="32"/>
        <v>503.38049999999998</v>
      </c>
      <c r="I86" s="23">
        <f t="shared" si="33"/>
        <v>981.02374999999984</v>
      </c>
      <c r="J86" s="133">
        <f t="shared" si="34"/>
        <v>1006.761</v>
      </c>
      <c r="K86" s="65">
        <f t="shared" si="35"/>
        <v>15.06</v>
      </c>
      <c r="L86" s="65">
        <v>16.03</v>
      </c>
      <c r="M86" s="65">
        <f t="shared" si="36"/>
        <v>503.38049999999998</v>
      </c>
      <c r="N86" s="65">
        <f t="shared" si="37"/>
        <v>100</v>
      </c>
      <c r="O86" s="133">
        <f t="shared" si="38"/>
        <v>1006.761</v>
      </c>
      <c r="P86" s="65">
        <f t="shared" si="39"/>
        <v>535.80274999999995</v>
      </c>
      <c r="Q86" s="65">
        <f t="shared" si="40"/>
        <v>1039.18325</v>
      </c>
      <c r="R86" s="135">
        <f t="shared" si="41"/>
        <v>1071.6054999999999</v>
      </c>
      <c r="S86" s="65">
        <f t="shared" si="42"/>
        <v>106.44090305444887</v>
      </c>
      <c r="T86" s="149">
        <v>98.49</v>
      </c>
      <c r="U86" s="25">
        <v>18.03</v>
      </c>
      <c r="V86" s="25">
        <v>19.010000000000002</v>
      </c>
      <c r="W86" s="25">
        <f t="shared" si="43"/>
        <v>887.88734999999997</v>
      </c>
      <c r="X86" s="25">
        <f t="shared" si="44"/>
        <v>936.14745000000005</v>
      </c>
      <c r="Y86" s="25">
        <f t="shared" si="45"/>
        <v>1824.0347999999999</v>
      </c>
      <c r="Z86" s="136">
        <f t="shared" si="46"/>
        <v>1872.2949000000001</v>
      </c>
      <c r="AA86" s="25">
        <f t="shared" si="47"/>
        <v>105.43538546866333</v>
      </c>
      <c r="AB86" s="68">
        <f t="shared" si="48"/>
        <v>19.010000000000002</v>
      </c>
      <c r="AC86" s="71">
        <v>20.239999999999998</v>
      </c>
      <c r="AD86" s="68">
        <f t="shared" si="49"/>
        <v>936.14745000000005</v>
      </c>
      <c r="AE86" s="141">
        <f t="shared" si="50"/>
        <v>1872.2949000000001</v>
      </c>
      <c r="AF86" s="68">
        <f t="shared" si="51"/>
        <v>996.71879999999987</v>
      </c>
      <c r="AG86" s="138">
        <f t="shared" si="30"/>
        <v>1932.86625</v>
      </c>
      <c r="AH86" s="139">
        <f t="shared" si="52"/>
        <v>1993.4375999999997</v>
      </c>
      <c r="AI86" s="127">
        <f t="shared" si="53"/>
        <v>106.47027880063122</v>
      </c>
    </row>
    <row r="87" spans="1:73" ht="60" x14ac:dyDescent="0.25">
      <c r="A87" s="154">
        <v>48</v>
      </c>
      <c r="B87" s="90" t="s">
        <v>36</v>
      </c>
      <c r="C87" s="1" t="s">
        <v>186</v>
      </c>
      <c r="D87" s="149">
        <v>61.17</v>
      </c>
      <c r="E87" s="25">
        <v>36.049999999999997</v>
      </c>
      <c r="F87" s="23">
        <v>37.35</v>
      </c>
      <c r="G87" s="23">
        <f t="shared" si="31"/>
        <v>1102.58925</v>
      </c>
      <c r="H87" s="23">
        <f t="shared" si="32"/>
        <v>1142.3497500000001</v>
      </c>
      <c r="I87" s="23">
        <f t="shared" si="33"/>
        <v>2244.9390000000003</v>
      </c>
      <c r="J87" s="133">
        <f t="shared" si="34"/>
        <v>2284.6995000000002</v>
      </c>
      <c r="K87" s="65">
        <f t="shared" si="35"/>
        <v>37.35</v>
      </c>
      <c r="L87" s="65">
        <v>39.78</v>
      </c>
      <c r="M87" s="65">
        <f t="shared" si="36"/>
        <v>1142.3497500000001</v>
      </c>
      <c r="N87" s="65">
        <f t="shared" si="37"/>
        <v>100</v>
      </c>
      <c r="O87" s="133">
        <f t="shared" si="38"/>
        <v>2284.6995000000002</v>
      </c>
      <c r="P87" s="65">
        <f t="shared" si="39"/>
        <v>1216.6713</v>
      </c>
      <c r="Q87" s="65">
        <f t="shared" si="40"/>
        <v>2359.0210500000003</v>
      </c>
      <c r="R87" s="135">
        <f t="shared" si="41"/>
        <v>2433.3425999999999</v>
      </c>
      <c r="S87" s="65">
        <f t="shared" si="42"/>
        <v>106.50602409638554</v>
      </c>
      <c r="T87" s="149">
        <v>2.76</v>
      </c>
      <c r="U87" s="25">
        <v>37.119999999999997</v>
      </c>
      <c r="V87" s="25">
        <v>39.28</v>
      </c>
      <c r="W87" s="25">
        <f t="shared" si="43"/>
        <v>51.225599999999993</v>
      </c>
      <c r="X87" s="25">
        <f t="shared" si="44"/>
        <v>54.206399999999995</v>
      </c>
      <c r="Y87" s="25">
        <f t="shared" si="45"/>
        <v>105.43199999999999</v>
      </c>
      <c r="Z87" s="136">
        <f t="shared" si="46"/>
        <v>108.41279999999999</v>
      </c>
      <c r="AA87" s="25">
        <f t="shared" si="47"/>
        <v>105.81896551724139</v>
      </c>
      <c r="AB87" s="68">
        <f t="shared" si="48"/>
        <v>39.28</v>
      </c>
      <c r="AC87" s="71">
        <v>41.79</v>
      </c>
      <c r="AD87" s="68">
        <f t="shared" si="49"/>
        <v>54.206399999999995</v>
      </c>
      <c r="AE87" s="141">
        <f t="shared" si="50"/>
        <v>108.41279999999999</v>
      </c>
      <c r="AF87" s="68">
        <f t="shared" si="51"/>
        <v>57.670199999999994</v>
      </c>
      <c r="AG87" s="138">
        <f t="shared" si="30"/>
        <v>111.8766</v>
      </c>
      <c r="AH87" s="139">
        <f t="shared" si="52"/>
        <v>115.34039999999999</v>
      </c>
      <c r="AI87" s="127">
        <f t="shared" si="53"/>
        <v>106.39002036659878</v>
      </c>
    </row>
    <row r="88" spans="1:73" ht="60" x14ac:dyDescent="0.25">
      <c r="A88" s="154">
        <v>49</v>
      </c>
      <c r="B88" s="90" t="s">
        <v>168</v>
      </c>
      <c r="C88" s="1" t="s">
        <v>187</v>
      </c>
      <c r="D88" s="149">
        <v>60.42</v>
      </c>
      <c r="E88" s="25">
        <v>41.31</v>
      </c>
      <c r="F88" s="23">
        <v>42.69</v>
      </c>
      <c r="G88" s="23">
        <f t="shared" si="31"/>
        <v>1247.9751000000001</v>
      </c>
      <c r="H88" s="23">
        <f t="shared" si="32"/>
        <v>1289.6649</v>
      </c>
      <c r="I88" s="23">
        <f t="shared" si="33"/>
        <v>2537.6400000000003</v>
      </c>
      <c r="J88" s="133">
        <f t="shared" si="34"/>
        <v>2579.3298</v>
      </c>
      <c r="K88" s="65">
        <f t="shared" si="35"/>
        <v>42.69</v>
      </c>
      <c r="L88" s="65">
        <v>44.56</v>
      </c>
      <c r="M88" s="65">
        <f t="shared" si="36"/>
        <v>1289.6649</v>
      </c>
      <c r="N88" s="65">
        <f t="shared" si="37"/>
        <v>100</v>
      </c>
      <c r="O88" s="133">
        <f t="shared" si="38"/>
        <v>2579.3298</v>
      </c>
      <c r="P88" s="65">
        <f t="shared" si="39"/>
        <v>1346.1576</v>
      </c>
      <c r="Q88" s="65">
        <f t="shared" si="40"/>
        <v>2635.8225000000002</v>
      </c>
      <c r="R88" s="135">
        <f t="shared" si="41"/>
        <v>2692.3152</v>
      </c>
      <c r="S88" s="65">
        <f t="shared" si="42"/>
        <v>104.38041695947531</v>
      </c>
      <c r="T88" s="149"/>
      <c r="U88" s="25"/>
      <c r="V88" s="25">
        <f t="shared" si="29"/>
        <v>0</v>
      </c>
      <c r="W88" s="25">
        <f t="shared" si="43"/>
        <v>0</v>
      </c>
      <c r="X88" s="25">
        <f t="shared" si="44"/>
        <v>0</v>
      </c>
      <c r="Y88" s="25">
        <f t="shared" si="45"/>
        <v>0</v>
      </c>
      <c r="Z88" s="136">
        <f t="shared" si="46"/>
        <v>0</v>
      </c>
      <c r="AA88" s="25" t="e">
        <f t="shared" si="47"/>
        <v>#DIV/0!</v>
      </c>
      <c r="AB88" s="68">
        <f t="shared" si="48"/>
        <v>0</v>
      </c>
      <c r="AC88" s="71"/>
      <c r="AD88" s="68">
        <f t="shared" si="49"/>
        <v>0</v>
      </c>
      <c r="AE88" s="141">
        <f t="shared" si="50"/>
        <v>0</v>
      </c>
      <c r="AF88" s="68">
        <f t="shared" si="51"/>
        <v>0</v>
      </c>
      <c r="AG88" s="138">
        <f t="shared" si="30"/>
        <v>0</v>
      </c>
      <c r="AH88" s="139">
        <f t="shared" si="52"/>
        <v>0</v>
      </c>
      <c r="AI88" s="127" t="e">
        <f t="shared" si="53"/>
        <v>#DIV/0!</v>
      </c>
    </row>
    <row r="89" spans="1:73" s="52" customFormat="1" ht="105" x14ac:dyDescent="0.25">
      <c r="A89" s="154">
        <v>50</v>
      </c>
      <c r="B89" s="90" t="s">
        <v>37</v>
      </c>
      <c r="C89" s="53" t="s">
        <v>124</v>
      </c>
      <c r="D89" s="149">
        <v>157.9</v>
      </c>
      <c r="E89" s="25">
        <v>41.02</v>
      </c>
      <c r="F89" s="23">
        <v>43.21</v>
      </c>
      <c r="G89" s="23">
        <f t="shared" si="31"/>
        <v>3238.5290000000005</v>
      </c>
      <c r="H89" s="23">
        <f t="shared" si="32"/>
        <v>3411.4295000000002</v>
      </c>
      <c r="I89" s="23">
        <f t="shared" si="33"/>
        <v>6649.9585000000006</v>
      </c>
      <c r="J89" s="133">
        <f t="shared" si="34"/>
        <v>6822.8590000000004</v>
      </c>
      <c r="K89" s="65">
        <f t="shared" si="35"/>
        <v>43.21</v>
      </c>
      <c r="L89" s="65">
        <v>45.08</v>
      </c>
      <c r="M89" s="65">
        <f t="shared" si="36"/>
        <v>3411.4295000000002</v>
      </c>
      <c r="N89" s="65">
        <f t="shared" si="37"/>
        <v>100</v>
      </c>
      <c r="O89" s="133">
        <f t="shared" si="38"/>
        <v>6822.8590000000004</v>
      </c>
      <c r="P89" s="65">
        <f t="shared" si="39"/>
        <v>3559.0659999999998</v>
      </c>
      <c r="Q89" s="65">
        <f t="shared" si="40"/>
        <v>6970.4955</v>
      </c>
      <c r="R89" s="135">
        <f t="shared" si="41"/>
        <v>7118.1319999999996</v>
      </c>
      <c r="S89" s="65">
        <f t="shared" si="42"/>
        <v>104.32770192085165</v>
      </c>
      <c r="T89" s="149">
        <v>29.71</v>
      </c>
      <c r="U89" s="25">
        <v>31.94</v>
      </c>
      <c r="V89" s="25">
        <v>33.549999999999997</v>
      </c>
      <c r="W89" s="25">
        <f t="shared" si="43"/>
        <v>474.46870000000001</v>
      </c>
      <c r="X89" s="25">
        <f t="shared" si="44"/>
        <v>498.38524999999998</v>
      </c>
      <c r="Y89" s="25">
        <f t="shared" si="45"/>
        <v>972.85394999999994</v>
      </c>
      <c r="Z89" s="136">
        <f t="shared" si="46"/>
        <v>996.77049999999997</v>
      </c>
      <c r="AA89" s="25">
        <f t="shared" si="47"/>
        <v>105.04070131496555</v>
      </c>
      <c r="AB89" s="68">
        <f t="shared" si="48"/>
        <v>33.549999999999997</v>
      </c>
      <c r="AC89" s="71">
        <v>35.130000000000003</v>
      </c>
      <c r="AD89" s="68">
        <f t="shared" si="49"/>
        <v>498.38524999999998</v>
      </c>
      <c r="AE89" s="141">
        <f t="shared" si="50"/>
        <v>996.77049999999997</v>
      </c>
      <c r="AF89" s="68">
        <f t="shared" si="51"/>
        <v>521.85615000000007</v>
      </c>
      <c r="AG89" s="138">
        <f t="shared" si="30"/>
        <v>1020.2414000000001</v>
      </c>
      <c r="AH89" s="139">
        <f t="shared" si="52"/>
        <v>1043.7123000000001</v>
      </c>
      <c r="AI89" s="127">
        <f t="shared" si="53"/>
        <v>104.70938897168406</v>
      </c>
      <c r="AJ89" s="63"/>
      <c r="AK89" s="63"/>
      <c r="AL89" s="63"/>
      <c r="AM89" s="63"/>
      <c r="AN89" s="63"/>
      <c r="AO89" s="63"/>
      <c r="AP89" s="63"/>
      <c r="AQ89" s="63"/>
      <c r="AR89" s="63"/>
      <c r="AS89" s="63"/>
      <c r="AT89" s="63"/>
      <c r="AU89" s="63"/>
      <c r="AV89" s="63"/>
      <c r="AW89" s="63"/>
      <c r="AX89" s="63"/>
      <c r="AY89" s="63"/>
      <c r="AZ89" s="63"/>
      <c r="BA89" s="63"/>
      <c r="BB89" s="63"/>
      <c r="BC89" s="63"/>
      <c r="BD89" s="63"/>
      <c r="BE89" s="63"/>
      <c r="BF89" s="63"/>
      <c r="BG89" s="63"/>
      <c r="BH89" s="63"/>
      <c r="BI89" s="63"/>
      <c r="BJ89" s="63"/>
      <c r="BK89" s="63"/>
      <c r="BL89" s="63"/>
      <c r="BM89" s="63"/>
      <c r="BN89" s="63"/>
      <c r="BO89" s="63"/>
      <c r="BP89" s="63"/>
      <c r="BQ89" s="63"/>
      <c r="BR89" s="63"/>
      <c r="BS89" s="63"/>
      <c r="BT89" s="63"/>
      <c r="BU89" s="63"/>
    </row>
    <row r="90" spans="1:73" ht="60" x14ac:dyDescent="0.25">
      <c r="A90" s="154">
        <v>51</v>
      </c>
      <c r="B90" s="90" t="s">
        <v>38</v>
      </c>
      <c r="C90" s="14" t="s">
        <v>188</v>
      </c>
      <c r="D90" s="149"/>
      <c r="E90" s="25"/>
      <c r="F90" s="23">
        <f t="shared" si="28"/>
        <v>0</v>
      </c>
      <c r="G90" s="23">
        <f t="shared" si="31"/>
        <v>0</v>
      </c>
      <c r="H90" s="23">
        <f t="shared" si="32"/>
        <v>0</v>
      </c>
      <c r="I90" s="23">
        <f t="shared" si="33"/>
        <v>0</v>
      </c>
      <c r="J90" s="133">
        <f t="shared" si="34"/>
        <v>0</v>
      </c>
      <c r="K90" s="65">
        <f t="shared" si="35"/>
        <v>0</v>
      </c>
      <c r="L90" s="65"/>
      <c r="M90" s="65">
        <f t="shared" si="36"/>
        <v>0</v>
      </c>
      <c r="N90" s="65" t="e">
        <f t="shared" si="37"/>
        <v>#DIV/0!</v>
      </c>
      <c r="O90" s="133">
        <f t="shared" si="38"/>
        <v>0</v>
      </c>
      <c r="P90" s="65">
        <f t="shared" si="39"/>
        <v>0</v>
      </c>
      <c r="Q90" s="65">
        <f t="shared" si="40"/>
        <v>0</v>
      </c>
      <c r="R90" s="135">
        <f t="shared" si="41"/>
        <v>0</v>
      </c>
      <c r="S90" s="65" t="e">
        <f t="shared" si="42"/>
        <v>#DIV/0!</v>
      </c>
      <c r="T90" s="149">
        <v>2.6</v>
      </c>
      <c r="U90" s="25">
        <v>40.36</v>
      </c>
      <c r="V90" s="25">
        <v>42.09</v>
      </c>
      <c r="W90" s="25">
        <f t="shared" si="43"/>
        <v>52.468000000000004</v>
      </c>
      <c r="X90" s="25">
        <f t="shared" si="44"/>
        <v>54.717000000000006</v>
      </c>
      <c r="Y90" s="25">
        <f t="shared" si="45"/>
        <v>107.185</v>
      </c>
      <c r="Z90" s="136">
        <f t="shared" si="46"/>
        <v>109.43400000000001</v>
      </c>
      <c r="AA90" s="25">
        <f t="shared" si="47"/>
        <v>104.28642220019823</v>
      </c>
      <c r="AB90" s="68">
        <f t="shared" si="48"/>
        <v>42.09</v>
      </c>
      <c r="AC90" s="71">
        <v>43.45</v>
      </c>
      <c r="AD90" s="68">
        <f t="shared" si="49"/>
        <v>54.717000000000006</v>
      </c>
      <c r="AE90" s="141">
        <f t="shared" si="50"/>
        <v>109.43400000000001</v>
      </c>
      <c r="AF90" s="68">
        <f t="shared" si="51"/>
        <v>56.485000000000007</v>
      </c>
      <c r="AG90" s="138">
        <f t="shared" si="30"/>
        <v>111.20200000000001</v>
      </c>
      <c r="AH90" s="139">
        <f t="shared" si="52"/>
        <v>112.97000000000001</v>
      </c>
      <c r="AI90" s="127">
        <f t="shared" si="53"/>
        <v>103.2311712995961</v>
      </c>
    </row>
    <row r="91" spans="1:73" ht="45" x14ac:dyDescent="0.25">
      <c r="A91" s="154">
        <v>52</v>
      </c>
      <c r="B91" s="108" t="s">
        <v>39</v>
      </c>
      <c r="C91" s="1" t="s">
        <v>208</v>
      </c>
      <c r="D91" s="46">
        <v>99</v>
      </c>
      <c r="E91" s="25">
        <v>44.19</v>
      </c>
      <c r="F91" s="23">
        <f t="shared" si="28"/>
        <v>46.8414</v>
      </c>
      <c r="G91" s="23">
        <f t="shared" si="31"/>
        <v>2187.4049999999997</v>
      </c>
      <c r="H91" s="23">
        <f t="shared" si="32"/>
        <v>2318.6493</v>
      </c>
      <c r="I91" s="23">
        <f t="shared" si="33"/>
        <v>4506.0542999999998</v>
      </c>
      <c r="J91" s="133">
        <f t="shared" si="34"/>
        <v>4637.2986000000001</v>
      </c>
      <c r="K91" s="65">
        <f t="shared" si="35"/>
        <v>46.8414</v>
      </c>
      <c r="L91" s="65">
        <v>47.52</v>
      </c>
      <c r="M91" s="65">
        <f t="shared" si="36"/>
        <v>2318.6493</v>
      </c>
      <c r="N91" s="65">
        <f t="shared" si="37"/>
        <v>100</v>
      </c>
      <c r="O91" s="133">
        <f t="shared" si="38"/>
        <v>4637.2986000000001</v>
      </c>
      <c r="P91" s="65">
        <f t="shared" si="39"/>
        <v>2352.2400000000002</v>
      </c>
      <c r="Q91" s="65">
        <f t="shared" si="40"/>
        <v>4670.8893000000007</v>
      </c>
      <c r="R91" s="135">
        <f t="shared" si="41"/>
        <v>4704.4800000000005</v>
      </c>
      <c r="S91" s="65">
        <f t="shared" si="42"/>
        <v>101.44871844137879</v>
      </c>
      <c r="T91" s="46">
        <v>0.65</v>
      </c>
      <c r="U91" s="25">
        <v>59.39</v>
      </c>
      <c r="V91" s="25">
        <v>62.95</v>
      </c>
      <c r="W91" s="25">
        <f t="shared" si="43"/>
        <v>19.301750000000002</v>
      </c>
      <c r="X91" s="25">
        <f t="shared" si="44"/>
        <v>20.458750000000002</v>
      </c>
      <c r="Y91" s="25">
        <f t="shared" si="45"/>
        <v>39.760500000000008</v>
      </c>
      <c r="Z91" s="136">
        <f t="shared" si="46"/>
        <v>40.917500000000004</v>
      </c>
      <c r="AA91" s="25">
        <f t="shared" si="47"/>
        <v>105.99427513049335</v>
      </c>
      <c r="AB91" s="68">
        <f t="shared" si="48"/>
        <v>62.95</v>
      </c>
      <c r="AC91" s="71">
        <v>67.040000000000006</v>
      </c>
      <c r="AD91" s="68">
        <f t="shared" si="49"/>
        <v>20.458750000000002</v>
      </c>
      <c r="AE91" s="141">
        <f t="shared" si="50"/>
        <v>40.917500000000004</v>
      </c>
      <c r="AF91" s="68">
        <f t="shared" si="51"/>
        <v>21.788000000000004</v>
      </c>
      <c r="AG91" s="138">
        <f t="shared" si="30"/>
        <v>42.246750000000006</v>
      </c>
      <c r="AH91" s="139">
        <f t="shared" si="52"/>
        <v>43.576000000000008</v>
      </c>
      <c r="AI91" s="127">
        <f t="shared" si="53"/>
        <v>106.49722001588562</v>
      </c>
    </row>
    <row r="92" spans="1:73" s="52" customFormat="1" ht="165" x14ac:dyDescent="0.25">
      <c r="A92" s="154">
        <v>53</v>
      </c>
      <c r="B92" s="90" t="s">
        <v>142</v>
      </c>
      <c r="C92" s="51" t="s">
        <v>176</v>
      </c>
      <c r="D92" s="149">
        <v>319.85000000000002</v>
      </c>
      <c r="E92" s="25">
        <v>33.67</v>
      </c>
      <c r="F92" s="23">
        <f t="shared" si="28"/>
        <v>35.690200000000004</v>
      </c>
      <c r="G92" s="23">
        <f t="shared" si="31"/>
        <v>5384.674750000001</v>
      </c>
      <c r="H92" s="23">
        <f t="shared" si="32"/>
        <v>5707.7552350000014</v>
      </c>
      <c r="I92" s="23">
        <f t="shared" si="33"/>
        <v>11092.429985000002</v>
      </c>
      <c r="J92" s="133">
        <f t="shared" si="34"/>
        <v>11415.510470000003</v>
      </c>
      <c r="K92" s="65">
        <f t="shared" si="35"/>
        <v>35.690200000000004</v>
      </c>
      <c r="L92" s="65">
        <v>38.01</v>
      </c>
      <c r="M92" s="65">
        <f t="shared" si="36"/>
        <v>5707.7552350000014</v>
      </c>
      <c r="N92" s="65">
        <f t="shared" si="37"/>
        <v>100</v>
      </c>
      <c r="O92" s="133">
        <f t="shared" si="38"/>
        <v>11415.510470000003</v>
      </c>
      <c r="P92" s="65">
        <f t="shared" si="39"/>
        <v>6078.7492499999998</v>
      </c>
      <c r="Q92" s="65">
        <f t="shared" si="40"/>
        <v>11786.504485000001</v>
      </c>
      <c r="R92" s="135">
        <f t="shared" si="41"/>
        <v>12157.4985</v>
      </c>
      <c r="S92" s="65">
        <f t="shared" si="42"/>
        <v>106.49982348095554</v>
      </c>
      <c r="T92" s="149"/>
      <c r="U92" s="25"/>
      <c r="V92" s="25">
        <f t="shared" si="29"/>
        <v>0</v>
      </c>
      <c r="W92" s="25">
        <f t="shared" si="43"/>
        <v>0</v>
      </c>
      <c r="X92" s="25">
        <f t="shared" si="44"/>
        <v>0</v>
      </c>
      <c r="Y92" s="25">
        <f t="shared" si="45"/>
        <v>0</v>
      </c>
      <c r="Z92" s="136">
        <f t="shared" si="46"/>
        <v>0</v>
      </c>
      <c r="AA92" s="25" t="e">
        <f t="shared" si="47"/>
        <v>#DIV/0!</v>
      </c>
      <c r="AB92" s="68">
        <f t="shared" si="48"/>
        <v>0</v>
      </c>
      <c r="AC92" s="71"/>
      <c r="AD92" s="68">
        <f t="shared" si="49"/>
        <v>0</v>
      </c>
      <c r="AE92" s="141">
        <f t="shared" si="50"/>
        <v>0</v>
      </c>
      <c r="AF92" s="68">
        <f t="shared" si="51"/>
        <v>0</v>
      </c>
      <c r="AG92" s="138">
        <f t="shared" si="30"/>
        <v>0</v>
      </c>
      <c r="AH92" s="139">
        <f t="shared" si="52"/>
        <v>0</v>
      </c>
      <c r="AI92" s="127" t="e">
        <f t="shared" si="53"/>
        <v>#DIV/0!</v>
      </c>
      <c r="AJ92" s="63"/>
      <c r="AK92" s="63"/>
      <c r="AL92" s="63"/>
      <c r="AM92" s="63"/>
      <c r="AN92" s="63"/>
      <c r="AO92" s="63"/>
      <c r="AP92" s="63"/>
      <c r="AQ92" s="63"/>
      <c r="AR92" s="63"/>
      <c r="AS92" s="63"/>
      <c r="AT92" s="63"/>
      <c r="AU92" s="63"/>
      <c r="AV92" s="63"/>
      <c r="AW92" s="63"/>
      <c r="AX92" s="63"/>
      <c r="AY92" s="63"/>
      <c r="AZ92" s="63"/>
      <c r="BA92" s="63"/>
      <c r="BB92" s="63"/>
      <c r="BC92" s="63"/>
      <c r="BD92" s="63"/>
      <c r="BE92" s="63"/>
      <c r="BF92" s="63"/>
      <c r="BG92" s="63"/>
      <c r="BH92" s="63"/>
      <c r="BI92" s="63"/>
      <c r="BJ92" s="63"/>
      <c r="BK92" s="63"/>
      <c r="BL92" s="63"/>
      <c r="BM92" s="63"/>
      <c r="BN92" s="63"/>
      <c r="BO92" s="63"/>
      <c r="BP92" s="63"/>
      <c r="BQ92" s="63"/>
      <c r="BR92" s="63"/>
      <c r="BS92" s="63"/>
      <c r="BT92" s="63"/>
      <c r="BU92" s="63"/>
    </row>
    <row r="93" spans="1:73" s="10" customFormat="1" ht="45" customHeight="1" x14ac:dyDescent="0.25">
      <c r="A93" s="154">
        <v>54</v>
      </c>
      <c r="B93" s="90" t="s">
        <v>40</v>
      </c>
      <c r="C93" s="1" t="s">
        <v>213</v>
      </c>
      <c r="D93" s="149">
        <v>19.600000000000001</v>
      </c>
      <c r="E93" s="25">
        <v>45.33</v>
      </c>
      <c r="F93" s="23">
        <v>45.91</v>
      </c>
      <c r="G93" s="23">
        <f t="shared" si="31"/>
        <v>444.23400000000004</v>
      </c>
      <c r="H93" s="23">
        <f t="shared" si="32"/>
        <v>449.91800000000001</v>
      </c>
      <c r="I93" s="23">
        <f t="shared" si="33"/>
        <v>894.15200000000004</v>
      </c>
      <c r="J93" s="133">
        <f t="shared" si="34"/>
        <v>899.83600000000001</v>
      </c>
      <c r="K93" s="65">
        <f t="shared" si="35"/>
        <v>45.91</v>
      </c>
      <c r="L93" s="65">
        <v>48.03</v>
      </c>
      <c r="M93" s="65">
        <f t="shared" si="36"/>
        <v>449.91800000000001</v>
      </c>
      <c r="N93" s="65">
        <f t="shared" si="37"/>
        <v>100</v>
      </c>
      <c r="O93" s="133">
        <f t="shared" si="38"/>
        <v>899.83600000000001</v>
      </c>
      <c r="P93" s="65">
        <f t="shared" si="39"/>
        <v>470.69400000000007</v>
      </c>
      <c r="Q93" s="65">
        <f t="shared" si="40"/>
        <v>920.61200000000008</v>
      </c>
      <c r="R93" s="135">
        <f t="shared" si="41"/>
        <v>941.38800000000015</v>
      </c>
      <c r="S93" s="65">
        <f t="shared" si="42"/>
        <v>104.61773034197344</v>
      </c>
      <c r="T93" s="149">
        <v>0</v>
      </c>
      <c r="U93" s="25">
        <v>0</v>
      </c>
      <c r="V93" s="25">
        <f t="shared" si="29"/>
        <v>0</v>
      </c>
      <c r="W93" s="25">
        <f t="shared" si="43"/>
        <v>0</v>
      </c>
      <c r="X93" s="25">
        <f t="shared" si="44"/>
        <v>0</v>
      </c>
      <c r="Y93" s="25">
        <f t="shared" si="45"/>
        <v>0</v>
      </c>
      <c r="Z93" s="136">
        <f t="shared" si="46"/>
        <v>0</v>
      </c>
      <c r="AA93" s="25" t="e">
        <f t="shared" si="47"/>
        <v>#DIV/0!</v>
      </c>
      <c r="AB93" s="68">
        <f t="shared" si="48"/>
        <v>0</v>
      </c>
      <c r="AC93" s="71"/>
      <c r="AD93" s="68">
        <f t="shared" si="49"/>
        <v>0</v>
      </c>
      <c r="AE93" s="141">
        <f t="shared" si="50"/>
        <v>0</v>
      </c>
      <c r="AF93" s="68">
        <f t="shared" si="51"/>
        <v>0</v>
      </c>
      <c r="AG93" s="138">
        <f t="shared" si="30"/>
        <v>0</v>
      </c>
      <c r="AH93" s="139">
        <f t="shared" si="52"/>
        <v>0</v>
      </c>
      <c r="AI93" s="127" t="e">
        <f t="shared" si="53"/>
        <v>#DIV/0!</v>
      </c>
      <c r="AJ93" s="63"/>
      <c r="AK93" s="63"/>
      <c r="AL93" s="63"/>
      <c r="AM93" s="63"/>
      <c r="AN93" s="63"/>
      <c r="AO93" s="63"/>
      <c r="AP93" s="63"/>
      <c r="AQ93" s="63"/>
      <c r="AR93" s="63"/>
      <c r="AS93" s="63"/>
      <c r="AT93" s="63"/>
      <c r="AU93" s="63"/>
      <c r="AV93" s="63"/>
      <c r="AW93" s="63"/>
      <c r="AX93" s="63"/>
      <c r="AY93" s="63"/>
      <c r="AZ93" s="63"/>
      <c r="BA93" s="63"/>
      <c r="BB93" s="63"/>
      <c r="BC93" s="63"/>
      <c r="BD93" s="63"/>
      <c r="BE93" s="63"/>
      <c r="BF93" s="63"/>
      <c r="BG93" s="63"/>
      <c r="BH93" s="63"/>
      <c r="BI93" s="63"/>
      <c r="BJ93" s="63"/>
      <c r="BK93" s="63"/>
      <c r="BL93" s="63"/>
      <c r="BM93" s="63"/>
      <c r="BN93" s="63"/>
      <c r="BO93" s="63"/>
      <c r="BP93" s="63"/>
      <c r="BQ93" s="63"/>
      <c r="BR93" s="63"/>
      <c r="BS93" s="63"/>
      <c r="BT93" s="63"/>
      <c r="BU93" s="63"/>
    </row>
    <row r="94" spans="1:73" ht="60" x14ac:dyDescent="0.25">
      <c r="A94" s="267">
        <v>55</v>
      </c>
      <c r="B94" s="286" t="s">
        <v>269</v>
      </c>
      <c r="C94" s="1" t="s">
        <v>189</v>
      </c>
      <c r="D94" s="149">
        <v>21.05</v>
      </c>
      <c r="E94" s="25">
        <v>42.15</v>
      </c>
      <c r="F94" s="23">
        <v>44.63</v>
      </c>
      <c r="G94" s="23">
        <f t="shared" si="31"/>
        <v>443.62875000000003</v>
      </c>
      <c r="H94" s="23">
        <f t="shared" si="32"/>
        <v>469.73075000000006</v>
      </c>
      <c r="I94" s="23">
        <f t="shared" si="33"/>
        <v>913.35950000000003</v>
      </c>
      <c r="J94" s="133">
        <f t="shared" si="34"/>
        <v>939.46150000000011</v>
      </c>
      <c r="K94" s="65">
        <f t="shared" si="35"/>
        <v>44.63</v>
      </c>
      <c r="L94" s="65">
        <v>47.27</v>
      </c>
      <c r="M94" s="65">
        <f t="shared" si="36"/>
        <v>469.73075000000006</v>
      </c>
      <c r="N94" s="65">
        <f t="shared" si="37"/>
        <v>100</v>
      </c>
      <c r="O94" s="133">
        <f t="shared" si="38"/>
        <v>939.46150000000011</v>
      </c>
      <c r="P94" s="65">
        <f t="shared" si="39"/>
        <v>497.51675000000006</v>
      </c>
      <c r="Q94" s="65">
        <f t="shared" si="40"/>
        <v>967.24750000000017</v>
      </c>
      <c r="R94" s="135">
        <f t="shared" si="41"/>
        <v>995.03350000000012</v>
      </c>
      <c r="S94" s="65">
        <f t="shared" si="42"/>
        <v>105.91530360743894</v>
      </c>
      <c r="T94" s="149">
        <v>0</v>
      </c>
      <c r="U94" s="25">
        <v>0</v>
      </c>
      <c r="V94" s="25">
        <f t="shared" si="29"/>
        <v>0</v>
      </c>
      <c r="W94" s="25">
        <f t="shared" si="43"/>
        <v>0</v>
      </c>
      <c r="X94" s="25">
        <f t="shared" si="44"/>
        <v>0</v>
      </c>
      <c r="Y94" s="25">
        <f t="shared" si="45"/>
        <v>0</v>
      </c>
      <c r="Z94" s="136">
        <f t="shared" si="46"/>
        <v>0</v>
      </c>
      <c r="AA94" s="25" t="e">
        <f t="shared" si="47"/>
        <v>#DIV/0!</v>
      </c>
      <c r="AB94" s="68">
        <f t="shared" si="48"/>
        <v>0</v>
      </c>
      <c r="AC94" s="71"/>
      <c r="AD94" s="68">
        <f t="shared" si="49"/>
        <v>0</v>
      </c>
      <c r="AE94" s="141">
        <f t="shared" si="50"/>
        <v>0</v>
      </c>
      <c r="AF94" s="68">
        <f t="shared" si="51"/>
        <v>0</v>
      </c>
      <c r="AG94" s="138">
        <f t="shared" si="30"/>
        <v>0</v>
      </c>
      <c r="AH94" s="139">
        <f t="shared" si="52"/>
        <v>0</v>
      </c>
      <c r="AI94" s="127" t="e">
        <f t="shared" si="53"/>
        <v>#DIV/0!</v>
      </c>
    </row>
    <row r="95" spans="1:73" ht="60" x14ac:dyDescent="0.25">
      <c r="A95" s="268"/>
      <c r="B95" s="287"/>
      <c r="C95" s="1" t="s">
        <v>264</v>
      </c>
      <c r="D95" s="149">
        <v>33.18</v>
      </c>
      <c r="E95" s="25">
        <v>42.15</v>
      </c>
      <c r="F95" s="23">
        <v>44.63</v>
      </c>
      <c r="G95" s="23">
        <f t="shared" si="31"/>
        <v>699.26850000000002</v>
      </c>
      <c r="H95" s="23">
        <f t="shared" si="32"/>
        <v>740.4117</v>
      </c>
      <c r="I95" s="23">
        <f t="shared" si="33"/>
        <v>1439.6802</v>
      </c>
      <c r="J95" s="133">
        <f t="shared" si="34"/>
        <v>1480.8234</v>
      </c>
      <c r="K95" s="65">
        <f t="shared" si="35"/>
        <v>44.63</v>
      </c>
      <c r="L95" s="65">
        <v>47.27</v>
      </c>
      <c r="M95" s="65">
        <f t="shared" si="36"/>
        <v>740.4117</v>
      </c>
      <c r="N95" s="65">
        <f t="shared" si="37"/>
        <v>100</v>
      </c>
      <c r="O95" s="133">
        <f t="shared" si="38"/>
        <v>1480.8234</v>
      </c>
      <c r="P95" s="65">
        <f t="shared" si="39"/>
        <v>784.2093000000001</v>
      </c>
      <c r="Q95" s="65">
        <f t="shared" si="40"/>
        <v>1524.6210000000001</v>
      </c>
      <c r="R95" s="135">
        <f t="shared" si="41"/>
        <v>1568.4186000000002</v>
      </c>
      <c r="S95" s="65">
        <f t="shared" si="42"/>
        <v>105.91530360743894</v>
      </c>
      <c r="T95" s="149">
        <v>0</v>
      </c>
      <c r="U95" s="25">
        <v>0</v>
      </c>
      <c r="V95" s="25">
        <v>0</v>
      </c>
      <c r="W95" s="25">
        <f t="shared" si="43"/>
        <v>0</v>
      </c>
      <c r="X95" s="25">
        <v>0</v>
      </c>
      <c r="Y95" s="25">
        <v>0</v>
      </c>
      <c r="Z95" s="136">
        <f t="shared" si="46"/>
        <v>0</v>
      </c>
      <c r="AA95" s="25" t="e">
        <f t="shared" si="47"/>
        <v>#DIV/0!</v>
      </c>
      <c r="AB95" s="68">
        <f t="shared" si="48"/>
        <v>0</v>
      </c>
      <c r="AC95" s="71"/>
      <c r="AD95" s="68">
        <f t="shared" si="49"/>
        <v>0</v>
      </c>
      <c r="AE95" s="141">
        <f t="shared" si="50"/>
        <v>0</v>
      </c>
      <c r="AF95" s="68">
        <f t="shared" si="51"/>
        <v>0</v>
      </c>
      <c r="AG95" s="138">
        <f t="shared" si="30"/>
        <v>0</v>
      </c>
      <c r="AH95" s="139">
        <f t="shared" si="52"/>
        <v>0</v>
      </c>
      <c r="AI95" s="127" t="e">
        <f t="shared" si="53"/>
        <v>#DIV/0!</v>
      </c>
    </row>
    <row r="96" spans="1:73" ht="60" x14ac:dyDescent="0.25">
      <c r="A96" s="268"/>
      <c r="B96" s="287"/>
      <c r="C96" s="1" t="s">
        <v>265</v>
      </c>
      <c r="D96" s="149">
        <v>17.72</v>
      </c>
      <c r="E96" s="25">
        <v>42.15</v>
      </c>
      <c r="F96" s="23">
        <v>44.63</v>
      </c>
      <c r="G96" s="23">
        <f t="shared" si="31"/>
        <v>373.44899999999996</v>
      </c>
      <c r="H96" s="23">
        <f t="shared" si="32"/>
        <v>395.42180000000002</v>
      </c>
      <c r="I96" s="23">
        <f t="shared" si="33"/>
        <v>768.87079999999992</v>
      </c>
      <c r="J96" s="133">
        <f t="shared" si="34"/>
        <v>790.84360000000004</v>
      </c>
      <c r="K96" s="65">
        <f t="shared" si="35"/>
        <v>44.63</v>
      </c>
      <c r="L96" s="65">
        <v>47.27</v>
      </c>
      <c r="M96" s="65">
        <f t="shared" si="36"/>
        <v>395.42180000000002</v>
      </c>
      <c r="N96" s="65">
        <f t="shared" si="37"/>
        <v>100</v>
      </c>
      <c r="O96" s="133">
        <f t="shared" si="38"/>
        <v>790.84360000000004</v>
      </c>
      <c r="P96" s="65">
        <f t="shared" si="39"/>
        <v>418.81220000000002</v>
      </c>
      <c r="Q96" s="65">
        <f t="shared" si="40"/>
        <v>814.23400000000004</v>
      </c>
      <c r="R96" s="135">
        <f t="shared" si="41"/>
        <v>837.62440000000004</v>
      </c>
      <c r="S96" s="65">
        <f t="shared" si="42"/>
        <v>105.91530360743894</v>
      </c>
      <c r="T96" s="149">
        <v>0</v>
      </c>
      <c r="U96" s="25">
        <v>0</v>
      </c>
      <c r="V96" s="25">
        <v>0</v>
      </c>
      <c r="W96" s="25">
        <v>0</v>
      </c>
      <c r="X96" s="25">
        <v>0</v>
      </c>
      <c r="Y96" s="25">
        <v>0</v>
      </c>
      <c r="Z96" s="136">
        <f t="shared" si="46"/>
        <v>0</v>
      </c>
      <c r="AA96" s="25" t="e">
        <f t="shared" si="47"/>
        <v>#DIV/0!</v>
      </c>
      <c r="AB96" s="68">
        <f t="shared" si="48"/>
        <v>0</v>
      </c>
      <c r="AC96" s="71"/>
      <c r="AD96" s="68">
        <f t="shared" si="49"/>
        <v>0</v>
      </c>
      <c r="AE96" s="141">
        <f t="shared" si="50"/>
        <v>0</v>
      </c>
      <c r="AF96" s="68">
        <f t="shared" si="51"/>
        <v>0</v>
      </c>
      <c r="AG96" s="138">
        <f t="shared" si="30"/>
        <v>0</v>
      </c>
      <c r="AH96" s="139">
        <f t="shared" si="52"/>
        <v>0</v>
      </c>
      <c r="AI96" s="127" t="e">
        <f t="shared" si="53"/>
        <v>#DIV/0!</v>
      </c>
    </row>
    <row r="97" spans="1:73" ht="60" x14ac:dyDescent="0.25">
      <c r="A97" s="268"/>
      <c r="B97" s="287"/>
      <c r="C97" s="1" t="s">
        <v>266</v>
      </c>
      <c r="D97" s="149">
        <v>25.33</v>
      </c>
      <c r="E97" s="25">
        <v>42.15</v>
      </c>
      <c r="F97" s="23">
        <v>44.63</v>
      </c>
      <c r="G97" s="23">
        <f t="shared" si="31"/>
        <v>533.82974999999999</v>
      </c>
      <c r="H97" s="23">
        <f t="shared" si="32"/>
        <v>565.23895000000005</v>
      </c>
      <c r="I97" s="23">
        <f t="shared" si="33"/>
        <v>1099.0687</v>
      </c>
      <c r="J97" s="133">
        <f t="shared" si="34"/>
        <v>1130.4779000000001</v>
      </c>
      <c r="K97" s="65">
        <f t="shared" si="35"/>
        <v>44.63</v>
      </c>
      <c r="L97" s="65">
        <v>47.27</v>
      </c>
      <c r="M97" s="65">
        <f t="shared" si="36"/>
        <v>565.23895000000005</v>
      </c>
      <c r="N97" s="65">
        <f t="shared" si="37"/>
        <v>100</v>
      </c>
      <c r="O97" s="133">
        <f t="shared" si="38"/>
        <v>1130.4779000000001</v>
      </c>
      <c r="P97" s="65">
        <f t="shared" si="39"/>
        <v>598.67454999999995</v>
      </c>
      <c r="Q97" s="65">
        <f t="shared" si="40"/>
        <v>1163.9135000000001</v>
      </c>
      <c r="R97" s="135">
        <f t="shared" si="41"/>
        <v>1197.3490999999999</v>
      </c>
      <c r="S97" s="65">
        <f t="shared" si="42"/>
        <v>105.91530360743894</v>
      </c>
      <c r="T97" s="149">
        <v>0</v>
      </c>
      <c r="U97" s="25">
        <v>0</v>
      </c>
      <c r="V97" s="25">
        <v>0</v>
      </c>
      <c r="W97" s="25">
        <v>0</v>
      </c>
      <c r="X97" s="25">
        <v>0</v>
      </c>
      <c r="Y97" s="25">
        <v>0</v>
      </c>
      <c r="Z97" s="136">
        <f t="shared" si="46"/>
        <v>0</v>
      </c>
      <c r="AA97" s="25" t="e">
        <f t="shared" si="47"/>
        <v>#DIV/0!</v>
      </c>
      <c r="AB97" s="68">
        <f t="shared" si="48"/>
        <v>0</v>
      </c>
      <c r="AC97" s="71"/>
      <c r="AD97" s="68">
        <f t="shared" si="49"/>
        <v>0</v>
      </c>
      <c r="AE97" s="141">
        <f t="shared" si="50"/>
        <v>0</v>
      </c>
      <c r="AF97" s="68">
        <f t="shared" si="51"/>
        <v>0</v>
      </c>
      <c r="AG97" s="138">
        <f t="shared" si="30"/>
        <v>0</v>
      </c>
      <c r="AH97" s="139">
        <f t="shared" si="52"/>
        <v>0</v>
      </c>
      <c r="AI97" s="127" t="e">
        <f t="shared" si="53"/>
        <v>#DIV/0!</v>
      </c>
    </row>
    <row r="98" spans="1:73" ht="60" x14ac:dyDescent="0.25">
      <c r="A98" s="268"/>
      <c r="B98" s="287"/>
      <c r="C98" s="1" t="s">
        <v>267</v>
      </c>
      <c r="D98" s="149">
        <v>38.15</v>
      </c>
      <c r="E98" s="25">
        <v>42.15</v>
      </c>
      <c r="F98" s="23">
        <v>44.63</v>
      </c>
      <c r="G98" s="23">
        <f t="shared" si="31"/>
        <v>804.0112499999999</v>
      </c>
      <c r="H98" s="23">
        <f t="shared" si="32"/>
        <v>851.31725000000006</v>
      </c>
      <c r="I98" s="23">
        <f t="shared" si="33"/>
        <v>1655.3285000000001</v>
      </c>
      <c r="J98" s="133">
        <f t="shared" si="34"/>
        <v>1702.6345000000001</v>
      </c>
      <c r="K98" s="65">
        <f t="shared" si="35"/>
        <v>44.63</v>
      </c>
      <c r="L98" s="65">
        <v>47.27</v>
      </c>
      <c r="M98" s="65">
        <f t="shared" si="36"/>
        <v>851.31725000000006</v>
      </c>
      <c r="N98" s="65">
        <f t="shared" si="37"/>
        <v>100</v>
      </c>
      <c r="O98" s="133">
        <f t="shared" si="38"/>
        <v>1702.6345000000001</v>
      </c>
      <c r="P98" s="65">
        <f t="shared" si="39"/>
        <v>901.67525000000001</v>
      </c>
      <c r="Q98" s="65">
        <f t="shared" si="40"/>
        <v>1752.9925000000001</v>
      </c>
      <c r="R98" s="135">
        <f t="shared" si="41"/>
        <v>1803.3505</v>
      </c>
      <c r="S98" s="65">
        <f t="shared" si="42"/>
        <v>105.91530360743894</v>
      </c>
      <c r="T98" s="149">
        <v>0</v>
      </c>
      <c r="U98" s="25">
        <v>0</v>
      </c>
      <c r="V98" s="25">
        <v>0</v>
      </c>
      <c r="W98" s="25">
        <v>0</v>
      </c>
      <c r="X98" s="25">
        <v>0</v>
      </c>
      <c r="Y98" s="25">
        <v>0</v>
      </c>
      <c r="Z98" s="136">
        <f t="shared" si="46"/>
        <v>0</v>
      </c>
      <c r="AA98" s="25" t="e">
        <f t="shared" si="47"/>
        <v>#DIV/0!</v>
      </c>
      <c r="AB98" s="68">
        <f t="shared" si="48"/>
        <v>0</v>
      </c>
      <c r="AC98" s="71"/>
      <c r="AD98" s="68">
        <f t="shared" si="49"/>
        <v>0</v>
      </c>
      <c r="AE98" s="141">
        <f t="shared" si="50"/>
        <v>0</v>
      </c>
      <c r="AF98" s="68">
        <f t="shared" si="51"/>
        <v>0</v>
      </c>
      <c r="AG98" s="138">
        <f t="shared" si="30"/>
        <v>0</v>
      </c>
      <c r="AH98" s="139">
        <f t="shared" si="52"/>
        <v>0</v>
      </c>
      <c r="AI98" s="127" t="e">
        <f t="shared" si="53"/>
        <v>#DIV/0!</v>
      </c>
    </row>
    <row r="99" spans="1:73" ht="60" x14ac:dyDescent="0.25">
      <c r="A99" s="268"/>
      <c r="B99" s="287"/>
      <c r="C99" s="1" t="s">
        <v>268</v>
      </c>
      <c r="D99" s="149">
        <v>29.15</v>
      </c>
      <c r="E99" s="25">
        <v>42.15</v>
      </c>
      <c r="F99" s="23">
        <v>44.63</v>
      </c>
      <c r="G99" s="23">
        <f t="shared" si="31"/>
        <v>614.33624999999995</v>
      </c>
      <c r="H99" s="23">
        <f t="shared" si="32"/>
        <v>650.48225000000002</v>
      </c>
      <c r="I99" s="23">
        <f t="shared" si="33"/>
        <v>1264.8184999999999</v>
      </c>
      <c r="J99" s="133">
        <f t="shared" si="34"/>
        <v>1300.9645</v>
      </c>
      <c r="K99" s="65">
        <f t="shared" si="35"/>
        <v>44.63</v>
      </c>
      <c r="L99" s="65">
        <v>47.27</v>
      </c>
      <c r="M99" s="65">
        <f t="shared" si="36"/>
        <v>650.48225000000002</v>
      </c>
      <c r="N99" s="65">
        <f t="shared" si="37"/>
        <v>100</v>
      </c>
      <c r="O99" s="133">
        <f t="shared" si="38"/>
        <v>1300.9645</v>
      </c>
      <c r="P99" s="65">
        <f t="shared" si="39"/>
        <v>688.96024999999997</v>
      </c>
      <c r="Q99" s="65">
        <f t="shared" si="40"/>
        <v>1339.4425000000001</v>
      </c>
      <c r="R99" s="135">
        <f t="shared" si="41"/>
        <v>1377.9204999999999</v>
      </c>
      <c r="S99" s="65">
        <f t="shared" si="42"/>
        <v>105.91530360743894</v>
      </c>
      <c r="T99" s="149">
        <v>0</v>
      </c>
      <c r="U99" s="25">
        <v>0</v>
      </c>
      <c r="V99" s="25">
        <v>0</v>
      </c>
      <c r="W99" s="25">
        <v>0</v>
      </c>
      <c r="X99" s="25">
        <v>0</v>
      </c>
      <c r="Y99" s="25">
        <v>0</v>
      </c>
      <c r="Z99" s="136">
        <f t="shared" si="46"/>
        <v>0</v>
      </c>
      <c r="AA99" s="25" t="e">
        <f t="shared" si="47"/>
        <v>#DIV/0!</v>
      </c>
      <c r="AB99" s="68">
        <f t="shared" si="48"/>
        <v>0</v>
      </c>
      <c r="AC99" s="71"/>
      <c r="AD99" s="68">
        <f t="shared" si="49"/>
        <v>0</v>
      </c>
      <c r="AE99" s="141">
        <f t="shared" si="50"/>
        <v>0</v>
      </c>
      <c r="AF99" s="68">
        <f t="shared" si="51"/>
        <v>0</v>
      </c>
      <c r="AG99" s="138">
        <f t="shared" si="30"/>
        <v>0</v>
      </c>
      <c r="AH99" s="139">
        <f t="shared" si="52"/>
        <v>0</v>
      </c>
      <c r="AI99" s="127" t="e">
        <f t="shared" si="53"/>
        <v>#DIV/0!</v>
      </c>
    </row>
    <row r="100" spans="1:73" ht="60" x14ac:dyDescent="0.25">
      <c r="A100" s="268"/>
      <c r="B100" s="287"/>
      <c r="C100" s="1" t="s">
        <v>271</v>
      </c>
      <c r="D100" s="149">
        <v>25.98</v>
      </c>
      <c r="E100" s="25">
        <v>42.15</v>
      </c>
      <c r="F100" s="23">
        <v>44.63</v>
      </c>
      <c r="G100" s="23">
        <f t="shared" si="31"/>
        <v>547.52850000000001</v>
      </c>
      <c r="H100" s="23">
        <f t="shared" si="32"/>
        <v>579.74369999999999</v>
      </c>
      <c r="I100" s="23">
        <f t="shared" si="33"/>
        <v>1127.2721999999999</v>
      </c>
      <c r="J100" s="133">
        <f t="shared" si="34"/>
        <v>1159.4874</v>
      </c>
      <c r="K100" s="65">
        <f t="shared" si="35"/>
        <v>44.63</v>
      </c>
      <c r="L100" s="65">
        <v>47.27</v>
      </c>
      <c r="M100" s="65">
        <f t="shared" si="36"/>
        <v>579.74369999999999</v>
      </c>
      <c r="N100" s="65">
        <f t="shared" si="37"/>
        <v>100</v>
      </c>
      <c r="O100" s="133">
        <f t="shared" si="38"/>
        <v>1159.4874</v>
      </c>
      <c r="P100" s="65">
        <f t="shared" si="39"/>
        <v>614.03730000000007</v>
      </c>
      <c r="Q100" s="65">
        <f t="shared" si="40"/>
        <v>1193.7809999999999</v>
      </c>
      <c r="R100" s="135">
        <f t="shared" si="41"/>
        <v>1228.0746000000001</v>
      </c>
      <c r="S100" s="65">
        <f t="shared" si="42"/>
        <v>105.91530360743894</v>
      </c>
      <c r="T100" s="149">
        <v>0</v>
      </c>
      <c r="U100" s="25">
        <v>0</v>
      </c>
      <c r="V100" s="25">
        <v>0</v>
      </c>
      <c r="W100" s="25">
        <v>0</v>
      </c>
      <c r="X100" s="25">
        <v>0</v>
      </c>
      <c r="Y100" s="25">
        <v>0</v>
      </c>
      <c r="Z100" s="136">
        <f t="shared" si="46"/>
        <v>0</v>
      </c>
      <c r="AA100" s="25" t="e">
        <f t="shared" si="47"/>
        <v>#DIV/0!</v>
      </c>
      <c r="AB100" s="68">
        <f t="shared" si="48"/>
        <v>0</v>
      </c>
      <c r="AC100" s="71"/>
      <c r="AD100" s="68">
        <f t="shared" si="49"/>
        <v>0</v>
      </c>
      <c r="AE100" s="141">
        <f t="shared" si="50"/>
        <v>0</v>
      </c>
      <c r="AF100" s="68">
        <f t="shared" si="51"/>
        <v>0</v>
      </c>
      <c r="AG100" s="138">
        <f t="shared" si="30"/>
        <v>0</v>
      </c>
      <c r="AH100" s="139">
        <f t="shared" si="52"/>
        <v>0</v>
      </c>
      <c r="AI100" s="127" t="e">
        <f t="shared" si="53"/>
        <v>#DIV/0!</v>
      </c>
    </row>
    <row r="101" spans="1:73" ht="60" x14ac:dyDescent="0.25">
      <c r="A101" s="268"/>
      <c r="B101" s="287"/>
      <c r="C101" s="1" t="s">
        <v>270</v>
      </c>
      <c r="D101" s="149">
        <v>32.369999999999997</v>
      </c>
      <c r="E101" s="25">
        <v>42.15</v>
      </c>
      <c r="F101" s="23">
        <v>44.63</v>
      </c>
      <c r="G101" s="23">
        <f t="shared" si="31"/>
        <v>682.19774999999993</v>
      </c>
      <c r="H101" s="23">
        <f t="shared" si="32"/>
        <v>722.33654999999999</v>
      </c>
      <c r="I101" s="23">
        <f t="shared" si="33"/>
        <v>1404.5342999999998</v>
      </c>
      <c r="J101" s="133">
        <f t="shared" si="34"/>
        <v>1444.6731</v>
      </c>
      <c r="K101" s="65">
        <f t="shared" si="35"/>
        <v>44.63</v>
      </c>
      <c r="L101" s="65">
        <v>47.27</v>
      </c>
      <c r="M101" s="65">
        <f t="shared" si="36"/>
        <v>722.33654999999999</v>
      </c>
      <c r="N101" s="65">
        <f t="shared" si="37"/>
        <v>100</v>
      </c>
      <c r="O101" s="133">
        <f t="shared" si="38"/>
        <v>1444.6731</v>
      </c>
      <c r="P101" s="65">
        <f t="shared" si="39"/>
        <v>765.06494999999995</v>
      </c>
      <c r="Q101" s="65">
        <f t="shared" si="40"/>
        <v>1487.4014999999999</v>
      </c>
      <c r="R101" s="135">
        <f t="shared" si="41"/>
        <v>1530.1298999999999</v>
      </c>
      <c r="S101" s="65">
        <f t="shared" si="42"/>
        <v>105.91530360743894</v>
      </c>
      <c r="T101" s="149">
        <v>0</v>
      </c>
      <c r="U101" s="25">
        <v>0</v>
      </c>
      <c r="V101" s="25">
        <v>0</v>
      </c>
      <c r="W101" s="25">
        <v>0</v>
      </c>
      <c r="X101" s="25">
        <v>0</v>
      </c>
      <c r="Y101" s="25">
        <v>0</v>
      </c>
      <c r="Z101" s="136">
        <f t="shared" si="46"/>
        <v>0</v>
      </c>
      <c r="AA101" s="25" t="e">
        <f t="shared" si="47"/>
        <v>#DIV/0!</v>
      </c>
      <c r="AB101" s="68">
        <f t="shared" si="48"/>
        <v>0</v>
      </c>
      <c r="AC101" s="71"/>
      <c r="AD101" s="68">
        <f t="shared" si="49"/>
        <v>0</v>
      </c>
      <c r="AE101" s="141">
        <f t="shared" si="50"/>
        <v>0</v>
      </c>
      <c r="AF101" s="68">
        <f t="shared" si="51"/>
        <v>0</v>
      </c>
      <c r="AG101" s="138">
        <f t="shared" si="30"/>
        <v>0</v>
      </c>
      <c r="AH101" s="139">
        <f t="shared" si="52"/>
        <v>0</v>
      </c>
      <c r="AI101" s="127" t="e">
        <f t="shared" si="53"/>
        <v>#DIV/0!</v>
      </c>
    </row>
    <row r="102" spans="1:73" ht="60" x14ac:dyDescent="0.25">
      <c r="A102" s="268"/>
      <c r="B102" s="287"/>
      <c r="C102" s="1" t="s">
        <v>272</v>
      </c>
      <c r="D102" s="149">
        <v>19.399999999999999</v>
      </c>
      <c r="E102" s="25">
        <v>42.15</v>
      </c>
      <c r="F102" s="23">
        <v>44.63</v>
      </c>
      <c r="G102" s="23">
        <f t="shared" si="31"/>
        <v>408.85499999999996</v>
      </c>
      <c r="H102" s="23">
        <f t="shared" si="32"/>
        <v>432.911</v>
      </c>
      <c r="I102" s="23">
        <f t="shared" si="33"/>
        <v>841.76599999999996</v>
      </c>
      <c r="J102" s="133">
        <f t="shared" si="34"/>
        <v>865.822</v>
      </c>
      <c r="K102" s="65">
        <f t="shared" si="35"/>
        <v>44.63</v>
      </c>
      <c r="L102" s="65">
        <v>47.27</v>
      </c>
      <c r="M102" s="65">
        <f t="shared" si="36"/>
        <v>432.911</v>
      </c>
      <c r="N102" s="65">
        <f t="shared" si="37"/>
        <v>100</v>
      </c>
      <c r="O102" s="133">
        <f t="shared" si="38"/>
        <v>865.822</v>
      </c>
      <c r="P102" s="65">
        <f t="shared" si="39"/>
        <v>458.51900000000001</v>
      </c>
      <c r="Q102" s="65">
        <f t="shared" si="40"/>
        <v>891.43000000000006</v>
      </c>
      <c r="R102" s="135">
        <f t="shared" si="41"/>
        <v>917.03800000000001</v>
      </c>
      <c r="S102" s="65">
        <f t="shared" si="42"/>
        <v>105.91530360743894</v>
      </c>
      <c r="T102" s="149">
        <v>0</v>
      </c>
      <c r="U102" s="25">
        <v>0</v>
      </c>
      <c r="V102" s="25">
        <v>0</v>
      </c>
      <c r="W102" s="25">
        <v>0</v>
      </c>
      <c r="X102" s="25">
        <v>0</v>
      </c>
      <c r="Y102" s="25">
        <v>0</v>
      </c>
      <c r="Z102" s="136">
        <f t="shared" si="46"/>
        <v>0</v>
      </c>
      <c r="AA102" s="25" t="e">
        <f t="shared" si="47"/>
        <v>#DIV/0!</v>
      </c>
      <c r="AB102" s="68">
        <f t="shared" si="48"/>
        <v>0</v>
      </c>
      <c r="AC102" s="71"/>
      <c r="AD102" s="68">
        <f t="shared" si="49"/>
        <v>0</v>
      </c>
      <c r="AE102" s="141">
        <f t="shared" si="50"/>
        <v>0</v>
      </c>
      <c r="AF102" s="68">
        <f t="shared" si="51"/>
        <v>0</v>
      </c>
      <c r="AG102" s="138">
        <f t="shared" si="30"/>
        <v>0</v>
      </c>
      <c r="AH102" s="139">
        <f t="shared" si="52"/>
        <v>0</v>
      </c>
      <c r="AI102" s="127" t="e">
        <f t="shared" si="53"/>
        <v>#DIV/0!</v>
      </c>
    </row>
    <row r="103" spans="1:73" ht="60" x14ac:dyDescent="0.25">
      <c r="A103" s="268"/>
      <c r="B103" s="287"/>
      <c r="C103" s="1" t="s">
        <v>273</v>
      </c>
      <c r="D103" s="149">
        <v>77.06</v>
      </c>
      <c r="E103" s="25">
        <v>42.15</v>
      </c>
      <c r="F103" s="23">
        <v>44.63</v>
      </c>
      <c r="G103" s="23">
        <f t="shared" si="31"/>
        <v>1624.0395000000001</v>
      </c>
      <c r="H103" s="23">
        <f t="shared" si="32"/>
        <v>1719.5939000000001</v>
      </c>
      <c r="I103" s="23">
        <f t="shared" si="33"/>
        <v>3343.6334000000002</v>
      </c>
      <c r="J103" s="133">
        <f t="shared" si="34"/>
        <v>3439.1878000000002</v>
      </c>
      <c r="K103" s="65">
        <f t="shared" si="35"/>
        <v>44.63</v>
      </c>
      <c r="L103" s="65">
        <v>47.27</v>
      </c>
      <c r="M103" s="65">
        <f t="shared" si="36"/>
        <v>1719.5939000000001</v>
      </c>
      <c r="N103" s="65">
        <f t="shared" si="37"/>
        <v>100</v>
      </c>
      <c r="O103" s="133">
        <f t="shared" si="38"/>
        <v>3439.1878000000002</v>
      </c>
      <c r="P103" s="65">
        <f t="shared" si="39"/>
        <v>1821.3131000000001</v>
      </c>
      <c r="Q103" s="65">
        <f t="shared" si="40"/>
        <v>3540.9070000000002</v>
      </c>
      <c r="R103" s="135">
        <f t="shared" si="41"/>
        <v>3642.6262000000002</v>
      </c>
      <c r="S103" s="65">
        <f t="shared" si="42"/>
        <v>105.91530360743894</v>
      </c>
      <c r="T103" s="149">
        <v>0</v>
      </c>
      <c r="U103" s="25">
        <v>0</v>
      </c>
      <c r="V103" s="25">
        <v>0</v>
      </c>
      <c r="W103" s="25">
        <v>0</v>
      </c>
      <c r="X103" s="25">
        <v>0</v>
      </c>
      <c r="Y103" s="25">
        <v>0</v>
      </c>
      <c r="Z103" s="136">
        <f t="shared" si="46"/>
        <v>0</v>
      </c>
      <c r="AA103" s="25" t="e">
        <f t="shared" si="47"/>
        <v>#DIV/0!</v>
      </c>
      <c r="AB103" s="68">
        <f t="shared" si="48"/>
        <v>0</v>
      </c>
      <c r="AC103" s="71"/>
      <c r="AD103" s="68">
        <f t="shared" si="49"/>
        <v>0</v>
      </c>
      <c r="AE103" s="141">
        <f t="shared" si="50"/>
        <v>0</v>
      </c>
      <c r="AF103" s="68">
        <f t="shared" si="51"/>
        <v>0</v>
      </c>
      <c r="AG103" s="138">
        <f t="shared" si="30"/>
        <v>0</v>
      </c>
      <c r="AH103" s="139">
        <f t="shared" si="52"/>
        <v>0</v>
      </c>
      <c r="AI103" s="127" t="e">
        <f t="shared" si="53"/>
        <v>#DIV/0!</v>
      </c>
    </row>
    <row r="104" spans="1:73" ht="60" x14ac:dyDescent="0.25">
      <c r="A104" s="271"/>
      <c r="B104" s="288"/>
      <c r="C104" s="1" t="s">
        <v>274</v>
      </c>
      <c r="D104" s="149">
        <v>64.45</v>
      </c>
      <c r="E104" s="25">
        <v>42.15</v>
      </c>
      <c r="F104" s="23">
        <v>44.63</v>
      </c>
      <c r="G104" s="23">
        <f t="shared" si="31"/>
        <v>1358.2837500000001</v>
      </c>
      <c r="H104" s="23">
        <f t="shared" si="32"/>
        <v>1438.2017500000002</v>
      </c>
      <c r="I104" s="23">
        <f t="shared" si="33"/>
        <v>2796.4855000000002</v>
      </c>
      <c r="J104" s="133">
        <f t="shared" si="34"/>
        <v>2876.4035000000003</v>
      </c>
      <c r="K104" s="65">
        <f t="shared" si="35"/>
        <v>44.63</v>
      </c>
      <c r="L104" s="65">
        <v>47.27</v>
      </c>
      <c r="M104" s="65">
        <f t="shared" si="36"/>
        <v>1438.2017500000002</v>
      </c>
      <c r="N104" s="65">
        <f t="shared" si="37"/>
        <v>100</v>
      </c>
      <c r="O104" s="133">
        <f t="shared" si="38"/>
        <v>2876.4035000000003</v>
      </c>
      <c r="P104" s="65">
        <f t="shared" si="39"/>
        <v>1523.2757500000002</v>
      </c>
      <c r="Q104" s="65">
        <f t="shared" si="40"/>
        <v>2961.4775000000004</v>
      </c>
      <c r="R104" s="135">
        <f t="shared" si="41"/>
        <v>3046.5515000000005</v>
      </c>
      <c r="S104" s="65">
        <f t="shared" si="42"/>
        <v>105.91530360743894</v>
      </c>
      <c r="T104" s="149">
        <v>0</v>
      </c>
      <c r="U104" s="25">
        <v>0</v>
      </c>
      <c r="V104" s="25">
        <v>0</v>
      </c>
      <c r="W104" s="25">
        <v>0</v>
      </c>
      <c r="X104" s="25">
        <v>0</v>
      </c>
      <c r="Y104" s="25">
        <v>0</v>
      </c>
      <c r="Z104" s="136">
        <f t="shared" si="46"/>
        <v>0</v>
      </c>
      <c r="AA104" s="25" t="e">
        <f t="shared" si="47"/>
        <v>#DIV/0!</v>
      </c>
      <c r="AB104" s="68">
        <f t="shared" si="48"/>
        <v>0</v>
      </c>
      <c r="AC104" s="71"/>
      <c r="AD104" s="68">
        <f t="shared" si="49"/>
        <v>0</v>
      </c>
      <c r="AE104" s="141">
        <f t="shared" si="50"/>
        <v>0</v>
      </c>
      <c r="AF104" s="68">
        <f t="shared" si="51"/>
        <v>0</v>
      </c>
      <c r="AG104" s="138">
        <f t="shared" si="30"/>
        <v>0</v>
      </c>
      <c r="AH104" s="139">
        <f t="shared" si="52"/>
        <v>0</v>
      </c>
      <c r="AI104" s="127" t="e">
        <f t="shared" si="53"/>
        <v>#DIV/0!</v>
      </c>
    </row>
    <row r="105" spans="1:73" s="10" customFormat="1" ht="75" x14ac:dyDescent="0.25">
      <c r="A105" s="154">
        <v>56</v>
      </c>
      <c r="B105" s="90" t="s">
        <v>41</v>
      </c>
      <c r="C105" s="1" t="s">
        <v>214</v>
      </c>
      <c r="D105" s="149">
        <v>75.8</v>
      </c>
      <c r="E105" s="25">
        <v>46.84</v>
      </c>
      <c r="F105" s="23">
        <v>49.36</v>
      </c>
      <c r="G105" s="23">
        <f t="shared" si="31"/>
        <v>1775.2360000000001</v>
      </c>
      <c r="H105" s="23">
        <f t="shared" si="32"/>
        <v>1870.7439999999999</v>
      </c>
      <c r="I105" s="23">
        <f t="shared" si="33"/>
        <v>3645.98</v>
      </c>
      <c r="J105" s="133">
        <f t="shared" si="34"/>
        <v>3741.4879999999998</v>
      </c>
      <c r="K105" s="65">
        <f t="shared" si="35"/>
        <v>49.36</v>
      </c>
      <c r="L105" s="65">
        <v>52.58</v>
      </c>
      <c r="M105" s="65">
        <f t="shared" si="36"/>
        <v>1870.7439999999999</v>
      </c>
      <c r="N105" s="65">
        <f t="shared" si="37"/>
        <v>100</v>
      </c>
      <c r="O105" s="133">
        <f t="shared" si="38"/>
        <v>3741.4879999999998</v>
      </c>
      <c r="P105" s="65">
        <f t="shared" si="39"/>
        <v>1992.7819999999999</v>
      </c>
      <c r="Q105" s="65">
        <f t="shared" si="40"/>
        <v>3863.5259999999998</v>
      </c>
      <c r="R105" s="135">
        <f t="shared" si="41"/>
        <v>3985.5639999999999</v>
      </c>
      <c r="S105" s="65">
        <f t="shared" si="42"/>
        <v>106.52350081037277</v>
      </c>
      <c r="T105" s="22"/>
      <c r="U105" s="25"/>
      <c r="V105" s="25">
        <f t="shared" si="29"/>
        <v>0</v>
      </c>
      <c r="W105" s="25">
        <f t="shared" si="43"/>
        <v>0</v>
      </c>
      <c r="X105" s="25">
        <f t="shared" si="44"/>
        <v>0</v>
      </c>
      <c r="Y105" s="25">
        <f t="shared" si="45"/>
        <v>0</v>
      </c>
      <c r="Z105" s="136">
        <f t="shared" si="46"/>
        <v>0</v>
      </c>
      <c r="AA105" s="25" t="e">
        <f t="shared" si="47"/>
        <v>#DIV/0!</v>
      </c>
      <c r="AB105" s="68">
        <f t="shared" si="48"/>
        <v>0</v>
      </c>
      <c r="AC105" s="71"/>
      <c r="AD105" s="68">
        <f t="shared" si="49"/>
        <v>0</v>
      </c>
      <c r="AE105" s="141">
        <f t="shared" si="50"/>
        <v>0</v>
      </c>
      <c r="AF105" s="68">
        <f t="shared" si="51"/>
        <v>0</v>
      </c>
      <c r="AG105" s="138">
        <f t="shared" si="30"/>
        <v>0</v>
      </c>
      <c r="AH105" s="139">
        <f t="shared" si="52"/>
        <v>0</v>
      </c>
      <c r="AI105" s="127" t="e">
        <f t="shared" si="53"/>
        <v>#DIV/0!</v>
      </c>
      <c r="AJ105" s="63"/>
      <c r="AK105" s="63"/>
      <c r="AL105" s="63"/>
      <c r="AM105" s="63"/>
      <c r="AN105" s="63"/>
      <c r="AO105" s="63"/>
      <c r="AP105" s="63"/>
      <c r="AQ105" s="63"/>
      <c r="AR105" s="63"/>
      <c r="AS105" s="63"/>
      <c r="AT105" s="63"/>
      <c r="AU105" s="63"/>
      <c r="AV105" s="63"/>
      <c r="AW105" s="63"/>
      <c r="AX105" s="63"/>
      <c r="AY105" s="63"/>
      <c r="AZ105" s="63"/>
      <c r="BA105" s="63"/>
      <c r="BB105" s="63"/>
      <c r="BC105" s="63"/>
      <c r="BD105" s="63"/>
      <c r="BE105" s="63"/>
      <c r="BF105" s="63"/>
      <c r="BG105" s="63"/>
      <c r="BH105" s="63"/>
      <c r="BI105" s="63"/>
      <c r="BJ105" s="63"/>
      <c r="BK105" s="63"/>
      <c r="BL105" s="63"/>
      <c r="BM105" s="63"/>
      <c r="BN105" s="63"/>
      <c r="BO105" s="63"/>
      <c r="BP105" s="63"/>
      <c r="BQ105" s="63"/>
      <c r="BR105" s="63"/>
      <c r="BS105" s="63"/>
      <c r="BT105" s="63"/>
      <c r="BU105" s="63"/>
    </row>
    <row r="106" spans="1:73" ht="30" x14ac:dyDescent="0.25">
      <c r="A106" s="154">
        <v>57</v>
      </c>
      <c r="B106" s="90" t="s">
        <v>288</v>
      </c>
      <c r="C106" s="1" t="s">
        <v>54</v>
      </c>
      <c r="D106" s="149">
        <v>121.81</v>
      </c>
      <c r="E106" s="25">
        <v>34.58</v>
      </c>
      <c r="F106" s="23">
        <v>35.35</v>
      </c>
      <c r="G106" s="23">
        <f t="shared" si="31"/>
        <v>2106.0949000000001</v>
      </c>
      <c r="H106" s="23">
        <f t="shared" si="32"/>
        <v>2152.9917500000001</v>
      </c>
      <c r="I106" s="23">
        <f t="shared" si="33"/>
        <v>4259.0866500000002</v>
      </c>
      <c r="J106" s="133">
        <f t="shared" si="34"/>
        <v>4305.9835000000003</v>
      </c>
      <c r="K106" s="65">
        <f t="shared" si="35"/>
        <v>35.35</v>
      </c>
      <c r="L106" s="65">
        <v>37.299999999999997</v>
      </c>
      <c r="M106" s="65">
        <f t="shared" si="36"/>
        <v>2152.9917500000001</v>
      </c>
      <c r="N106" s="65">
        <f t="shared" si="37"/>
        <v>100</v>
      </c>
      <c r="O106" s="133">
        <f t="shared" si="38"/>
        <v>4305.9835000000003</v>
      </c>
      <c r="P106" s="65">
        <f t="shared" si="39"/>
        <v>2271.7565</v>
      </c>
      <c r="Q106" s="65">
        <f t="shared" si="40"/>
        <v>4424.7482500000006</v>
      </c>
      <c r="R106" s="135">
        <f t="shared" si="41"/>
        <v>4543.5129999999999</v>
      </c>
      <c r="S106" s="65">
        <f t="shared" si="42"/>
        <v>105.5162659123055</v>
      </c>
      <c r="T106" s="149">
        <v>19.8</v>
      </c>
      <c r="U106" s="25">
        <v>59.94</v>
      </c>
      <c r="V106" s="25">
        <v>63.19</v>
      </c>
      <c r="W106" s="25">
        <f t="shared" si="43"/>
        <v>593.40599999999995</v>
      </c>
      <c r="X106" s="25">
        <f t="shared" si="44"/>
        <v>625.58100000000002</v>
      </c>
      <c r="Y106" s="25">
        <f t="shared" si="45"/>
        <v>1218.9870000000001</v>
      </c>
      <c r="Z106" s="136">
        <f t="shared" si="46"/>
        <v>1251.162</v>
      </c>
      <c r="AA106" s="25">
        <f t="shared" si="47"/>
        <v>105.4220887554221</v>
      </c>
      <c r="AB106" s="68">
        <f t="shared" si="48"/>
        <v>63.19</v>
      </c>
      <c r="AC106" s="71">
        <v>64.180000000000007</v>
      </c>
      <c r="AD106" s="68">
        <f t="shared" si="49"/>
        <v>625.58100000000002</v>
      </c>
      <c r="AE106" s="141">
        <f t="shared" si="50"/>
        <v>1251.162</v>
      </c>
      <c r="AF106" s="68">
        <f t="shared" si="51"/>
        <v>635.38200000000006</v>
      </c>
      <c r="AG106" s="138">
        <f t="shared" si="30"/>
        <v>1260.9630000000002</v>
      </c>
      <c r="AH106" s="139">
        <f t="shared" si="52"/>
        <v>1270.7640000000001</v>
      </c>
      <c r="AI106" s="127">
        <f t="shared" si="53"/>
        <v>101.56670359234057</v>
      </c>
    </row>
    <row r="107" spans="1:73" ht="45" x14ac:dyDescent="0.25">
      <c r="A107" s="154">
        <v>58</v>
      </c>
      <c r="B107" s="88" t="s">
        <v>139</v>
      </c>
      <c r="C107" s="1" t="s">
        <v>183</v>
      </c>
      <c r="D107" s="149">
        <v>13.53</v>
      </c>
      <c r="E107" s="25">
        <v>45.01</v>
      </c>
      <c r="F107" s="23">
        <f t="shared" si="28"/>
        <v>47.710599999999999</v>
      </c>
      <c r="G107" s="23">
        <f t="shared" si="31"/>
        <v>304.49264999999997</v>
      </c>
      <c r="H107" s="23">
        <f t="shared" si="32"/>
        <v>322.76220899999998</v>
      </c>
      <c r="I107" s="23">
        <f t="shared" si="33"/>
        <v>627.2548589999999</v>
      </c>
      <c r="J107" s="133">
        <f t="shared" si="34"/>
        <v>645.52441799999997</v>
      </c>
      <c r="K107" s="65">
        <f t="shared" si="35"/>
        <v>47.710599999999999</v>
      </c>
      <c r="L107" s="65">
        <v>50.81</v>
      </c>
      <c r="M107" s="65">
        <f t="shared" si="36"/>
        <v>322.76220899999998</v>
      </c>
      <c r="N107" s="65">
        <f t="shared" si="37"/>
        <v>100</v>
      </c>
      <c r="O107" s="133">
        <f t="shared" si="38"/>
        <v>645.52441799999997</v>
      </c>
      <c r="P107" s="65">
        <f t="shared" si="39"/>
        <v>343.72964999999999</v>
      </c>
      <c r="Q107" s="65">
        <f t="shared" si="40"/>
        <v>666.49185899999998</v>
      </c>
      <c r="R107" s="135">
        <f t="shared" si="41"/>
        <v>687.45929999999998</v>
      </c>
      <c r="S107" s="65">
        <f t="shared" si="42"/>
        <v>106.49625030915561</v>
      </c>
      <c r="T107" s="149"/>
      <c r="U107" s="25"/>
      <c r="V107" s="25">
        <f t="shared" si="29"/>
        <v>0</v>
      </c>
      <c r="W107" s="25">
        <f t="shared" si="43"/>
        <v>0</v>
      </c>
      <c r="X107" s="25">
        <f t="shared" si="44"/>
        <v>0</v>
      </c>
      <c r="Y107" s="25">
        <f t="shared" si="45"/>
        <v>0</v>
      </c>
      <c r="Z107" s="136">
        <f t="shared" si="46"/>
        <v>0</v>
      </c>
      <c r="AA107" s="25" t="e">
        <f t="shared" si="47"/>
        <v>#DIV/0!</v>
      </c>
      <c r="AB107" s="68">
        <f t="shared" si="48"/>
        <v>0</v>
      </c>
      <c r="AC107" s="71"/>
      <c r="AD107" s="68">
        <f t="shared" si="49"/>
        <v>0</v>
      </c>
      <c r="AE107" s="141">
        <f t="shared" si="50"/>
        <v>0</v>
      </c>
      <c r="AF107" s="68">
        <f t="shared" si="51"/>
        <v>0</v>
      </c>
      <c r="AG107" s="138">
        <f t="shared" si="30"/>
        <v>0</v>
      </c>
      <c r="AH107" s="139">
        <f t="shared" si="52"/>
        <v>0</v>
      </c>
      <c r="AI107" s="127" t="e">
        <f t="shared" si="53"/>
        <v>#DIV/0!</v>
      </c>
    </row>
    <row r="108" spans="1:73" s="52" customFormat="1" ht="45" x14ac:dyDescent="0.25">
      <c r="A108" s="154">
        <v>59</v>
      </c>
      <c r="B108" s="90" t="s">
        <v>289</v>
      </c>
      <c r="C108" s="51" t="s">
        <v>55</v>
      </c>
      <c r="D108" s="149">
        <v>129.05000000000001</v>
      </c>
      <c r="E108" s="25">
        <v>31.53</v>
      </c>
      <c r="F108" s="23">
        <v>33.380000000000003</v>
      </c>
      <c r="G108" s="23">
        <f t="shared" si="31"/>
        <v>2034.4732500000002</v>
      </c>
      <c r="H108" s="23">
        <f t="shared" si="32"/>
        <v>2153.8445000000002</v>
      </c>
      <c r="I108" s="23">
        <f t="shared" si="33"/>
        <v>4188.3177500000002</v>
      </c>
      <c r="J108" s="133">
        <f t="shared" si="34"/>
        <v>4307.6890000000003</v>
      </c>
      <c r="K108" s="65">
        <f t="shared" si="35"/>
        <v>33.380000000000003</v>
      </c>
      <c r="L108" s="65">
        <v>35.39</v>
      </c>
      <c r="M108" s="65">
        <f t="shared" si="36"/>
        <v>2153.8445000000002</v>
      </c>
      <c r="N108" s="65">
        <f t="shared" si="37"/>
        <v>100</v>
      </c>
      <c r="O108" s="133">
        <f t="shared" si="38"/>
        <v>4307.6890000000003</v>
      </c>
      <c r="P108" s="65">
        <f t="shared" si="39"/>
        <v>2283.5397500000004</v>
      </c>
      <c r="Q108" s="65">
        <f t="shared" si="40"/>
        <v>4437.384250000001</v>
      </c>
      <c r="R108" s="135">
        <f t="shared" si="41"/>
        <v>4567.0795000000007</v>
      </c>
      <c r="S108" s="65">
        <f t="shared" si="42"/>
        <v>106.02156980227682</v>
      </c>
      <c r="T108" s="22">
        <v>69.03</v>
      </c>
      <c r="U108" s="25">
        <v>35.880000000000003</v>
      </c>
      <c r="V108" s="25">
        <v>38.03</v>
      </c>
      <c r="W108" s="25">
        <f t="shared" si="43"/>
        <v>1238.3982000000001</v>
      </c>
      <c r="X108" s="25">
        <f t="shared" si="44"/>
        <v>1312.60545</v>
      </c>
      <c r="Y108" s="25">
        <f t="shared" si="45"/>
        <v>2551.0036500000001</v>
      </c>
      <c r="Z108" s="136">
        <f t="shared" si="46"/>
        <v>2625.2109</v>
      </c>
      <c r="AA108" s="25">
        <f t="shared" si="47"/>
        <v>105.9921962095875</v>
      </c>
      <c r="AB108" s="68">
        <f t="shared" si="48"/>
        <v>38.03</v>
      </c>
      <c r="AC108" s="71">
        <v>40.31</v>
      </c>
      <c r="AD108" s="68">
        <f t="shared" si="49"/>
        <v>1312.60545</v>
      </c>
      <c r="AE108" s="141">
        <f t="shared" si="50"/>
        <v>2625.2109</v>
      </c>
      <c r="AF108" s="68">
        <f t="shared" si="51"/>
        <v>1391.2996500000002</v>
      </c>
      <c r="AG108" s="138">
        <f t="shared" si="30"/>
        <v>2703.9050999999999</v>
      </c>
      <c r="AH108" s="139">
        <f t="shared" si="52"/>
        <v>2782.5993000000003</v>
      </c>
      <c r="AI108" s="127">
        <f t="shared" si="53"/>
        <v>105.99526689455693</v>
      </c>
      <c r="AJ108" s="63"/>
      <c r="AK108" s="63"/>
      <c r="AL108" s="63"/>
      <c r="AM108" s="63"/>
      <c r="AN108" s="63"/>
      <c r="AO108" s="63"/>
      <c r="AP108" s="63"/>
      <c r="AQ108" s="63"/>
      <c r="AR108" s="63"/>
      <c r="AS108" s="63"/>
      <c r="AT108" s="63"/>
      <c r="AU108" s="63"/>
      <c r="AV108" s="63"/>
      <c r="AW108" s="63"/>
      <c r="AX108" s="63"/>
      <c r="AY108" s="63"/>
      <c r="AZ108" s="63"/>
      <c r="BA108" s="63"/>
      <c r="BB108" s="63"/>
      <c r="BC108" s="63"/>
      <c r="BD108" s="63"/>
      <c r="BE108" s="63"/>
      <c r="BF108" s="63"/>
      <c r="BG108" s="63"/>
      <c r="BH108" s="63"/>
      <c r="BI108" s="63"/>
      <c r="BJ108" s="63"/>
      <c r="BK108" s="63"/>
      <c r="BL108" s="63"/>
      <c r="BM108" s="63"/>
      <c r="BN108" s="63"/>
      <c r="BO108" s="63"/>
      <c r="BP108" s="63"/>
      <c r="BQ108" s="63"/>
      <c r="BR108" s="63"/>
      <c r="BS108" s="63"/>
      <c r="BT108" s="63"/>
      <c r="BU108" s="63"/>
    </row>
    <row r="109" spans="1:73" s="52" customFormat="1" ht="45" x14ac:dyDescent="0.25">
      <c r="A109" s="267">
        <v>60</v>
      </c>
      <c r="B109" s="281" t="s">
        <v>138</v>
      </c>
      <c r="C109" s="51" t="s">
        <v>248</v>
      </c>
      <c r="D109" s="149">
        <v>24.9</v>
      </c>
      <c r="E109" s="25">
        <v>38.340000000000003</v>
      </c>
      <c r="F109" s="23">
        <v>39.909999999999997</v>
      </c>
      <c r="G109" s="23">
        <f t="shared" si="31"/>
        <v>477.33300000000003</v>
      </c>
      <c r="H109" s="23">
        <f t="shared" si="32"/>
        <v>496.87949999999995</v>
      </c>
      <c r="I109" s="23">
        <f t="shared" si="33"/>
        <v>974.21249999999998</v>
      </c>
      <c r="J109" s="133">
        <f t="shared" si="34"/>
        <v>993.7589999999999</v>
      </c>
      <c r="K109" s="65">
        <f t="shared" si="35"/>
        <v>39.909999999999997</v>
      </c>
      <c r="L109" s="65">
        <v>41.5</v>
      </c>
      <c r="M109" s="65">
        <f t="shared" si="36"/>
        <v>496.87949999999995</v>
      </c>
      <c r="N109" s="65">
        <f t="shared" si="37"/>
        <v>100</v>
      </c>
      <c r="O109" s="133">
        <f t="shared" si="38"/>
        <v>993.7589999999999</v>
      </c>
      <c r="P109" s="65">
        <f t="shared" si="39"/>
        <v>516.67499999999995</v>
      </c>
      <c r="Q109" s="65">
        <f t="shared" si="40"/>
        <v>1013.5545</v>
      </c>
      <c r="R109" s="135">
        <f t="shared" si="41"/>
        <v>1033.3499999999999</v>
      </c>
      <c r="S109" s="65">
        <f t="shared" si="42"/>
        <v>103.98396391881735</v>
      </c>
      <c r="T109" s="44"/>
      <c r="U109" s="25"/>
      <c r="V109" s="25">
        <f t="shared" si="29"/>
        <v>0</v>
      </c>
      <c r="W109" s="25">
        <f t="shared" si="43"/>
        <v>0</v>
      </c>
      <c r="X109" s="25">
        <f t="shared" si="44"/>
        <v>0</v>
      </c>
      <c r="Y109" s="25">
        <f t="shared" si="45"/>
        <v>0</v>
      </c>
      <c r="Z109" s="136">
        <f t="shared" si="46"/>
        <v>0</v>
      </c>
      <c r="AA109" s="25" t="e">
        <f t="shared" si="47"/>
        <v>#DIV/0!</v>
      </c>
      <c r="AB109" s="68">
        <f t="shared" si="48"/>
        <v>0</v>
      </c>
      <c r="AC109" s="71"/>
      <c r="AD109" s="68">
        <f t="shared" si="49"/>
        <v>0</v>
      </c>
      <c r="AE109" s="141">
        <f t="shared" si="50"/>
        <v>0</v>
      </c>
      <c r="AF109" s="68">
        <f t="shared" si="51"/>
        <v>0</v>
      </c>
      <c r="AG109" s="138">
        <f t="shared" si="30"/>
        <v>0</v>
      </c>
      <c r="AH109" s="139">
        <f t="shared" si="52"/>
        <v>0</v>
      </c>
      <c r="AI109" s="127" t="e">
        <f t="shared" si="53"/>
        <v>#DIV/0!</v>
      </c>
      <c r="AJ109" s="63"/>
      <c r="AK109" s="63"/>
      <c r="AL109" s="63"/>
      <c r="AM109" s="63"/>
      <c r="AN109" s="63"/>
      <c r="AO109" s="63"/>
      <c r="AP109" s="63"/>
      <c r="AQ109" s="63"/>
      <c r="AR109" s="63"/>
      <c r="AS109" s="63"/>
      <c r="AT109" s="63"/>
      <c r="AU109" s="63"/>
      <c r="AV109" s="63"/>
      <c r="AW109" s="63"/>
      <c r="AX109" s="63"/>
      <c r="AY109" s="63"/>
      <c r="AZ109" s="63"/>
      <c r="BA109" s="63"/>
      <c r="BB109" s="63"/>
      <c r="BC109" s="63"/>
      <c r="BD109" s="63"/>
      <c r="BE109" s="63"/>
      <c r="BF109" s="63"/>
      <c r="BG109" s="63"/>
      <c r="BH109" s="63"/>
      <c r="BI109" s="63"/>
      <c r="BJ109" s="63"/>
      <c r="BK109" s="63"/>
      <c r="BL109" s="63"/>
      <c r="BM109" s="63"/>
      <c r="BN109" s="63"/>
      <c r="BO109" s="63"/>
      <c r="BP109" s="63"/>
      <c r="BQ109" s="63"/>
      <c r="BR109" s="63"/>
      <c r="BS109" s="63"/>
      <c r="BT109" s="63"/>
      <c r="BU109" s="63"/>
    </row>
    <row r="110" spans="1:73" s="52" customFormat="1" ht="45" x14ac:dyDescent="0.25">
      <c r="A110" s="271"/>
      <c r="B110" s="282"/>
      <c r="C110" s="51" t="s">
        <v>215</v>
      </c>
      <c r="D110" s="22">
        <v>57.59</v>
      </c>
      <c r="E110" s="23">
        <v>30.53</v>
      </c>
      <c r="F110" s="23">
        <v>31.79</v>
      </c>
      <c r="G110" s="23">
        <f t="shared" si="31"/>
        <v>879.11135000000013</v>
      </c>
      <c r="H110" s="23">
        <f t="shared" si="32"/>
        <v>915.39305000000002</v>
      </c>
      <c r="I110" s="23">
        <f t="shared" si="33"/>
        <v>1794.5044000000003</v>
      </c>
      <c r="J110" s="133">
        <f t="shared" si="34"/>
        <v>1830.7861</v>
      </c>
      <c r="K110" s="65">
        <f t="shared" si="35"/>
        <v>31.79</v>
      </c>
      <c r="L110" s="65">
        <v>33.04</v>
      </c>
      <c r="M110" s="65">
        <f t="shared" si="36"/>
        <v>915.39305000000002</v>
      </c>
      <c r="N110" s="65">
        <f t="shared" si="37"/>
        <v>100</v>
      </c>
      <c r="O110" s="133">
        <f t="shared" si="38"/>
        <v>1830.7861</v>
      </c>
      <c r="P110" s="65">
        <f t="shared" si="39"/>
        <v>951.38679999999999</v>
      </c>
      <c r="Q110" s="65">
        <f t="shared" si="40"/>
        <v>1866.7798499999999</v>
      </c>
      <c r="R110" s="135">
        <f t="shared" si="41"/>
        <v>1902.7736</v>
      </c>
      <c r="S110" s="65">
        <f t="shared" si="42"/>
        <v>103.93205410506448</v>
      </c>
      <c r="T110" s="22">
        <v>32.229999999999997</v>
      </c>
      <c r="U110" s="25">
        <v>16.059999999999999</v>
      </c>
      <c r="V110" s="23">
        <v>17</v>
      </c>
      <c r="W110" s="25">
        <f t="shared" si="43"/>
        <v>258.80689999999993</v>
      </c>
      <c r="X110" s="25">
        <f t="shared" si="44"/>
        <v>273.95499999999998</v>
      </c>
      <c r="Y110" s="25">
        <f t="shared" si="45"/>
        <v>532.76189999999997</v>
      </c>
      <c r="Z110" s="136">
        <f t="shared" si="46"/>
        <v>547.91</v>
      </c>
      <c r="AA110" s="25">
        <f t="shared" si="47"/>
        <v>105.85305105853051</v>
      </c>
      <c r="AB110" s="68">
        <f t="shared" si="48"/>
        <v>17</v>
      </c>
      <c r="AC110" s="71">
        <v>17.43</v>
      </c>
      <c r="AD110" s="68">
        <f t="shared" si="49"/>
        <v>273.95499999999998</v>
      </c>
      <c r="AE110" s="141">
        <f t="shared" si="50"/>
        <v>547.91</v>
      </c>
      <c r="AF110" s="68">
        <f t="shared" si="51"/>
        <v>280.88444999999996</v>
      </c>
      <c r="AG110" s="138">
        <f t="shared" si="30"/>
        <v>554.83944999999994</v>
      </c>
      <c r="AH110" s="139">
        <f t="shared" si="52"/>
        <v>561.76889999999992</v>
      </c>
      <c r="AI110" s="127">
        <f t="shared" si="53"/>
        <v>102.52941176470588</v>
      </c>
      <c r="AJ110" s="63"/>
      <c r="AK110" s="63"/>
      <c r="AL110" s="63"/>
      <c r="AM110" s="63"/>
      <c r="AN110" s="63"/>
      <c r="AO110" s="63"/>
      <c r="AP110" s="63"/>
      <c r="AQ110" s="63"/>
      <c r="AR110" s="63"/>
      <c r="AS110" s="63"/>
      <c r="AT110" s="63"/>
      <c r="AU110" s="63"/>
      <c r="AV110" s="63"/>
      <c r="AW110" s="63"/>
      <c r="AX110" s="63"/>
      <c r="AY110" s="63"/>
      <c r="AZ110" s="63"/>
      <c r="BA110" s="63"/>
      <c r="BB110" s="63"/>
      <c r="BC110" s="63"/>
      <c r="BD110" s="63"/>
      <c r="BE110" s="63"/>
      <c r="BF110" s="63"/>
      <c r="BG110" s="63"/>
      <c r="BH110" s="63"/>
      <c r="BI110" s="63"/>
      <c r="BJ110" s="63"/>
      <c r="BK110" s="63"/>
      <c r="BL110" s="63"/>
      <c r="BM110" s="63"/>
      <c r="BN110" s="63"/>
      <c r="BO110" s="63"/>
      <c r="BP110" s="63"/>
      <c r="BQ110" s="63"/>
      <c r="BR110" s="63"/>
      <c r="BS110" s="63"/>
      <c r="BT110" s="63"/>
      <c r="BU110" s="63"/>
    </row>
    <row r="111" spans="1:73" ht="45" x14ac:dyDescent="0.25">
      <c r="A111" s="154">
        <v>61</v>
      </c>
      <c r="B111" s="90" t="s">
        <v>42</v>
      </c>
      <c r="C111" s="1" t="s">
        <v>190</v>
      </c>
      <c r="D111" s="149">
        <v>117.36</v>
      </c>
      <c r="E111" s="25">
        <v>34.06</v>
      </c>
      <c r="F111" s="23">
        <v>36.11</v>
      </c>
      <c r="G111" s="23">
        <f t="shared" si="31"/>
        <v>1998.6408000000001</v>
      </c>
      <c r="H111" s="23">
        <f t="shared" si="32"/>
        <v>2118.9348</v>
      </c>
      <c r="I111" s="23">
        <f t="shared" si="33"/>
        <v>4117.5756000000001</v>
      </c>
      <c r="J111" s="133">
        <f t="shared" si="34"/>
        <v>4237.8696</v>
      </c>
      <c r="K111" s="65">
        <f t="shared" si="35"/>
        <v>36.11</v>
      </c>
      <c r="L111" s="65">
        <v>38.47</v>
      </c>
      <c r="M111" s="65">
        <f t="shared" si="36"/>
        <v>2118.9348</v>
      </c>
      <c r="N111" s="65">
        <f t="shared" si="37"/>
        <v>100</v>
      </c>
      <c r="O111" s="133">
        <f t="shared" si="38"/>
        <v>4237.8696</v>
      </c>
      <c r="P111" s="65">
        <f t="shared" si="39"/>
        <v>2257.4195999999997</v>
      </c>
      <c r="Q111" s="65">
        <f t="shared" si="40"/>
        <v>4376.3544000000002</v>
      </c>
      <c r="R111" s="135">
        <f t="shared" si="41"/>
        <v>4514.8391999999994</v>
      </c>
      <c r="S111" s="65">
        <f t="shared" si="42"/>
        <v>106.53558571032956</v>
      </c>
      <c r="T111" s="22">
        <v>27.92</v>
      </c>
      <c r="U111" s="25">
        <v>49.51</v>
      </c>
      <c r="V111" s="25">
        <v>52.28</v>
      </c>
      <c r="W111" s="25">
        <f t="shared" si="43"/>
        <v>691.15960000000007</v>
      </c>
      <c r="X111" s="25">
        <f t="shared" si="44"/>
        <v>729.82880000000011</v>
      </c>
      <c r="Y111" s="25">
        <f t="shared" si="45"/>
        <v>1420.9884000000002</v>
      </c>
      <c r="Z111" s="136">
        <f t="shared" si="46"/>
        <v>1459.6576000000002</v>
      </c>
      <c r="AA111" s="25">
        <f t="shared" si="47"/>
        <v>105.5948293274086</v>
      </c>
      <c r="AB111" s="68">
        <f t="shared" si="48"/>
        <v>52.28</v>
      </c>
      <c r="AC111" s="71">
        <v>54.04</v>
      </c>
      <c r="AD111" s="68">
        <f t="shared" si="49"/>
        <v>729.82880000000011</v>
      </c>
      <c r="AE111" s="141">
        <f t="shared" si="50"/>
        <v>1459.6576000000002</v>
      </c>
      <c r="AF111" s="68">
        <f t="shared" si="51"/>
        <v>754.39840000000004</v>
      </c>
      <c r="AG111" s="138">
        <f t="shared" si="30"/>
        <v>1484.2272000000003</v>
      </c>
      <c r="AH111" s="139">
        <f t="shared" si="52"/>
        <v>1508.7968000000001</v>
      </c>
      <c r="AI111" s="127">
        <f t="shared" si="53"/>
        <v>103.3664881407804</v>
      </c>
    </row>
    <row r="112" spans="1:73" s="15" customFormat="1" x14ac:dyDescent="0.25">
      <c r="A112" s="267">
        <v>62</v>
      </c>
      <c r="B112" s="104"/>
      <c r="C112" s="1"/>
      <c r="D112" s="149"/>
      <c r="E112" s="25"/>
      <c r="F112" s="23">
        <f t="shared" si="28"/>
        <v>0</v>
      </c>
      <c r="G112" s="23">
        <f t="shared" si="31"/>
        <v>0</v>
      </c>
      <c r="H112" s="23">
        <f t="shared" si="32"/>
        <v>0</v>
      </c>
      <c r="I112" s="23">
        <f t="shared" si="33"/>
        <v>0</v>
      </c>
      <c r="J112" s="133">
        <f t="shared" si="34"/>
        <v>0</v>
      </c>
      <c r="K112" s="65">
        <f t="shared" si="35"/>
        <v>0</v>
      </c>
      <c r="L112" s="65"/>
      <c r="M112" s="65">
        <f t="shared" si="36"/>
        <v>0</v>
      </c>
      <c r="N112" s="65" t="e">
        <f t="shared" si="37"/>
        <v>#DIV/0!</v>
      </c>
      <c r="O112" s="133">
        <f t="shared" si="38"/>
        <v>0</v>
      </c>
      <c r="P112" s="65">
        <f t="shared" si="39"/>
        <v>0</v>
      </c>
      <c r="Q112" s="65">
        <f t="shared" si="40"/>
        <v>0</v>
      </c>
      <c r="R112" s="135">
        <f t="shared" si="41"/>
        <v>0</v>
      </c>
      <c r="S112" s="65" t="e">
        <f t="shared" si="42"/>
        <v>#DIV/0!</v>
      </c>
      <c r="T112" s="149"/>
      <c r="U112" s="25"/>
      <c r="V112" s="25">
        <f t="shared" si="29"/>
        <v>0</v>
      </c>
      <c r="W112" s="25">
        <f t="shared" si="43"/>
        <v>0</v>
      </c>
      <c r="X112" s="25">
        <f t="shared" si="44"/>
        <v>0</v>
      </c>
      <c r="Y112" s="25">
        <f t="shared" si="45"/>
        <v>0</v>
      </c>
      <c r="Z112" s="136">
        <f t="shared" si="46"/>
        <v>0</v>
      </c>
      <c r="AA112" s="25" t="e">
        <f t="shared" si="47"/>
        <v>#DIV/0!</v>
      </c>
      <c r="AB112" s="68">
        <f t="shared" si="48"/>
        <v>0</v>
      </c>
      <c r="AC112" s="71"/>
      <c r="AD112" s="68">
        <f t="shared" si="49"/>
        <v>0</v>
      </c>
      <c r="AE112" s="141">
        <f t="shared" si="50"/>
        <v>0</v>
      </c>
      <c r="AF112" s="68">
        <f t="shared" si="51"/>
        <v>0</v>
      </c>
      <c r="AG112" s="138">
        <f t="shared" si="30"/>
        <v>0</v>
      </c>
      <c r="AH112" s="139">
        <f t="shared" si="52"/>
        <v>0</v>
      </c>
      <c r="AI112" s="127" t="e">
        <f t="shared" si="53"/>
        <v>#DIV/0!</v>
      </c>
      <c r="AJ112" s="63"/>
      <c r="AK112" s="63"/>
      <c r="AL112" s="63"/>
      <c r="AM112" s="63"/>
      <c r="AN112" s="63"/>
      <c r="AO112" s="63"/>
      <c r="AP112" s="63"/>
      <c r="AQ112" s="63"/>
      <c r="AR112" s="63"/>
      <c r="AS112" s="63"/>
      <c r="AT112" s="63"/>
      <c r="AU112" s="63"/>
      <c r="AV112" s="63"/>
      <c r="AW112" s="63"/>
      <c r="AX112" s="63"/>
      <c r="AY112" s="63"/>
      <c r="AZ112" s="63"/>
      <c r="BA112" s="63"/>
      <c r="BB112" s="63"/>
      <c r="BC112" s="63"/>
      <c r="BD112" s="63"/>
      <c r="BE112" s="63"/>
      <c r="BF112" s="63"/>
      <c r="BG112" s="63"/>
      <c r="BH112" s="63"/>
      <c r="BI112" s="63"/>
      <c r="BJ112" s="63"/>
      <c r="BK112" s="63"/>
      <c r="BL112" s="63"/>
      <c r="BM112" s="63"/>
      <c r="BN112" s="63"/>
      <c r="BO112" s="63"/>
      <c r="BP112" s="63"/>
      <c r="BQ112" s="63"/>
      <c r="BR112" s="63"/>
      <c r="BS112" s="63"/>
      <c r="BT112" s="63"/>
      <c r="BU112" s="63"/>
    </row>
    <row r="113" spans="1:73" s="15" customFormat="1" ht="60" x14ac:dyDescent="0.25">
      <c r="A113" s="268"/>
      <c r="B113" s="270" t="s">
        <v>167</v>
      </c>
      <c r="C113" s="9" t="s">
        <v>136</v>
      </c>
      <c r="D113" s="36">
        <v>42.12</v>
      </c>
      <c r="E113" s="37">
        <v>35.130000000000003</v>
      </c>
      <c r="F113" s="23">
        <v>35.83</v>
      </c>
      <c r="G113" s="23">
        <f t="shared" si="31"/>
        <v>739.83780000000002</v>
      </c>
      <c r="H113" s="23">
        <f t="shared" si="32"/>
        <v>754.57979999999986</v>
      </c>
      <c r="I113" s="23">
        <f t="shared" si="33"/>
        <v>1494.4175999999998</v>
      </c>
      <c r="J113" s="133">
        <f t="shared" si="34"/>
        <v>1509.1595999999997</v>
      </c>
      <c r="K113" s="65">
        <f t="shared" si="35"/>
        <v>35.83</v>
      </c>
      <c r="L113" s="65">
        <v>36.19</v>
      </c>
      <c r="M113" s="65">
        <f t="shared" si="36"/>
        <v>754.57979999999986</v>
      </c>
      <c r="N113" s="65">
        <f t="shared" si="37"/>
        <v>100</v>
      </c>
      <c r="O113" s="133">
        <f t="shared" si="38"/>
        <v>1509.1595999999997</v>
      </c>
      <c r="P113" s="65">
        <f t="shared" si="39"/>
        <v>762.16139999999996</v>
      </c>
      <c r="Q113" s="65">
        <f t="shared" si="40"/>
        <v>1516.7411999999999</v>
      </c>
      <c r="R113" s="135">
        <f t="shared" si="41"/>
        <v>1524.3227999999999</v>
      </c>
      <c r="S113" s="65">
        <f t="shared" si="42"/>
        <v>101.00474462740721</v>
      </c>
      <c r="T113" s="149"/>
      <c r="U113" s="25"/>
      <c r="V113" s="25">
        <f t="shared" si="29"/>
        <v>0</v>
      </c>
      <c r="W113" s="25">
        <f t="shared" si="43"/>
        <v>0</v>
      </c>
      <c r="X113" s="25">
        <f t="shared" si="44"/>
        <v>0</v>
      </c>
      <c r="Y113" s="25">
        <f t="shared" si="45"/>
        <v>0</v>
      </c>
      <c r="Z113" s="136">
        <f t="shared" si="46"/>
        <v>0</v>
      </c>
      <c r="AA113" s="25" t="e">
        <f t="shared" si="47"/>
        <v>#DIV/0!</v>
      </c>
      <c r="AB113" s="68">
        <f t="shared" si="48"/>
        <v>0</v>
      </c>
      <c r="AC113" s="71"/>
      <c r="AD113" s="68">
        <f t="shared" si="49"/>
        <v>0</v>
      </c>
      <c r="AE113" s="141">
        <f t="shared" si="50"/>
        <v>0</v>
      </c>
      <c r="AF113" s="68">
        <f t="shared" si="51"/>
        <v>0</v>
      </c>
      <c r="AG113" s="138">
        <f t="shared" si="30"/>
        <v>0</v>
      </c>
      <c r="AH113" s="139">
        <f t="shared" si="52"/>
        <v>0</v>
      </c>
      <c r="AI113" s="127" t="e">
        <f t="shared" si="53"/>
        <v>#DIV/0!</v>
      </c>
      <c r="AJ113" s="63"/>
      <c r="AK113" s="63"/>
      <c r="AL113" s="63"/>
      <c r="AM113" s="63"/>
      <c r="AN113" s="63"/>
      <c r="AO113" s="63"/>
      <c r="AP113" s="63"/>
      <c r="AQ113" s="63"/>
      <c r="AR113" s="63"/>
      <c r="AS113" s="63"/>
      <c r="AT113" s="63"/>
      <c r="AU113" s="63"/>
      <c r="AV113" s="63"/>
      <c r="AW113" s="63"/>
      <c r="AX113" s="63"/>
      <c r="AY113" s="63"/>
      <c r="AZ113" s="63"/>
      <c r="BA113" s="63"/>
      <c r="BB113" s="63"/>
      <c r="BC113" s="63"/>
      <c r="BD113" s="63"/>
      <c r="BE113" s="63"/>
      <c r="BF113" s="63"/>
      <c r="BG113" s="63"/>
      <c r="BH113" s="63"/>
      <c r="BI113" s="63"/>
      <c r="BJ113" s="63"/>
      <c r="BK113" s="63"/>
      <c r="BL113" s="63"/>
      <c r="BM113" s="63"/>
      <c r="BN113" s="63"/>
      <c r="BO113" s="63"/>
      <c r="BP113" s="63"/>
      <c r="BQ113" s="63"/>
      <c r="BR113" s="63"/>
      <c r="BS113" s="63"/>
      <c r="BT113" s="63"/>
      <c r="BU113" s="63"/>
    </row>
    <row r="114" spans="1:73" s="15" customFormat="1" ht="60" x14ac:dyDescent="0.25">
      <c r="A114" s="268"/>
      <c r="B114" s="270"/>
      <c r="C114" s="9" t="s">
        <v>137</v>
      </c>
      <c r="D114" s="149">
        <v>44.16</v>
      </c>
      <c r="E114" s="25">
        <v>35.130000000000003</v>
      </c>
      <c r="F114" s="23">
        <v>35.83</v>
      </c>
      <c r="G114" s="23">
        <f t="shared" si="31"/>
        <v>775.67039999999997</v>
      </c>
      <c r="H114" s="23">
        <f t="shared" si="32"/>
        <v>791.12639999999988</v>
      </c>
      <c r="I114" s="23">
        <f t="shared" si="33"/>
        <v>1566.7967999999998</v>
      </c>
      <c r="J114" s="133">
        <f t="shared" si="34"/>
        <v>1582.2527999999998</v>
      </c>
      <c r="K114" s="65">
        <f t="shared" si="35"/>
        <v>35.83</v>
      </c>
      <c r="L114" s="65">
        <v>36.19</v>
      </c>
      <c r="M114" s="65">
        <f t="shared" si="36"/>
        <v>791.12639999999988</v>
      </c>
      <c r="N114" s="65">
        <f t="shared" si="37"/>
        <v>100</v>
      </c>
      <c r="O114" s="133">
        <f t="shared" si="38"/>
        <v>1582.2527999999998</v>
      </c>
      <c r="P114" s="65">
        <f t="shared" si="39"/>
        <v>799.07519999999988</v>
      </c>
      <c r="Q114" s="65">
        <f t="shared" si="40"/>
        <v>1590.2015999999999</v>
      </c>
      <c r="R114" s="135">
        <f t="shared" si="41"/>
        <v>1598.1503999999998</v>
      </c>
      <c r="S114" s="65">
        <f t="shared" si="42"/>
        <v>101.00474462740721</v>
      </c>
      <c r="T114" s="149">
        <v>0</v>
      </c>
      <c r="U114" s="25"/>
      <c r="V114" s="25">
        <f t="shared" si="29"/>
        <v>0</v>
      </c>
      <c r="W114" s="25">
        <f t="shared" si="43"/>
        <v>0</v>
      </c>
      <c r="X114" s="25">
        <f t="shared" si="44"/>
        <v>0</v>
      </c>
      <c r="Y114" s="25">
        <f t="shared" si="45"/>
        <v>0</v>
      </c>
      <c r="Z114" s="136">
        <f t="shared" si="46"/>
        <v>0</v>
      </c>
      <c r="AA114" s="25" t="e">
        <f t="shared" si="47"/>
        <v>#DIV/0!</v>
      </c>
      <c r="AB114" s="68">
        <f t="shared" si="48"/>
        <v>0</v>
      </c>
      <c r="AC114" s="71"/>
      <c r="AD114" s="68">
        <f t="shared" si="49"/>
        <v>0</v>
      </c>
      <c r="AE114" s="141">
        <f t="shared" si="50"/>
        <v>0</v>
      </c>
      <c r="AF114" s="68">
        <f t="shared" si="51"/>
        <v>0</v>
      </c>
      <c r="AG114" s="138">
        <f t="shared" si="30"/>
        <v>0</v>
      </c>
      <c r="AH114" s="139">
        <f t="shared" si="52"/>
        <v>0</v>
      </c>
      <c r="AI114" s="127" t="e">
        <f t="shared" si="53"/>
        <v>#DIV/0!</v>
      </c>
      <c r="AJ114" s="63"/>
      <c r="AK114" s="63"/>
      <c r="AL114" s="63"/>
      <c r="AM114" s="63"/>
      <c r="AN114" s="63"/>
      <c r="AO114" s="63"/>
      <c r="AP114" s="63"/>
      <c r="AQ114" s="63"/>
      <c r="AR114" s="63"/>
      <c r="AS114" s="63"/>
      <c r="AT114" s="63"/>
      <c r="AU114" s="63"/>
      <c r="AV114" s="63"/>
      <c r="AW114" s="63"/>
      <c r="AX114" s="63"/>
      <c r="AY114" s="63"/>
      <c r="AZ114" s="63"/>
      <c r="BA114" s="63"/>
      <c r="BB114" s="63"/>
      <c r="BC114" s="63"/>
      <c r="BD114" s="63"/>
      <c r="BE114" s="63"/>
      <c r="BF114" s="63"/>
      <c r="BG114" s="63"/>
      <c r="BH114" s="63"/>
      <c r="BI114" s="63"/>
      <c r="BJ114" s="63"/>
      <c r="BK114" s="63"/>
      <c r="BL114" s="63"/>
      <c r="BM114" s="63"/>
      <c r="BN114" s="63"/>
      <c r="BO114" s="63"/>
      <c r="BP114" s="63"/>
      <c r="BQ114" s="63"/>
      <c r="BR114" s="63"/>
      <c r="BS114" s="63"/>
      <c r="BT114" s="63"/>
      <c r="BU114" s="63"/>
    </row>
    <row r="115" spans="1:73" s="15" customFormat="1" ht="45" x14ac:dyDescent="0.25">
      <c r="A115" s="268"/>
      <c r="B115" s="270"/>
      <c r="C115" s="9" t="s">
        <v>134</v>
      </c>
      <c r="D115" s="22">
        <v>43.32</v>
      </c>
      <c r="E115" s="23">
        <v>29.72</v>
      </c>
      <c r="F115" s="23">
        <v>31.5</v>
      </c>
      <c r="G115" s="23">
        <f t="shared" si="31"/>
        <v>643.73519999999996</v>
      </c>
      <c r="H115" s="23">
        <f t="shared" si="32"/>
        <v>682.29</v>
      </c>
      <c r="I115" s="23">
        <f t="shared" si="33"/>
        <v>1326.0252</v>
      </c>
      <c r="J115" s="133">
        <f t="shared" si="34"/>
        <v>1364.58</v>
      </c>
      <c r="K115" s="65">
        <f t="shared" si="35"/>
        <v>31.5</v>
      </c>
      <c r="L115" s="65">
        <v>33.549999999999997</v>
      </c>
      <c r="M115" s="65">
        <f t="shared" si="36"/>
        <v>682.29</v>
      </c>
      <c r="N115" s="65">
        <f t="shared" si="37"/>
        <v>100</v>
      </c>
      <c r="O115" s="133">
        <f t="shared" si="38"/>
        <v>1364.58</v>
      </c>
      <c r="P115" s="65">
        <f t="shared" si="39"/>
        <v>726.69299999999998</v>
      </c>
      <c r="Q115" s="65">
        <f t="shared" si="40"/>
        <v>1408.9829999999999</v>
      </c>
      <c r="R115" s="135">
        <f t="shared" si="41"/>
        <v>1453.386</v>
      </c>
      <c r="S115" s="65">
        <f t="shared" si="42"/>
        <v>106.50793650793651</v>
      </c>
      <c r="T115" s="149"/>
      <c r="U115" s="25"/>
      <c r="V115" s="25">
        <f t="shared" si="29"/>
        <v>0</v>
      </c>
      <c r="W115" s="25">
        <f t="shared" si="43"/>
        <v>0</v>
      </c>
      <c r="X115" s="25">
        <f t="shared" si="44"/>
        <v>0</v>
      </c>
      <c r="Y115" s="25">
        <f t="shared" si="45"/>
        <v>0</v>
      </c>
      <c r="Z115" s="136">
        <f t="shared" si="46"/>
        <v>0</v>
      </c>
      <c r="AA115" s="25" t="e">
        <f t="shared" si="47"/>
        <v>#DIV/0!</v>
      </c>
      <c r="AB115" s="68">
        <f t="shared" si="48"/>
        <v>0</v>
      </c>
      <c r="AC115" s="71"/>
      <c r="AD115" s="68">
        <f t="shared" si="49"/>
        <v>0</v>
      </c>
      <c r="AE115" s="141">
        <f t="shared" si="50"/>
        <v>0</v>
      </c>
      <c r="AF115" s="68">
        <f t="shared" si="51"/>
        <v>0</v>
      </c>
      <c r="AG115" s="138">
        <f t="shared" si="30"/>
        <v>0</v>
      </c>
      <c r="AH115" s="139">
        <f t="shared" si="52"/>
        <v>0</v>
      </c>
      <c r="AI115" s="127" t="e">
        <f t="shared" si="53"/>
        <v>#DIV/0!</v>
      </c>
      <c r="AJ115" s="63"/>
      <c r="AK115" s="63"/>
      <c r="AL115" s="63"/>
      <c r="AM115" s="63"/>
      <c r="AN115" s="63"/>
      <c r="AO115" s="63"/>
      <c r="AP115" s="63"/>
      <c r="AQ115" s="63"/>
      <c r="AR115" s="63"/>
      <c r="AS115" s="63"/>
      <c r="AT115" s="63"/>
      <c r="AU115" s="63"/>
      <c r="AV115" s="63"/>
      <c r="AW115" s="63"/>
      <c r="AX115" s="63"/>
      <c r="AY115" s="63"/>
      <c r="AZ115" s="63"/>
      <c r="BA115" s="63"/>
      <c r="BB115" s="63"/>
      <c r="BC115" s="63"/>
      <c r="BD115" s="63"/>
      <c r="BE115" s="63"/>
      <c r="BF115" s="63"/>
      <c r="BG115" s="63"/>
      <c r="BH115" s="63"/>
      <c r="BI115" s="63"/>
      <c r="BJ115" s="63"/>
      <c r="BK115" s="63"/>
      <c r="BL115" s="63"/>
      <c r="BM115" s="63"/>
      <c r="BN115" s="63"/>
      <c r="BO115" s="63"/>
      <c r="BP115" s="63"/>
      <c r="BQ115" s="63"/>
      <c r="BR115" s="63"/>
      <c r="BS115" s="63"/>
      <c r="BT115" s="63"/>
      <c r="BU115" s="63"/>
    </row>
    <row r="116" spans="1:73" s="15" customFormat="1" ht="60" x14ac:dyDescent="0.25">
      <c r="A116" s="268"/>
      <c r="B116" s="270"/>
      <c r="C116" s="9" t="s">
        <v>72</v>
      </c>
      <c r="D116" s="22">
        <v>108.48</v>
      </c>
      <c r="E116" s="23">
        <v>34.880000000000003</v>
      </c>
      <c r="F116" s="23">
        <v>35.83</v>
      </c>
      <c r="G116" s="23">
        <f t="shared" si="31"/>
        <v>1891.8912000000003</v>
      </c>
      <c r="H116" s="23">
        <f t="shared" si="32"/>
        <v>1943.4192</v>
      </c>
      <c r="I116" s="23">
        <f t="shared" si="33"/>
        <v>3835.3104000000003</v>
      </c>
      <c r="J116" s="133">
        <f t="shared" si="34"/>
        <v>3886.8384000000001</v>
      </c>
      <c r="K116" s="65">
        <f t="shared" si="35"/>
        <v>35.83</v>
      </c>
      <c r="L116" s="65">
        <v>36.19</v>
      </c>
      <c r="M116" s="65">
        <f t="shared" si="36"/>
        <v>1943.4192</v>
      </c>
      <c r="N116" s="65">
        <f t="shared" si="37"/>
        <v>100</v>
      </c>
      <c r="O116" s="133">
        <f t="shared" si="38"/>
        <v>3886.8384000000001</v>
      </c>
      <c r="P116" s="65">
        <f t="shared" si="39"/>
        <v>1962.9456</v>
      </c>
      <c r="Q116" s="65">
        <f t="shared" si="40"/>
        <v>3906.3648000000003</v>
      </c>
      <c r="R116" s="135">
        <f t="shared" si="41"/>
        <v>3925.8912</v>
      </c>
      <c r="S116" s="65">
        <f t="shared" si="42"/>
        <v>101.00474462740721</v>
      </c>
      <c r="T116" s="149"/>
      <c r="U116" s="25"/>
      <c r="V116" s="25">
        <f t="shared" si="29"/>
        <v>0</v>
      </c>
      <c r="W116" s="25">
        <f t="shared" si="43"/>
        <v>0</v>
      </c>
      <c r="X116" s="25">
        <f t="shared" si="44"/>
        <v>0</v>
      </c>
      <c r="Y116" s="25">
        <f t="shared" si="45"/>
        <v>0</v>
      </c>
      <c r="Z116" s="136">
        <f t="shared" si="46"/>
        <v>0</v>
      </c>
      <c r="AA116" s="25" t="e">
        <f t="shared" si="47"/>
        <v>#DIV/0!</v>
      </c>
      <c r="AB116" s="68">
        <f t="shared" si="48"/>
        <v>0</v>
      </c>
      <c r="AC116" s="71"/>
      <c r="AD116" s="68">
        <f t="shared" si="49"/>
        <v>0</v>
      </c>
      <c r="AE116" s="141">
        <f t="shared" si="50"/>
        <v>0</v>
      </c>
      <c r="AF116" s="68">
        <f t="shared" si="51"/>
        <v>0</v>
      </c>
      <c r="AG116" s="138">
        <f t="shared" si="30"/>
        <v>0</v>
      </c>
      <c r="AH116" s="139">
        <f t="shared" si="52"/>
        <v>0</v>
      </c>
      <c r="AI116" s="127" t="e">
        <f t="shared" si="53"/>
        <v>#DIV/0!</v>
      </c>
      <c r="AJ116" s="63"/>
      <c r="AK116" s="63"/>
      <c r="AL116" s="63"/>
      <c r="AM116" s="63"/>
      <c r="AN116" s="63"/>
      <c r="AO116" s="63"/>
      <c r="AP116" s="63"/>
      <c r="AQ116" s="63"/>
      <c r="AR116" s="63"/>
      <c r="AS116" s="63"/>
      <c r="AT116" s="63"/>
      <c r="AU116" s="63"/>
      <c r="AV116" s="63"/>
      <c r="AW116" s="63"/>
      <c r="AX116" s="63"/>
      <c r="AY116" s="63"/>
      <c r="AZ116" s="63"/>
      <c r="BA116" s="63"/>
      <c r="BB116" s="63"/>
      <c r="BC116" s="63"/>
      <c r="BD116" s="63"/>
      <c r="BE116" s="63"/>
      <c r="BF116" s="63"/>
      <c r="BG116" s="63"/>
      <c r="BH116" s="63"/>
      <c r="BI116" s="63"/>
      <c r="BJ116" s="63"/>
      <c r="BK116" s="63"/>
      <c r="BL116" s="63"/>
      <c r="BM116" s="63"/>
      <c r="BN116" s="63"/>
      <c r="BO116" s="63"/>
      <c r="BP116" s="63"/>
      <c r="BQ116" s="63"/>
      <c r="BR116" s="63"/>
      <c r="BS116" s="63"/>
      <c r="BT116" s="63"/>
      <c r="BU116" s="63"/>
    </row>
    <row r="117" spans="1:73" s="15" customFormat="1" ht="60" x14ac:dyDescent="0.25">
      <c r="A117" s="268"/>
      <c r="B117" s="270"/>
      <c r="C117" s="9" t="s">
        <v>135</v>
      </c>
      <c r="D117" s="22">
        <v>34.92</v>
      </c>
      <c r="E117" s="23">
        <v>30.51</v>
      </c>
      <c r="F117" s="23">
        <v>32.340000000000003</v>
      </c>
      <c r="G117" s="23">
        <f t="shared" si="31"/>
        <v>532.70460000000003</v>
      </c>
      <c r="H117" s="23">
        <f t="shared" si="32"/>
        <v>564.65640000000008</v>
      </c>
      <c r="I117" s="23">
        <f t="shared" si="33"/>
        <v>1097.3610000000001</v>
      </c>
      <c r="J117" s="133">
        <f t="shared" si="34"/>
        <v>1129.3128000000002</v>
      </c>
      <c r="K117" s="65">
        <f t="shared" si="35"/>
        <v>32.340000000000003</v>
      </c>
      <c r="L117" s="65">
        <v>34.44</v>
      </c>
      <c r="M117" s="65">
        <f t="shared" si="36"/>
        <v>564.65640000000008</v>
      </c>
      <c r="N117" s="65">
        <f t="shared" si="37"/>
        <v>100</v>
      </c>
      <c r="O117" s="133">
        <f t="shared" si="38"/>
        <v>1129.3128000000002</v>
      </c>
      <c r="P117" s="65">
        <f t="shared" si="39"/>
        <v>601.32240000000002</v>
      </c>
      <c r="Q117" s="65">
        <f t="shared" si="40"/>
        <v>1165.9788000000001</v>
      </c>
      <c r="R117" s="135">
        <f t="shared" si="41"/>
        <v>1202.6448</v>
      </c>
      <c r="S117" s="65">
        <f t="shared" si="42"/>
        <v>106.49350649350649</v>
      </c>
      <c r="T117" s="149"/>
      <c r="U117" s="25"/>
      <c r="V117" s="25">
        <f t="shared" si="29"/>
        <v>0</v>
      </c>
      <c r="W117" s="25">
        <f t="shared" si="43"/>
        <v>0</v>
      </c>
      <c r="X117" s="25">
        <f t="shared" si="44"/>
        <v>0</v>
      </c>
      <c r="Y117" s="25">
        <f t="shared" si="45"/>
        <v>0</v>
      </c>
      <c r="Z117" s="136">
        <f t="shared" si="46"/>
        <v>0</v>
      </c>
      <c r="AA117" s="25" t="e">
        <f t="shared" si="47"/>
        <v>#DIV/0!</v>
      </c>
      <c r="AB117" s="68">
        <f t="shared" si="48"/>
        <v>0</v>
      </c>
      <c r="AC117" s="71"/>
      <c r="AD117" s="68">
        <f t="shared" si="49"/>
        <v>0</v>
      </c>
      <c r="AE117" s="141">
        <f t="shared" si="50"/>
        <v>0</v>
      </c>
      <c r="AF117" s="68">
        <f t="shared" si="51"/>
        <v>0</v>
      </c>
      <c r="AG117" s="138">
        <f t="shared" si="30"/>
        <v>0</v>
      </c>
      <c r="AH117" s="139">
        <f t="shared" si="52"/>
        <v>0</v>
      </c>
      <c r="AI117" s="127" t="e">
        <f t="shared" si="53"/>
        <v>#DIV/0!</v>
      </c>
      <c r="AJ117" s="63"/>
      <c r="AK117" s="63"/>
      <c r="AL117" s="63"/>
      <c r="AM117" s="63"/>
      <c r="AN117" s="63"/>
      <c r="AO117" s="63"/>
      <c r="AP117" s="63"/>
      <c r="AQ117" s="63"/>
      <c r="AR117" s="63"/>
      <c r="AS117" s="63"/>
      <c r="AT117" s="63"/>
      <c r="AU117" s="63"/>
      <c r="AV117" s="63"/>
      <c r="AW117" s="63"/>
      <c r="AX117" s="63"/>
      <c r="AY117" s="63"/>
      <c r="AZ117" s="63"/>
      <c r="BA117" s="63"/>
      <c r="BB117" s="63"/>
      <c r="BC117" s="63"/>
      <c r="BD117" s="63"/>
      <c r="BE117" s="63"/>
      <c r="BF117" s="63"/>
      <c r="BG117" s="63"/>
      <c r="BH117" s="63"/>
      <c r="BI117" s="63"/>
      <c r="BJ117" s="63"/>
      <c r="BK117" s="63"/>
      <c r="BL117" s="63"/>
      <c r="BM117" s="63"/>
      <c r="BN117" s="63"/>
      <c r="BO117" s="63"/>
      <c r="BP117" s="63"/>
      <c r="BQ117" s="63"/>
      <c r="BR117" s="63"/>
      <c r="BS117" s="63"/>
      <c r="BT117" s="63"/>
      <c r="BU117" s="63"/>
    </row>
    <row r="118" spans="1:73" s="15" customFormat="1" ht="60" x14ac:dyDescent="0.25">
      <c r="A118" s="268"/>
      <c r="B118" s="270"/>
      <c r="C118" s="9" t="s">
        <v>133</v>
      </c>
      <c r="D118" s="149">
        <v>12</v>
      </c>
      <c r="E118" s="25">
        <v>29.29</v>
      </c>
      <c r="F118" s="23">
        <v>31.05</v>
      </c>
      <c r="G118" s="23">
        <f t="shared" si="31"/>
        <v>175.74</v>
      </c>
      <c r="H118" s="23">
        <f t="shared" si="32"/>
        <v>186.3</v>
      </c>
      <c r="I118" s="23">
        <f t="shared" si="33"/>
        <v>362.04</v>
      </c>
      <c r="J118" s="133">
        <f t="shared" si="34"/>
        <v>372.6</v>
      </c>
      <c r="K118" s="65">
        <f t="shared" si="35"/>
        <v>31.05</v>
      </c>
      <c r="L118" s="65">
        <v>33.07</v>
      </c>
      <c r="M118" s="65">
        <f t="shared" si="36"/>
        <v>186.3</v>
      </c>
      <c r="N118" s="65">
        <f t="shared" si="37"/>
        <v>100</v>
      </c>
      <c r="O118" s="133">
        <f t="shared" si="38"/>
        <v>372.6</v>
      </c>
      <c r="P118" s="65">
        <f t="shared" si="39"/>
        <v>198.42000000000002</v>
      </c>
      <c r="Q118" s="65">
        <f t="shared" si="40"/>
        <v>384.72</v>
      </c>
      <c r="R118" s="135">
        <f t="shared" si="41"/>
        <v>396.84000000000003</v>
      </c>
      <c r="S118" s="65">
        <f t="shared" si="42"/>
        <v>106.50563607085346</v>
      </c>
      <c r="T118" s="149"/>
      <c r="U118" s="25"/>
      <c r="V118" s="25">
        <f t="shared" si="29"/>
        <v>0</v>
      </c>
      <c r="W118" s="25">
        <f t="shared" si="43"/>
        <v>0</v>
      </c>
      <c r="X118" s="25">
        <f t="shared" si="44"/>
        <v>0</v>
      </c>
      <c r="Y118" s="25">
        <f t="shared" si="45"/>
        <v>0</v>
      </c>
      <c r="Z118" s="136">
        <f t="shared" si="46"/>
        <v>0</v>
      </c>
      <c r="AA118" s="25" t="e">
        <f t="shared" si="47"/>
        <v>#DIV/0!</v>
      </c>
      <c r="AB118" s="68">
        <f t="shared" si="48"/>
        <v>0</v>
      </c>
      <c r="AC118" s="71"/>
      <c r="AD118" s="68">
        <f t="shared" si="49"/>
        <v>0</v>
      </c>
      <c r="AE118" s="141">
        <f t="shared" si="50"/>
        <v>0</v>
      </c>
      <c r="AF118" s="68">
        <f t="shared" si="51"/>
        <v>0</v>
      </c>
      <c r="AG118" s="138">
        <f t="shared" si="30"/>
        <v>0</v>
      </c>
      <c r="AH118" s="139">
        <f t="shared" si="52"/>
        <v>0</v>
      </c>
      <c r="AI118" s="127" t="e">
        <f t="shared" si="53"/>
        <v>#DIV/0!</v>
      </c>
      <c r="AJ118" s="63"/>
      <c r="AK118" s="63"/>
      <c r="AL118" s="63"/>
      <c r="AM118" s="63"/>
      <c r="AN118" s="63"/>
      <c r="AO118" s="63"/>
      <c r="AP118" s="63"/>
      <c r="AQ118" s="63"/>
      <c r="AR118" s="63"/>
      <c r="AS118" s="63"/>
      <c r="AT118" s="63"/>
      <c r="AU118" s="63"/>
      <c r="AV118" s="63"/>
      <c r="AW118" s="63"/>
      <c r="AX118" s="63"/>
      <c r="AY118" s="63"/>
      <c r="AZ118" s="63"/>
      <c r="BA118" s="63"/>
      <c r="BB118" s="63"/>
      <c r="BC118" s="63"/>
      <c r="BD118" s="63"/>
      <c r="BE118" s="63"/>
      <c r="BF118" s="63"/>
      <c r="BG118" s="63"/>
      <c r="BH118" s="63"/>
      <c r="BI118" s="63"/>
      <c r="BJ118" s="63"/>
      <c r="BK118" s="63"/>
      <c r="BL118" s="63"/>
      <c r="BM118" s="63"/>
      <c r="BN118" s="63"/>
      <c r="BO118" s="63"/>
      <c r="BP118" s="63"/>
      <c r="BQ118" s="63"/>
      <c r="BR118" s="63"/>
      <c r="BS118" s="63"/>
      <c r="BT118" s="63"/>
      <c r="BU118" s="63"/>
    </row>
    <row r="119" spans="1:73" s="15" customFormat="1" ht="60" x14ac:dyDescent="0.25">
      <c r="A119" s="271"/>
      <c r="B119" s="278"/>
      <c r="C119" s="9" t="s">
        <v>209</v>
      </c>
      <c r="D119" s="149">
        <v>27</v>
      </c>
      <c r="E119" s="25">
        <v>35.130000000000003</v>
      </c>
      <c r="F119" s="23">
        <v>35.83</v>
      </c>
      <c r="G119" s="23">
        <f t="shared" si="31"/>
        <v>474.25500000000005</v>
      </c>
      <c r="H119" s="23">
        <f t="shared" si="32"/>
        <v>483.70499999999998</v>
      </c>
      <c r="I119" s="23">
        <f t="shared" si="33"/>
        <v>957.96</v>
      </c>
      <c r="J119" s="133">
        <f t="shared" si="34"/>
        <v>967.41</v>
      </c>
      <c r="K119" s="65">
        <f t="shared" si="35"/>
        <v>35.83</v>
      </c>
      <c r="L119" s="65">
        <v>36.19</v>
      </c>
      <c r="M119" s="65">
        <f t="shared" si="36"/>
        <v>483.70499999999998</v>
      </c>
      <c r="N119" s="65">
        <f t="shared" si="37"/>
        <v>100</v>
      </c>
      <c r="O119" s="133">
        <f t="shared" si="38"/>
        <v>967.41</v>
      </c>
      <c r="P119" s="65">
        <f t="shared" si="39"/>
        <v>488.56499999999994</v>
      </c>
      <c r="Q119" s="65">
        <f t="shared" si="40"/>
        <v>972.27</v>
      </c>
      <c r="R119" s="135">
        <f t="shared" si="41"/>
        <v>977.12999999999988</v>
      </c>
      <c r="S119" s="65">
        <f t="shared" si="42"/>
        <v>101.00474462740721</v>
      </c>
      <c r="T119" s="44"/>
      <c r="U119" s="25"/>
      <c r="V119" s="25">
        <f t="shared" si="29"/>
        <v>0</v>
      </c>
      <c r="W119" s="25">
        <f t="shared" si="43"/>
        <v>0</v>
      </c>
      <c r="X119" s="25">
        <f t="shared" si="44"/>
        <v>0</v>
      </c>
      <c r="Y119" s="25">
        <f t="shared" si="45"/>
        <v>0</v>
      </c>
      <c r="Z119" s="136">
        <f t="shared" si="46"/>
        <v>0</v>
      </c>
      <c r="AA119" s="25" t="e">
        <f t="shared" si="47"/>
        <v>#DIV/0!</v>
      </c>
      <c r="AB119" s="68">
        <f t="shared" si="48"/>
        <v>0</v>
      </c>
      <c r="AC119" s="71"/>
      <c r="AD119" s="68">
        <f t="shared" si="49"/>
        <v>0</v>
      </c>
      <c r="AE119" s="141">
        <f t="shared" si="50"/>
        <v>0</v>
      </c>
      <c r="AF119" s="68">
        <f t="shared" si="51"/>
        <v>0</v>
      </c>
      <c r="AG119" s="138">
        <f t="shared" si="30"/>
        <v>0</v>
      </c>
      <c r="AH119" s="139">
        <f t="shared" si="52"/>
        <v>0</v>
      </c>
      <c r="AI119" s="127" t="e">
        <f t="shared" si="53"/>
        <v>#DIV/0!</v>
      </c>
      <c r="AJ119" s="63"/>
      <c r="AK119" s="63"/>
      <c r="AL119" s="63"/>
      <c r="AM119" s="63"/>
      <c r="AN119" s="63"/>
      <c r="AO119" s="63"/>
      <c r="AP119" s="63"/>
      <c r="AQ119" s="63"/>
      <c r="AR119" s="63"/>
      <c r="AS119" s="63"/>
      <c r="AT119" s="63"/>
      <c r="AU119" s="63"/>
      <c r="AV119" s="63"/>
      <c r="AW119" s="63"/>
      <c r="AX119" s="63"/>
      <c r="AY119" s="63"/>
      <c r="AZ119" s="63"/>
      <c r="BA119" s="63"/>
      <c r="BB119" s="63"/>
      <c r="BC119" s="63"/>
      <c r="BD119" s="63"/>
      <c r="BE119" s="63"/>
      <c r="BF119" s="63"/>
      <c r="BG119" s="63"/>
      <c r="BH119" s="63"/>
      <c r="BI119" s="63"/>
      <c r="BJ119" s="63"/>
      <c r="BK119" s="63"/>
      <c r="BL119" s="63"/>
      <c r="BM119" s="63"/>
      <c r="BN119" s="63"/>
      <c r="BO119" s="63"/>
      <c r="BP119" s="63"/>
      <c r="BQ119" s="63"/>
      <c r="BR119" s="63"/>
      <c r="BS119" s="63"/>
      <c r="BT119" s="63"/>
      <c r="BU119" s="63"/>
    </row>
    <row r="120" spans="1:73" ht="39.75" customHeight="1" x14ac:dyDescent="0.25">
      <c r="A120" s="154">
        <v>63</v>
      </c>
      <c r="B120" s="90" t="s">
        <v>43</v>
      </c>
      <c r="C120" s="48" t="s">
        <v>56</v>
      </c>
      <c r="D120" s="18">
        <v>17725</v>
      </c>
      <c r="E120" s="21">
        <v>22.04</v>
      </c>
      <c r="F120" s="23">
        <v>22.92</v>
      </c>
      <c r="G120" s="23">
        <f t="shared" si="31"/>
        <v>195329.5</v>
      </c>
      <c r="H120" s="23">
        <f t="shared" si="32"/>
        <v>203128.50000000003</v>
      </c>
      <c r="I120" s="23">
        <f t="shared" si="33"/>
        <v>398458</v>
      </c>
      <c r="J120" s="133">
        <f t="shared" si="34"/>
        <v>406257.00000000006</v>
      </c>
      <c r="K120" s="65">
        <f t="shared" si="35"/>
        <v>22.92</v>
      </c>
      <c r="L120" s="65">
        <f>K120*1.045</f>
        <v>23.9514</v>
      </c>
      <c r="M120" s="65">
        <f t="shared" si="36"/>
        <v>203128.50000000003</v>
      </c>
      <c r="N120" s="65">
        <f t="shared" si="37"/>
        <v>100</v>
      </c>
      <c r="O120" s="133">
        <f t="shared" si="38"/>
        <v>406257.00000000006</v>
      </c>
      <c r="P120" s="65">
        <f t="shared" si="39"/>
        <v>212269.2825</v>
      </c>
      <c r="Q120" s="65">
        <f t="shared" si="40"/>
        <v>415397.78250000003</v>
      </c>
      <c r="R120" s="135">
        <f t="shared" si="41"/>
        <v>424538.565</v>
      </c>
      <c r="S120" s="65">
        <f t="shared" si="42"/>
        <v>104.5</v>
      </c>
      <c r="T120" s="149">
        <v>19401</v>
      </c>
      <c r="U120" s="21">
        <v>17.170000000000002</v>
      </c>
      <c r="V120" s="23">
        <f>U120*1.045</f>
        <v>17.94265</v>
      </c>
      <c r="W120" s="25">
        <f t="shared" si="43"/>
        <v>166557.58500000002</v>
      </c>
      <c r="X120" s="25">
        <f t="shared" si="44"/>
        <v>174052.67632500001</v>
      </c>
      <c r="Y120" s="25">
        <f t="shared" si="45"/>
        <v>340610.26132500003</v>
      </c>
      <c r="Z120" s="136">
        <f t="shared" si="46"/>
        <v>348105.35265000002</v>
      </c>
      <c r="AA120" s="23">
        <f t="shared" si="47"/>
        <v>104.5</v>
      </c>
      <c r="AB120" s="68">
        <f t="shared" si="48"/>
        <v>17.94265</v>
      </c>
      <c r="AC120" s="71">
        <f>AB120*1.045</f>
        <v>18.750069249999999</v>
      </c>
      <c r="AD120" s="68">
        <f t="shared" si="49"/>
        <v>174052.67632500001</v>
      </c>
      <c r="AE120" s="141">
        <f t="shared" si="50"/>
        <v>348105.35265000002</v>
      </c>
      <c r="AF120" s="68">
        <f t="shared" si="51"/>
        <v>181885.04675962499</v>
      </c>
      <c r="AG120" s="138">
        <f t="shared" si="30"/>
        <v>355937.72308462497</v>
      </c>
      <c r="AH120" s="139">
        <f t="shared" si="52"/>
        <v>363770.09351924999</v>
      </c>
      <c r="AI120" s="127">
        <f t="shared" si="53"/>
        <v>104.5</v>
      </c>
    </row>
    <row r="121" spans="1:73" ht="32.25" customHeight="1" x14ac:dyDescent="0.25">
      <c r="A121" s="154">
        <v>64</v>
      </c>
      <c r="B121" s="99" t="s">
        <v>44</v>
      </c>
      <c r="C121" s="9" t="s">
        <v>56</v>
      </c>
      <c r="D121" s="149"/>
      <c r="E121" s="25">
        <v>25.24</v>
      </c>
      <c r="F121" s="23">
        <v>26.72</v>
      </c>
      <c r="G121" s="23">
        <f t="shared" si="31"/>
        <v>0</v>
      </c>
      <c r="H121" s="23">
        <f t="shared" si="32"/>
        <v>0</v>
      </c>
      <c r="I121" s="23">
        <f t="shared" si="33"/>
        <v>0</v>
      </c>
      <c r="J121" s="133">
        <f t="shared" si="34"/>
        <v>0</v>
      </c>
      <c r="K121" s="65"/>
      <c r="L121" s="65"/>
      <c r="M121" s="65">
        <f t="shared" si="36"/>
        <v>0</v>
      </c>
      <c r="N121" s="65">
        <f t="shared" si="37"/>
        <v>0</v>
      </c>
      <c r="O121" s="133">
        <f t="shared" si="38"/>
        <v>0</v>
      </c>
      <c r="P121" s="65">
        <f t="shared" si="39"/>
        <v>0</v>
      </c>
      <c r="Q121" s="65">
        <f t="shared" si="40"/>
        <v>0</v>
      </c>
      <c r="R121" s="135">
        <f t="shared" si="41"/>
        <v>0</v>
      </c>
      <c r="S121" s="65" t="e">
        <f t="shared" si="42"/>
        <v>#DIV/0!</v>
      </c>
      <c r="T121" s="149">
        <v>0</v>
      </c>
      <c r="U121" s="25"/>
      <c r="V121" s="25">
        <f t="shared" si="29"/>
        <v>0</v>
      </c>
      <c r="W121" s="25">
        <f t="shared" si="43"/>
        <v>0</v>
      </c>
      <c r="X121" s="25">
        <f t="shared" si="44"/>
        <v>0</v>
      </c>
      <c r="Y121" s="25">
        <f t="shared" si="45"/>
        <v>0</v>
      </c>
      <c r="Z121" s="136">
        <f t="shared" si="46"/>
        <v>0</v>
      </c>
      <c r="AA121" s="25" t="e">
        <f t="shared" si="47"/>
        <v>#DIV/0!</v>
      </c>
      <c r="AB121" s="68">
        <f t="shared" si="48"/>
        <v>0</v>
      </c>
      <c r="AC121" s="71"/>
      <c r="AD121" s="68">
        <f t="shared" si="49"/>
        <v>0</v>
      </c>
      <c r="AE121" s="141">
        <f t="shared" si="50"/>
        <v>0</v>
      </c>
      <c r="AF121" s="68">
        <f t="shared" si="51"/>
        <v>0</v>
      </c>
      <c r="AG121" s="138">
        <f t="shared" si="30"/>
        <v>0</v>
      </c>
      <c r="AH121" s="139">
        <f t="shared" si="52"/>
        <v>0</v>
      </c>
      <c r="AI121" s="127" t="e">
        <f t="shared" si="53"/>
        <v>#DIV/0!</v>
      </c>
    </row>
    <row r="122" spans="1:73" ht="46.5" customHeight="1" x14ac:dyDescent="0.25">
      <c r="A122" s="154">
        <v>65</v>
      </c>
      <c r="B122" s="13" t="s">
        <v>223</v>
      </c>
      <c r="C122" s="9" t="s">
        <v>56</v>
      </c>
      <c r="D122" s="149"/>
      <c r="E122" s="25"/>
      <c r="F122" s="23">
        <f t="shared" si="28"/>
        <v>0</v>
      </c>
      <c r="G122" s="23">
        <f t="shared" si="31"/>
        <v>0</v>
      </c>
      <c r="H122" s="23">
        <f t="shared" si="32"/>
        <v>0</v>
      </c>
      <c r="I122" s="23">
        <f t="shared" si="33"/>
        <v>0</v>
      </c>
      <c r="J122" s="133">
        <f t="shared" si="34"/>
        <v>0</v>
      </c>
      <c r="K122" s="65">
        <f t="shared" si="35"/>
        <v>0</v>
      </c>
      <c r="L122" s="65"/>
      <c r="M122" s="65">
        <f t="shared" si="36"/>
        <v>0</v>
      </c>
      <c r="N122" s="65" t="e">
        <f t="shared" si="37"/>
        <v>#DIV/0!</v>
      </c>
      <c r="O122" s="133">
        <f t="shared" si="38"/>
        <v>0</v>
      </c>
      <c r="P122" s="65">
        <f t="shared" si="39"/>
        <v>0</v>
      </c>
      <c r="Q122" s="65">
        <f t="shared" si="40"/>
        <v>0</v>
      </c>
      <c r="R122" s="135">
        <f t="shared" si="41"/>
        <v>0</v>
      </c>
      <c r="S122" s="65" t="e">
        <f t="shared" si="42"/>
        <v>#DIV/0!</v>
      </c>
      <c r="T122" s="149">
        <v>0</v>
      </c>
      <c r="U122" s="25"/>
      <c r="V122" s="25">
        <f t="shared" si="29"/>
        <v>0</v>
      </c>
      <c r="W122" s="25">
        <f t="shared" si="43"/>
        <v>0</v>
      </c>
      <c r="X122" s="25">
        <f t="shared" si="44"/>
        <v>0</v>
      </c>
      <c r="Y122" s="25">
        <f t="shared" si="45"/>
        <v>0</v>
      </c>
      <c r="Z122" s="136">
        <f t="shared" si="46"/>
        <v>0</v>
      </c>
      <c r="AA122" s="25" t="e">
        <f t="shared" si="47"/>
        <v>#DIV/0!</v>
      </c>
      <c r="AB122" s="68">
        <f t="shared" si="48"/>
        <v>0</v>
      </c>
      <c r="AC122" s="71"/>
      <c r="AD122" s="68">
        <f t="shared" si="49"/>
        <v>0</v>
      </c>
      <c r="AE122" s="141">
        <f t="shared" si="50"/>
        <v>0</v>
      </c>
      <c r="AF122" s="68">
        <f t="shared" si="51"/>
        <v>0</v>
      </c>
      <c r="AG122" s="138">
        <f t="shared" si="30"/>
        <v>0</v>
      </c>
      <c r="AH122" s="139">
        <f t="shared" si="52"/>
        <v>0</v>
      </c>
      <c r="AI122" s="127" t="e">
        <f t="shared" si="53"/>
        <v>#DIV/0!</v>
      </c>
    </row>
    <row r="123" spans="1:73" ht="46.5" customHeight="1" x14ac:dyDescent="0.25">
      <c r="A123" s="154">
        <v>66</v>
      </c>
      <c r="B123" s="60" t="s">
        <v>224</v>
      </c>
      <c r="C123" s="9" t="s">
        <v>56</v>
      </c>
      <c r="D123" s="149"/>
      <c r="E123" s="25"/>
      <c r="F123" s="23">
        <f t="shared" si="28"/>
        <v>0</v>
      </c>
      <c r="G123" s="23">
        <f t="shared" si="31"/>
        <v>0</v>
      </c>
      <c r="H123" s="23">
        <f t="shared" si="32"/>
        <v>0</v>
      </c>
      <c r="I123" s="23">
        <f t="shared" si="33"/>
        <v>0</v>
      </c>
      <c r="J123" s="133">
        <f t="shared" si="34"/>
        <v>0</v>
      </c>
      <c r="K123" s="65">
        <f t="shared" si="35"/>
        <v>0</v>
      </c>
      <c r="L123" s="65"/>
      <c r="M123" s="65">
        <f t="shared" si="36"/>
        <v>0</v>
      </c>
      <c r="N123" s="65" t="e">
        <f t="shared" si="37"/>
        <v>#DIV/0!</v>
      </c>
      <c r="O123" s="133">
        <f t="shared" si="38"/>
        <v>0</v>
      </c>
      <c r="P123" s="65">
        <f t="shared" si="39"/>
        <v>0</v>
      </c>
      <c r="Q123" s="65">
        <f t="shared" si="40"/>
        <v>0</v>
      </c>
      <c r="R123" s="135">
        <f t="shared" si="41"/>
        <v>0</v>
      </c>
      <c r="S123" s="65" t="e">
        <f t="shared" si="42"/>
        <v>#DIV/0!</v>
      </c>
      <c r="T123" s="149"/>
      <c r="U123" s="25"/>
      <c r="V123" s="25">
        <f t="shared" si="29"/>
        <v>0</v>
      </c>
      <c r="W123" s="25">
        <f t="shared" si="43"/>
        <v>0</v>
      </c>
      <c r="X123" s="25">
        <f t="shared" si="44"/>
        <v>0</v>
      </c>
      <c r="Y123" s="25">
        <f t="shared" si="45"/>
        <v>0</v>
      </c>
      <c r="Z123" s="136">
        <f t="shared" si="46"/>
        <v>0</v>
      </c>
      <c r="AA123" s="25" t="e">
        <f t="shared" si="47"/>
        <v>#DIV/0!</v>
      </c>
      <c r="AB123" s="68">
        <f t="shared" si="48"/>
        <v>0</v>
      </c>
      <c r="AC123" s="71"/>
      <c r="AD123" s="68">
        <f t="shared" si="49"/>
        <v>0</v>
      </c>
      <c r="AE123" s="141">
        <f t="shared" si="50"/>
        <v>0</v>
      </c>
      <c r="AF123" s="68">
        <f t="shared" si="51"/>
        <v>0</v>
      </c>
      <c r="AG123" s="138">
        <f t="shared" si="30"/>
        <v>0</v>
      </c>
      <c r="AH123" s="139">
        <f t="shared" si="52"/>
        <v>0</v>
      </c>
      <c r="AI123" s="127" t="e">
        <f t="shared" si="53"/>
        <v>#DIV/0!</v>
      </c>
    </row>
    <row r="124" spans="1:73" s="17" customFormat="1" ht="30" x14ac:dyDescent="0.25">
      <c r="A124" s="154">
        <v>67</v>
      </c>
      <c r="B124" s="91" t="s">
        <v>122</v>
      </c>
      <c r="C124" s="1" t="s">
        <v>56</v>
      </c>
      <c r="D124" s="22">
        <v>4</v>
      </c>
      <c r="E124" s="25">
        <v>13.59</v>
      </c>
      <c r="F124" s="23">
        <v>14.39</v>
      </c>
      <c r="G124" s="23">
        <f t="shared" si="31"/>
        <v>27.18</v>
      </c>
      <c r="H124" s="23">
        <f t="shared" si="32"/>
        <v>28.78</v>
      </c>
      <c r="I124" s="23">
        <f t="shared" si="33"/>
        <v>55.96</v>
      </c>
      <c r="J124" s="133">
        <f t="shared" si="34"/>
        <v>57.56</v>
      </c>
      <c r="K124" s="65">
        <f t="shared" si="35"/>
        <v>14.39</v>
      </c>
      <c r="L124" s="65">
        <v>15.54</v>
      </c>
      <c r="M124" s="65">
        <f t="shared" si="36"/>
        <v>28.78</v>
      </c>
      <c r="N124" s="65">
        <f t="shared" si="37"/>
        <v>100</v>
      </c>
      <c r="O124" s="133">
        <f t="shared" si="38"/>
        <v>57.56</v>
      </c>
      <c r="P124" s="65">
        <f t="shared" si="39"/>
        <v>31.08</v>
      </c>
      <c r="Q124" s="65">
        <f t="shared" si="40"/>
        <v>59.86</v>
      </c>
      <c r="R124" s="135">
        <f t="shared" si="41"/>
        <v>62.16</v>
      </c>
      <c r="S124" s="65">
        <f t="shared" si="42"/>
        <v>107.99166087560805</v>
      </c>
      <c r="T124" s="149"/>
      <c r="U124" s="23">
        <v>0</v>
      </c>
      <c r="V124" s="23">
        <f t="shared" si="29"/>
        <v>0</v>
      </c>
      <c r="W124" s="23">
        <f t="shared" si="43"/>
        <v>0</v>
      </c>
      <c r="X124" s="23">
        <f t="shared" si="44"/>
        <v>0</v>
      </c>
      <c r="Y124" s="23">
        <f t="shared" si="45"/>
        <v>0</v>
      </c>
      <c r="Z124" s="136">
        <f t="shared" si="46"/>
        <v>0</v>
      </c>
      <c r="AA124" s="25" t="e">
        <f t="shared" si="47"/>
        <v>#DIV/0!</v>
      </c>
      <c r="AB124" s="68">
        <f t="shared" si="48"/>
        <v>0</v>
      </c>
      <c r="AC124" s="71"/>
      <c r="AD124" s="68">
        <f t="shared" si="49"/>
        <v>0</v>
      </c>
      <c r="AE124" s="141">
        <f t="shared" si="50"/>
        <v>0</v>
      </c>
      <c r="AF124" s="68">
        <f t="shared" si="51"/>
        <v>0</v>
      </c>
      <c r="AG124" s="138">
        <f t="shared" si="30"/>
        <v>0</v>
      </c>
      <c r="AH124" s="139">
        <f t="shared" si="52"/>
        <v>0</v>
      </c>
      <c r="AI124" s="127" t="e">
        <f t="shared" si="53"/>
        <v>#DIV/0!</v>
      </c>
      <c r="AJ124" s="63"/>
      <c r="AK124" s="63"/>
      <c r="AL124" s="63"/>
      <c r="AM124" s="63"/>
      <c r="AN124" s="63"/>
      <c r="AO124" s="63"/>
      <c r="AP124" s="63"/>
      <c r="AQ124" s="63"/>
      <c r="AR124" s="63"/>
      <c r="AS124" s="63"/>
      <c r="AT124" s="63"/>
      <c r="AU124" s="63"/>
      <c r="AV124" s="63"/>
      <c r="AW124" s="63"/>
      <c r="AX124" s="63"/>
      <c r="AY124" s="63"/>
      <c r="AZ124" s="63"/>
      <c r="BA124" s="63"/>
      <c r="BB124" s="63"/>
      <c r="BC124" s="63"/>
      <c r="BD124" s="63"/>
      <c r="BE124" s="63"/>
      <c r="BF124" s="63"/>
      <c r="BG124" s="63"/>
      <c r="BH124" s="63"/>
      <c r="BI124" s="63"/>
      <c r="BJ124" s="63"/>
      <c r="BK124" s="63"/>
      <c r="BL124" s="63"/>
      <c r="BM124" s="63"/>
      <c r="BN124" s="63"/>
      <c r="BO124" s="63"/>
      <c r="BP124" s="63"/>
      <c r="BQ124" s="63"/>
      <c r="BR124" s="63"/>
      <c r="BS124" s="63"/>
      <c r="BT124" s="63"/>
      <c r="BU124" s="63"/>
    </row>
    <row r="125" spans="1:73" s="16" customFormat="1" ht="30" customHeight="1" x14ac:dyDescent="0.25">
      <c r="A125" s="267">
        <v>68</v>
      </c>
      <c r="B125" s="289" t="s">
        <v>229</v>
      </c>
      <c r="C125" s="1" t="s">
        <v>232</v>
      </c>
      <c r="D125" s="149"/>
      <c r="E125" s="25"/>
      <c r="F125" s="23">
        <f t="shared" si="28"/>
        <v>0</v>
      </c>
      <c r="G125" s="23">
        <f t="shared" si="31"/>
        <v>0</v>
      </c>
      <c r="H125" s="23">
        <f t="shared" si="32"/>
        <v>0</v>
      </c>
      <c r="I125" s="23">
        <f t="shared" si="33"/>
        <v>0</v>
      </c>
      <c r="J125" s="133">
        <f t="shared" si="34"/>
        <v>0</v>
      </c>
      <c r="K125" s="65">
        <f t="shared" si="35"/>
        <v>0</v>
      </c>
      <c r="L125" s="65"/>
      <c r="M125" s="65">
        <f t="shared" si="36"/>
        <v>0</v>
      </c>
      <c r="N125" s="65" t="e">
        <f t="shared" si="37"/>
        <v>#DIV/0!</v>
      </c>
      <c r="O125" s="133">
        <f t="shared" si="38"/>
        <v>0</v>
      </c>
      <c r="P125" s="65">
        <f t="shared" si="39"/>
        <v>0</v>
      </c>
      <c r="Q125" s="65">
        <f t="shared" si="40"/>
        <v>0</v>
      </c>
      <c r="R125" s="135">
        <f t="shared" si="41"/>
        <v>0</v>
      </c>
      <c r="S125" s="65" t="e">
        <f t="shared" si="42"/>
        <v>#DIV/0!</v>
      </c>
      <c r="T125" s="149"/>
      <c r="U125" s="25"/>
      <c r="V125" s="25">
        <f t="shared" si="29"/>
        <v>0</v>
      </c>
      <c r="W125" s="25">
        <f t="shared" si="43"/>
        <v>0</v>
      </c>
      <c r="X125" s="25">
        <f t="shared" si="44"/>
        <v>0</v>
      </c>
      <c r="Y125" s="25">
        <f t="shared" si="45"/>
        <v>0</v>
      </c>
      <c r="Z125" s="136">
        <f t="shared" si="46"/>
        <v>0</v>
      </c>
      <c r="AA125" s="25" t="e">
        <f t="shared" si="47"/>
        <v>#DIV/0!</v>
      </c>
      <c r="AB125" s="68">
        <f t="shared" si="48"/>
        <v>0</v>
      </c>
      <c r="AC125" s="71"/>
      <c r="AD125" s="68">
        <f t="shared" si="49"/>
        <v>0</v>
      </c>
      <c r="AE125" s="141">
        <f t="shared" si="50"/>
        <v>0</v>
      </c>
      <c r="AF125" s="68">
        <f t="shared" si="51"/>
        <v>0</v>
      </c>
      <c r="AG125" s="138">
        <f t="shared" si="30"/>
        <v>0</v>
      </c>
      <c r="AH125" s="139">
        <f t="shared" si="52"/>
        <v>0</v>
      </c>
      <c r="AI125" s="127" t="e">
        <f t="shared" si="53"/>
        <v>#DIV/0!</v>
      </c>
      <c r="AJ125" s="63"/>
      <c r="AK125" s="63"/>
      <c r="AL125" s="63"/>
      <c r="AM125" s="63"/>
      <c r="AN125" s="63"/>
      <c r="AO125" s="63"/>
      <c r="AP125" s="63"/>
      <c r="AQ125" s="63"/>
      <c r="AR125" s="63"/>
      <c r="AS125" s="63"/>
      <c r="AT125" s="63"/>
      <c r="AU125" s="63"/>
      <c r="AV125" s="63"/>
      <c r="AW125" s="63"/>
      <c r="AX125" s="63"/>
      <c r="AY125" s="63"/>
      <c r="AZ125" s="63"/>
      <c r="BA125" s="63"/>
      <c r="BB125" s="63"/>
      <c r="BC125" s="63"/>
      <c r="BD125" s="63"/>
      <c r="BE125" s="63"/>
      <c r="BF125" s="63"/>
      <c r="BG125" s="63"/>
      <c r="BH125" s="63"/>
      <c r="BI125" s="63"/>
      <c r="BJ125" s="63"/>
      <c r="BK125" s="63"/>
      <c r="BL125" s="63"/>
      <c r="BM125" s="63"/>
      <c r="BN125" s="63"/>
      <c r="BO125" s="63"/>
      <c r="BP125" s="63"/>
      <c r="BQ125" s="63"/>
      <c r="BR125" s="63"/>
      <c r="BS125" s="63"/>
      <c r="BT125" s="63"/>
      <c r="BU125" s="63"/>
    </row>
    <row r="126" spans="1:73" s="16" customFormat="1" ht="45" x14ac:dyDescent="0.25">
      <c r="A126" s="268"/>
      <c r="B126" s="290"/>
      <c r="C126" s="1" t="s">
        <v>231</v>
      </c>
      <c r="D126" s="149"/>
      <c r="E126" s="25"/>
      <c r="F126" s="23">
        <f t="shared" si="28"/>
        <v>0</v>
      </c>
      <c r="G126" s="23">
        <f t="shared" si="31"/>
        <v>0</v>
      </c>
      <c r="H126" s="23">
        <f t="shared" si="32"/>
        <v>0</v>
      </c>
      <c r="I126" s="23">
        <f t="shared" si="33"/>
        <v>0</v>
      </c>
      <c r="J126" s="133">
        <f t="shared" si="34"/>
        <v>0</v>
      </c>
      <c r="K126" s="65">
        <f t="shared" si="35"/>
        <v>0</v>
      </c>
      <c r="L126" s="65"/>
      <c r="M126" s="65">
        <f t="shared" si="36"/>
        <v>0</v>
      </c>
      <c r="N126" s="65" t="e">
        <f t="shared" si="37"/>
        <v>#DIV/0!</v>
      </c>
      <c r="O126" s="133">
        <f t="shared" si="38"/>
        <v>0</v>
      </c>
      <c r="P126" s="65">
        <f t="shared" si="39"/>
        <v>0</v>
      </c>
      <c r="Q126" s="65">
        <f t="shared" si="40"/>
        <v>0</v>
      </c>
      <c r="R126" s="135">
        <f t="shared" si="41"/>
        <v>0</v>
      </c>
      <c r="S126" s="65" t="e">
        <f t="shared" si="42"/>
        <v>#DIV/0!</v>
      </c>
      <c r="T126" s="149"/>
      <c r="U126" s="25"/>
      <c r="V126" s="25">
        <f t="shared" si="29"/>
        <v>0</v>
      </c>
      <c r="W126" s="25">
        <f t="shared" si="43"/>
        <v>0</v>
      </c>
      <c r="X126" s="25">
        <f t="shared" si="44"/>
        <v>0</v>
      </c>
      <c r="Y126" s="25">
        <f t="shared" si="45"/>
        <v>0</v>
      </c>
      <c r="Z126" s="136">
        <f t="shared" si="46"/>
        <v>0</v>
      </c>
      <c r="AA126" s="25" t="e">
        <f t="shared" si="47"/>
        <v>#DIV/0!</v>
      </c>
      <c r="AB126" s="68">
        <f t="shared" si="48"/>
        <v>0</v>
      </c>
      <c r="AC126" s="71"/>
      <c r="AD126" s="68">
        <f t="shared" si="49"/>
        <v>0</v>
      </c>
      <c r="AE126" s="141">
        <f t="shared" si="50"/>
        <v>0</v>
      </c>
      <c r="AF126" s="68">
        <f t="shared" si="51"/>
        <v>0</v>
      </c>
      <c r="AG126" s="138">
        <f t="shared" si="30"/>
        <v>0</v>
      </c>
      <c r="AH126" s="139">
        <f t="shared" si="52"/>
        <v>0</v>
      </c>
      <c r="AI126" s="127" t="e">
        <f t="shared" si="53"/>
        <v>#DIV/0!</v>
      </c>
      <c r="AJ126" s="63"/>
      <c r="AK126" s="63"/>
      <c r="AL126" s="63"/>
      <c r="AM126" s="63"/>
      <c r="AN126" s="63"/>
      <c r="AO126" s="63"/>
      <c r="AP126" s="63"/>
      <c r="AQ126" s="63"/>
      <c r="AR126" s="63"/>
      <c r="AS126" s="63"/>
      <c r="AT126" s="63"/>
      <c r="AU126" s="63"/>
      <c r="AV126" s="63"/>
      <c r="AW126" s="63"/>
      <c r="AX126" s="63"/>
      <c r="AY126" s="63"/>
      <c r="AZ126" s="63"/>
      <c r="BA126" s="63"/>
      <c r="BB126" s="63"/>
      <c r="BC126" s="63"/>
      <c r="BD126" s="63"/>
      <c r="BE126" s="63"/>
      <c r="BF126" s="63"/>
      <c r="BG126" s="63"/>
      <c r="BH126" s="63"/>
      <c r="BI126" s="63"/>
      <c r="BJ126" s="63"/>
      <c r="BK126" s="63"/>
      <c r="BL126" s="63"/>
      <c r="BM126" s="63"/>
      <c r="BN126" s="63"/>
      <c r="BO126" s="63"/>
      <c r="BP126" s="63"/>
      <c r="BQ126" s="63"/>
      <c r="BR126" s="63"/>
      <c r="BS126" s="63"/>
      <c r="BT126" s="63"/>
      <c r="BU126" s="63"/>
    </row>
    <row r="127" spans="1:73" s="16" customFormat="1" ht="45" x14ac:dyDescent="0.25">
      <c r="A127" s="271"/>
      <c r="B127" s="291"/>
      <c r="C127" s="1" t="s">
        <v>230</v>
      </c>
      <c r="D127" s="149"/>
      <c r="E127" s="25"/>
      <c r="F127" s="23">
        <f t="shared" si="28"/>
        <v>0</v>
      </c>
      <c r="G127" s="23">
        <f t="shared" si="31"/>
        <v>0</v>
      </c>
      <c r="H127" s="23">
        <f t="shared" si="32"/>
        <v>0</v>
      </c>
      <c r="I127" s="23">
        <f t="shared" si="33"/>
        <v>0</v>
      </c>
      <c r="J127" s="133">
        <f t="shared" si="34"/>
        <v>0</v>
      </c>
      <c r="K127" s="65">
        <f t="shared" si="35"/>
        <v>0</v>
      </c>
      <c r="L127" s="65"/>
      <c r="M127" s="65">
        <f t="shared" si="36"/>
        <v>0</v>
      </c>
      <c r="N127" s="65" t="e">
        <f t="shared" si="37"/>
        <v>#DIV/0!</v>
      </c>
      <c r="O127" s="133">
        <f t="shared" si="38"/>
        <v>0</v>
      </c>
      <c r="P127" s="65">
        <f t="shared" si="39"/>
        <v>0</v>
      </c>
      <c r="Q127" s="65">
        <f t="shared" si="40"/>
        <v>0</v>
      </c>
      <c r="R127" s="135">
        <f t="shared" si="41"/>
        <v>0</v>
      </c>
      <c r="S127" s="65" t="e">
        <f t="shared" si="42"/>
        <v>#DIV/0!</v>
      </c>
      <c r="T127" s="149"/>
      <c r="U127" s="25"/>
      <c r="V127" s="25">
        <f t="shared" si="29"/>
        <v>0</v>
      </c>
      <c r="W127" s="25">
        <f t="shared" si="43"/>
        <v>0</v>
      </c>
      <c r="X127" s="25">
        <f t="shared" si="44"/>
        <v>0</v>
      </c>
      <c r="Y127" s="25">
        <f t="shared" si="45"/>
        <v>0</v>
      </c>
      <c r="Z127" s="136">
        <f t="shared" si="46"/>
        <v>0</v>
      </c>
      <c r="AA127" s="25" t="e">
        <f t="shared" si="47"/>
        <v>#DIV/0!</v>
      </c>
      <c r="AB127" s="68">
        <f t="shared" si="48"/>
        <v>0</v>
      </c>
      <c r="AC127" s="71"/>
      <c r="AD127" s="68">
        <f t="shared" si="49"/>
        <v>0</v>
      </c>
      <c r="AE127" s="141">
        <f t="shared" si="50"/>
        <v>0</v>
      </c>
      <c r="AF127" s="68">
        <f t="shared" si="51"/>
        <v>0</v>
      </c>
      <c r="AG127" s="138">
        <f t="shared" si="30"/>
        <v>0</v>
      </c>
      <c r="AH127" s="139">
        <f t="shared" si="52"/>
        <v>0</v>
      </c>
      <c r="AI127" s="127" t="e">
        <f t="shared" si="53"/>
        <v>#DIV/0!</v>
      </c>
      <c r="AJ127" s="63"/>
      <c r="AK127" s="63"/>
      <c r="AL127" s="63"/>
      <c r="AM127" s="63"/>
      <c r="AN127" s="63"/>
      <c r="AO127" s="63"/>
      <c r="AP127" s="63"/>
      <c r="AQ127" s="63"/>
      <c r="AR127" s="63"/>
      <c r="AS127" s="63"/>
      <c r="AT127" s="63"/>
      <c r="AU127" s="63"/>
      <c r="AV127" s="63"/>
      <c r="AW127" s="63"/>
      <c r="AX127" s="63"/>
      <c r="AY127" s="63"/>
      <c r="AZ127" s="63"/>
      <c r="BA127" s="63"/>
      <c r="BB127" s="63"/>
      <c r="BC127" s="63"/>
      <c r="BD127" s="63"/>
      <c r="BE127" s="63"/>
      <c r="BF127" s="63"/>
      <c r="BG127" s="63"/>
      <c r="BH127" s="63"/>
      <c r="BI127" s="63"/>
      <c r="BJ127" s="63"/>
      <c r="BK127" s="63"/>
      <c r="BL127" s="63"/>
      <c r="BM127" s="63"/>
      <c r="BN127" s="63"/>
      <c r="BO127" s="63"/>
      <c r="BP127" s="63"/>
      <c r="BQ127" s="63"/>
      <c r="BR127" s="63"/>
      <c r="BS127" s="63"/>
      <c r="BT127" s="63"/>
      <c r="BU127" s="63"/>
    </row>
    <row r="128" spans="1:73" s="16" customFormat="1" ht="30" x14ac:dyDescent="0.25">
      <c r="A128" s="148">
        <v>69</v>
      </c>
      <c r="B128" s="155" t="s">
        <v>238</v>
      </c>
      <c r="C128" s="1" t="s">
        <v>239</v>
      </c>
      <c r="D128" s="149"/>
      <c r="E128" s="23">
        <v>0</v>
      </c>
      <c r="F128" s="23">
        <f t="shared" si="28"/>
        <v>0</v>
      </c>
      <c r="G128" s="23">
        <f t="shared" si="31"/>
        <v>0</v>
      </c>
      <c r="H128" s="23">
        <f t="shared" si="32"/>
        <v>0</v>
      </c>
      <c r="I128" s="23">
        <f t="shared" si="33"/>
        <v>0</v>
      </c>
      <c r="J128" s="133">
        <f t="shared" si="34"/>
        <v>0</v>
      </c>
      <c r="K128" s="65">
        <f t="shared" si="35"/>
        <v>0</v>
      </c>
      <c r="L128" s="65"/>
      <c r="M128" s="65">
        <f t="shared" si="36"/>
        <v>0</v>
      </c>
      <c r="N128" s="65" t="e">
        <f t="shared" si="37"/>
        <v>#DIV/0!</v>
      </c>
      <c r="O128" s="133">
        <f t="shared" si="38"/>
        <v>0</v>
      </c>
      <c r="P128" s="65">
        <f t="shared" si="39"/>
        <v>0</v>
      </c>
      <c r="Q128" s="65">
        <f t="shared" si="40"/>
        <v>0</v>
      </c>
      <c r="R128" s="135">
        <f t="shared" si="41"/>
        <v>0</v>
      </c>
      <c r="S128" s="65" t="e">
        <f t="shared" si="42"/>
        <v>#DIV/0!</v>
      </c>
      <c r="T128" s="149"/>
      <c r="U128" s="25"/>
      <c r="V128" s="25">
        <f t="shared" si="29"/>
        <v>0</v>
      </c>
      <c r="W128" s="25">
        <f t="shared" si="43"/>
        <v>0</v>
      </c>
      <c r="X128" s="25">
        <f t="shared" si="44"/>
        <v>0</v>
      </c>
      <c r="Y128" s="25">
        <f t="shared" si="45"/>
        <v>0</v>
      </c>
      <c r="Z128" s="136">
        <f t="shared" si="46"/>
        <v>0</v>
      </c>
      <c r="AA128" s="25" t="e">
        <f t="shared" si="47"/>
        <v>#DIV/0!</v>
      </c>
      <c r="AB128" s="68">
        <f t="shared" si="48"/>
        <v>0</v>
      </c>
      <c r="AC128" s="71"/>
      <c r="AD128" s="68">
        <f t="shared" si="49"/>
        <v>0</v>
      </c>
      <c r="AE128" s="141">
        <f t="shared" si="50"/>
        <v>0</v>
      </c>
      <c r="AF128" s="68">
        <f t="shared" si="51"/>
        <v>0</v>
      </c>
      <c r="AG128" s="138">
        <f t="shared" si="30"/>
        <v>0</v>
      </c>
      <c r="AH128" s="139">
        <f t="shared" si="52"/>
        <v>0</v>
      </c>
      <c r="AI128" s="127" t="e">
        <f t="shared" si="53"/>
        <v>#DIV/0!</v>
      </c>
      <c r="AJ128" s="63"/>
      <c r="AK128" s="63"/>
      <c r="AL128" s="63"/>
      <c r="AM128" s="63"/>
      <c r="AN128" s="63"/>
      <c r="AO128" s="63"/>
      <c r="AP128" s="63"/>
      <c r="AQ128" s="63"/>
      <c r="AR128" s="63"/>
      <c r="AS128" s="63"/>
      <c r="AT128" s="63"/>
      <c r="AU128" s="63"/>
      <c r="AV128" s="63"/>
      <c r="AW128" s="63"/>
      <c r="AX128" s="63"/>
      <c r="AY128" s="63"/>
      <c r="AZ128" s="63"/>
      <c r="BA128" s="63"/>
      <c r="BB128" s="63"/>
      <c r="BC128" s="63"/>
      <c r="BD128" s="63"/>
      <c r="BE128" s="63"/>
      <c r="BF128" s="63"/>
      <c r="BG128" s="63"/>
      <c r="BH128" s="63"/>
      <c r="BI128" s="63"/>
      <c r="BJ128" s="63"/>
      <c r="BK128" s="63"/>
      <c r="BL128" s="63"/>
      <c r="BM128" s="63"/>
      <c r="BN128" s="63"/>
      <c r="BO128" s="63"/>
      <c r="BP128" s="63"/>
      <c r="BQ128" s="63"/>
      <c r="BR128" s="63"/>
      <c r="BS128" s="63"/>
      <c r="BT128" s="63"/>
      <c r="BU128" s="63"/>
    </row>
    <row r="129" spans="1:73" s="16" customFormat="1" ht="45" x14ac:dyDescent="0.25">
      <c r="A129" s="148">
        <v>70</v>
      </c>
      <c r="B129" s="62" t="s">
        <v>235</v>
      </c>
      <c r="C129" s="1" t="s">
        <v>56</v>
      </c>
      <c r="D129" s="149"/>
      <c r="E129" s="23">
        <v>0</v>
      </c>
      <c r="F129" s="23">
        <f t="shared" si="28"/>
        <v>0</v>
      </c>
      <c r="G129" s="23">
        <f t="shared" si="31"/>
        <v>0</v>
      </c>
      <c r="H129" s="23">
        <f t="shared" si="32"/>
        <v>0</v>
      </c>
      <c r="I129" s="23">
        <f t="shared" si="33"/>
        <v>0</v>
      </c>
      <c r="J129" s="133">
        <f t="shared" si="34"/>
        <v>0</v>
      </c>
      <c r="K129" s="65">
        <f t="shared" si="35"/>
        <v>0</v>
      </c>
      <c r="L129" s="65"/>
      <c r="M129" s="65">
        <f t="shared" si="36"/>
        <v>0</v>
      </c>
      <c r="N129" s="65" t="e">
        <f t="shared" si="37"/>
        <v>#DIV/0!</v>
      </c>
      <c r="O129" s="133">
        <f t="shared" si="38"/>
        <v>0</v>
      </c>
      <c r="P129" s="65">
        <f t="shared" si="39"/>
        <v>0</v>
      </c>
      <c r="Q129" s="65">
        <f t="shared" si="40"/>
        <v>0</v>
      </c>
      <c r="R129" s="135">
        <f t="shared" si="41"/>
        <v>0</v>
      </c>
      <c r="S129" s="65" t="e">
        <f t="shared" si="42"/>
        <v>#DIV/0!</v>
      </c>
      <c r="T129" s="149"/>
      <c r="U129" s="25"/>
      <c r="V129" s="25">
        <f t="shared" si="29"/>
        <v>0</v>
      </c>
      <c r="W129" s="25">
        <f t="shared" si="43"/>
        <v>0</v>
      </c>
      <c r="X129" s="25">
        <f t="shared" si="44"/>
        <v>0</v>
      </c>
      <c r="Y129" s="25">
        <f t="shared" si="45"/>
        <v>0</v>
      </c>
      <c r="Z129" s="136">
        <f t="shared" si="46"/>
        <v>0</v>
      </c>
      <c r="AA129" s="25" t="e">
        <f t="shared" si="47"/>
        <v>#DIV/0!</v>
      </c>
      <c r="AB129" s="68">
        <f t="shared" si="48"/>
        <v>0</v>
      </c>
      <c r="AC129" s="71"/>
      <c r="AD129" s="68">
        <f t="shared" si="49"/>
        <v>0</v>
      </c>
      <c r="AE129" s="141">
        <f t="shared" si="50"/>
        <v>0</v>
      </c>
      <c r="AF129" s="68">
        <f t="shared" si="51"/>
        <v>0</v>
      </c>
      <c r="AG129" s="138">
        <f t="shared" si="30"/>
        <v>0</v>
      </c>
      <c r="AH129" s="139">
        <f t="shared" si="52"/>
        <v>0</v>
      </c>
      <c r="AI129" s="127" t="e">
        <f t="shared" si="53"/>
        <v>#DIV/0!</v>
      </c>
      <c r="AJ129" s="63"/>
      <c r="AK129" s="63"/>
      <c r="AL129" s="63"/>
      <c r="AM129" s="63"/>
      <c r="AN129" s="63"/>
      <c r="AO129" s="63"/>
      <c r="AP129" s="63"/>
      <c r="AQ129" s="63"/>
      <c r="AR129" s="63"/>
      <c r="AS129" s="63"/>
      <c r="AT129" s="63"/>
      <c r="AU129" s="63"/>
      <c r="AV129" s="63"/>
      <c r="AW129" s="63"/>
      <c r="AX129" s="63"/>
      <c r="AY129" s="63"/>
      <c r="AZ129" s="63"/>
      <c r="BA129" s="63"/>
      <c r="BB129" s="63"/>
      <c r="BC129" s="63"/>
      <c r="BD129" s="63"/>
      <c r="BE129" s="63"/>
      <c r="BF129" s="63"/>
      <c r="BG129" s="63"/>
      <c r="BH129" s="63"/>
      <c r="BI129" s="63"/>
      <c r="BJ129" s="63"/>
      <c r="BK129" s="63"/>
      <c r="BL129" s="63"/>
      <c r="BM129" s="63"/>
      <c r="BN129" s="63"/>
      <c r="BO129" s="63"/>
      <c r="BP129" s="63"/>
      <c r="BQ129" s="63"/>
      <c r="BR129" s="63"/>
      <c r="BS129" s="63"/>
      <c r="BT129" s="63"/>
      <c r="BU129" s="63"/>
    </row>
    <row r="130" spans="1:73" ht="34.5" customHeight="1" x14ac:dyDescent="0.25">
      <c r="A130" s="154">
        <v>71</v>
      </c>
      <c r="B130" s="93" t="s">
        <v>45</v>
      </c>
      <c r="C130" s="13" t="s">
        <v>56</v>
      </c>
      <c r="D130" s="5">
        <v>1186.5999999999999</v>
      </c>
      <c r="E130" s="7">
        <v>24.44</v>
      </c>
      <c r="F130" s="23">
        <v>25.76</v>
      </c>
      <c r="G130" s="23">
        <f t="shared" si="31"/>
        <v>14500.252</v>
      </c>
      <c r="H130" s="23">
        <f t="shared" si="32"/>
        <v>15283.407999999999</v>
      </c>
      <c r="I130" s="23">
        <f t="shared" si="33"/>
        <v>29783.66</v>
      </c>
      <c r="J130" s="133">
        <f t="shared" si="34"/>
        <v>30566.815999999999</v>
      </c>
      <c r="K130" s="65">
        <f t="shared" si="35"/>
        <v>25.76</v>
      </c>
      <c r="L130" s="65">
        <v>26.81</v>
      </c>
      <c r="M130" s="65">
        <f t="shared" si="36"/>
        <v>15283.407999999999</v>
      </c>
      <c r="N130" s="65">
        <f t="shared" si="37"/>
        <v>100</v>
      </c>
      <c r="O130" s="133">
        <f t="shared" si="38"/>
        <v>30566.815999999999</v>
      </c>
      <c r="P130" s="65">
        <f t="shared" si="39"/>
        <v>15906.372999999998</v>
      </c>
      <c r="Q130" s="65">
        <f t="shared" si="40"/>
        <v>31189.780999999995</v>
      </c>
      <c r="R130" s="135">
        <f t="shared" si="41"/>
        <v>31812.745999999996</v>
      </c>
      <c r="S130" s="65">
        <f t="shared" si="42"/>
        <v>104.07608695652173</v>
      </c>
      <c r="T130" s="5"/>
      <c r="U130" s="7"/>
      <c r="V130" s="25"/>
      <c r="W130" s="25"/>
      <c r="X130" s="25"/>
      <c r="Y130" s="25"/>
      <c r="Z130" s="136">
        <f t="shared" si="46"/>
        <v>0</v>
      </c>
      <c r="AA130" s="25" t="e">
        <f t="shared" si="47"/>
        <v>#DIV/0!</v>
      </c>
      <c r="AB130" s="68">
        <f t="shared" si="48"/>
        <v>0</v>
      </c>
      <c r="AC130" s="71"/>
      <c r="AD130" s="68">
        <f t="shared" si="49"/>
        <v>0</v>
      </c>
      <c r="AE130" s="141">
        <f t="shared" si="50"/>
        <v>0</v>
      </c>
      <c r="AF130" s="68">
        <f t="shared" si="51"/>
        <v>0</v>
      </c>
      <c r="AG130" s="138">
        <f t="shared" si="30"/>
        <v>0</v>
      </c>
      <c r="AH130" s="139">
        <f t="shared" si="52"/>
        <v>0</v>
      </c>
      <c r="AI130" s="127" t="e">
        <f t="shared" si="53"/>
        <v>#DIV/0!</v>
      </c>
    </row>
    <row r="131" spans="1:73" ht="30" customHeight="1" x14ac:dyDescent="0.25">
      <c r="A131" s="267">
        <v>72</v>
      </c>
      <c r="B131" s="292" t="s">
        <v>240</v>
      </c>
      <c r="C131" s="13" t="s">
        <v>241</v>
      </c>
      <c r="D131" s="5"/>
      <c r="E131" s="7"/>
      <c r="F131" s="23">
        <f t="shared" si="28"/>
        <v>0</v>
      </c>
      <c r="G131" s="23">
        <f t="shared" si="31"/>
        <v>0</v>
      </c>
      <c r="H131" s="23">
        <f t="shared" si="32"/>
        <v>0</v>
      </c>
      <c r="I131" s="23">
        <f t="shared" si="33"/>
        <v>0</v>
      </c>
      <c r="J131" s="133">
        <f t="shared" si="34"/>
        <v>0</v>
      </c>
      <c r="K131" s="65">
        <f t="shared" si="35"/>
        <v>0</v>
      </c>
      <c r="L131" s="65"/>
      <c r="M131" s="65">
        <f t="shared" si="36"/>
        <v>0</v>
      </c>
      <c r="N131" s="65" t="e">
        <f t="shared" si="37"/>
        <v>#DIV/0!</v>
      </c>
      <c r="O131" s="133">
        <f t="shared" si="38"/>
        <v>0</v>
      </c>
      <c r="P131" s="65">
        <f t="shared" si="39"/>
        <v>0</v>
      </c>
      <c r="Q131" s="65">
        <f t="shared" si="40"/>
        <v>0</v>
      </c>
      <c r="R131" s="135">
        <f t="shared" si="41"/>
        <v>0</v>
      </c>
      <c r="S131" s="65" t="e">
        <f t="shared" si="42"/>
        <v>#DIV/0!</v>
      </c>
      <c r="T131" s="5"/>
      <c r="U131" s="7"/>
      <c r="V131" s="25">
        <f t="shared" si="29"/>
        <v>0</v>
      </c>
      <c r="W131" s="25">
        <f t="shared" si="43"/>
        <v>0</v>
      </c>
      <c r="X131" s="25">
        <f t="shared" si="44"/>
        <v>0</v>
      </c>
      <c r="Y131" s="25">
        <f t="shared" si="45"/>
        <v>0</v>
      </c>
      <c r="Z131" s="136">
        <f t="shared" si="46"/>
        <v>0</v>
      </c>
      <c r="AA131" s="25" t="e">
        <f t="shared" si="47"/>
        <v>#DIV/0!</v>
      </c>
      <c r="AB131" s="68">
        <f t="shared" si="48"/>
        <v>0</v>
      </c>
      <c r="AC131" s="71"/>
      <c r="AD131" s="68">
        <f t="shared" si="49"/>
        <v>0</v>
      </c>
      <c r="AE131" s="141">
        <f t="shared" si="50"/>
        <v>0</v>
      </c>
      <c r="AF131" s="68">
        <f t="shared" si="51"/>
        <v>0</v>
      </c>
      <c r="AG131" s="138">
        <f t="shared" si="30"/>
        <v>0</v>
      </c>
      <c r="AH131" s="139">
        <f t="shared" si="52"/>
        <v>0</v>
      </c>
      <c r="AI131" s="127" t="e">
        <f t="shared" si="53"/>
        <v>#DIV/0!</v>
      </c>
    </row>
    <row r="132" spans="1:73" x14ac:dyDescent="0.25">
      <c r="A132" s="271"/>
      <c r="B132" s="293"/>
      <c r="C132" s="13" t="s">
        <v>56</v>
      </c>
      <c r="D132" s="5"/>
      <c r="E132" s="7"/>
      <c r="F132" s="23">
        <f t="shared" si="28"/>
        <v>0</v>
      </c>
      <c r="G132" s="23">
        <f t="shared" si="31"/>
        <v>0</v>
      </c>
      <c r="H132" s="23">
        <f t="shared" si="32"/>
        <v>0</v>
      </c>
      <c r="I132" s="23">
        <f t="shared" si="33"/>
        <v>0</v>
      </c>
      <c r="J132" s="133">
        <f t="shared" si="34"/>
        <v>0</v>
      </c>
      <c r="K132" s="65">
        <f t="shared" si="35"/>
        <v>0</v>
      </c>
      <c r="L132" s="65"/>
      <c r="M132" s="65">
        <f t="shared" si="36"/>
        <v>0</v>
      </c>
      <c r="N132" s="65" t="e">
        <f t="shared" si="37"/>
        <v>#DIV/0!</v>
      </c>
      <c r="O132" s="133">
        <f t="shared" si="38"/>
        <v>0</v>
      </c>
      <c r="P132" s="65">
        <f t="shared" si="39"/>
        <v>0</v>
      </c>
      <c r="Q132" s="65">
        <f t="shared" si="40"/>
        <v>0</v>
      </c>
      <c r="R132" s="135">
        <f t="shared" si="41"/>
        <v>0</v>
      </c>
      <c r="S132" s="65" t="e">
        <f t="shared" si="42"/>
        <v>#DIV/0!</v>
      </c>
      <c r="T132" s="5"/>
      <c r="U132" s="7"/>
      <c r="V132" s="25">
        <f t="shared" si="29"/>
        <v>0</v>
      </c>
      <c r="W132" s="25">
        <f t="shared" si="43"/>
        <v>0</v>
      </c>
      <c r="X132" s="25">
        <f t="shared" si="44"/>
        <v>0</v>
      </c>
      <c r="Y132" s="25">
        <f t="shared" si="45"/>
        <v>0</v>
      </c>
      <c r="Z132" s="136">
        <f t="shared" si="46"/>
        <v>0</v>
      </c>
      <c r="AA132" s="25" t="e">
        <f t="shared" si="47"/>
        <v>#DIV/0!</v>
      </c>
      <c r="AB132" s="68">
        <f t="shared" si="48"/>
        <v>0</v>
      </c>
      <c r="AC132" s="71"/>
      <c r="AD132" s="68">
        <f t="shared" si="49"/>
        <v>0</v>
      </c>
      <c r="AE132" s="141">
        <f t="shared" si="50"/>
        <v>0</v>
      </c>
      <c r="AF132" s="68">
        <f t="shared" si="51"/>
        <v>0</v>
      </c>
      <c r="AG132" s="138">
        <f t="shared" si="30"/>
        <v>0</v>
      </c>
      <c r="AH132" s="139">
        <f t="shared" si="52"/>
        <v>0</v>
      </c>
      <c r="AI132" s="127" t="e">
        <f t="shared" si="53"/>
        <v>#DIV/0!</v>
      </c>
    </row>
    <row r="133" spans="1:73" s="10" customFormat="1" ht="135" x14ac:dyDescent="0.25">
      <c r="A133" s="154">
        <v>73</v>
      </c>
      <c r="B133" s="107" t="s">
        <v>245</v>
      </c>
      <c r="C133" s="1" t="s">
        <v>56</v>
      </c>
      <c r="D133" s="149">
        <v>7.3</v>
      </c>
      <c r="E133" s="25">
        <v>30.71</v>
      </c>
      <c r="F133" s="23">
        <v>32.56</v>
      </c>
      <c r="G133" s="23">
        <f t="shared" si="31"/>
        <v>112.0915</v>
      </c>
      <c r="H133" s="23">
        <f t="shared" si="32"/>
        <v>118.84400000000001</v>
      </c>
      <c r="I133" s="23">
        <f t="shared" si="33"/>
        <v>230.93549999999999</v>
      </c>
      <c r="J133" s="133">
        <f t="shared" si="34"/>
        <v>237.68800000000002</v>
      </c>
      <c r="K133" s="65">
        <f t="shared" si="35"/>
        <v>32.56</v>
      </c>
      <c r="L133" s="65">
        <v>34.67</v>
      </c>
      <c r="M133" s="65">
        <f t="shared" si="36"/>
        <v>118.84400000000001</v>
      </c>
      <c r="N133" s="65">
        <f t="shared" si="37"/>
        <v>100</v>
      </c>
      <c r="O133" s="133">
        <f t="shared" si="38"/>
        <v>237.68800000000002</v>
      </c>
      <c r="P133" s="65">
        <f t="shared" si="39"/>
        <v>126.5455</v>
      </c>
      <c r="Q133" s="65">
        <f t="shared" si="40"/>
        <v>245.3895</v>
      </c>
      <c r="R133" s="135">
        <f t="shared" si="41"/>
        <v>253.09100000000001</v>
      </c>
      <c r="S133" s="65">
        <f t="shared" si="42"/>
        <v>106.48034398034399</v>
      </c>
      <c r="T133" s="149"/>
      <c r="U133" s="25"/>
      <c r="V133" s="25">
        <f t="shared" si="29"/>
        <v>0</v>
      </c>
      <c r="W133" s="25">
        <f t="shared" si="43"/>
        <v>0</v>
      </c>
      <c r="X133" s="25">
        <f t="shared" si="44"/>
        <v>0</v>
      </c>
      <c r="Y133" s="25">
        <f t="shared" si="45"/>
        <v>0</v>
      </c>
      <c r="Z133" s="136">
        <f t="shared" si="46"/>
        <v>0</v>
      </c>
      <c r="AA133" s="25" t="e">
        <f t="shared" si="47"/>
        <v>#DIV/0!</v>
      </c>
      <c r="AB133" s="68">
        <f t="shared" si="48"/>
        <v>0</v>
      </c>
      <c r="AC133" s="71"/>
      <c r="AD133" s="68">
        <f t="shared" si="49"/>
        <v>0</v>
      </c>
      <c r="AE133" s="141">
        <f t="shared" si="50"/>
        <v>0</v>
      </c>
      <c r="AF133" s="68">
        <f t="shared" si="51"/>
        <v>0</v>
      </c>
      <c r="AG133" s="138">
        <f t="shared" ref="AG133:AG196" si="54">AD133+AF133</f>
        <v>0</v>
      </c>
      <c r="AH133" s="139">
        <f t="shared" si="52"/>
        <v>0</v>
      </c>
      <c r="AI133" s="127" t="e">
        <f t="shared" si="53"/>
        <v>#DIV/0!</v>
      </c>
      <c r="AJ133" s="63"/>
      <c r="AK133" s="63"/>
      <c r="AL133" s="63"/>
      <c r="AM133" s="63"/>
      <c r="AN133" s="63"/>
      <c r="AO133" s="63"/>
      <c r="AP133" s="63"/>
      <c r="AQ133" s="63"/>
      <c r="AR133" s="63"/>
      <c r="AS133" s="63"/>
      <c r="AT133" s="63"/>
      <c r="AU133" s="63"/>
      <c r="AV133" s="63"/>
      <c r="AW133" s="63"/>
      <c r="AX133" s="63"/>
      <c r="AY133" s="63"/>
      <c r="AZ133" s="63"/>
      <c r="BA133" s="63"/>
      <c r="BB133" s="63"/>
      <c r="BC133" s="63"/>
      <c r="BD133" s="63"/>
      <c r="BE133" s="63"/>
      <c r="BF133" s="63"/>
      <c r="BG133" s="63"/>
      <c r="BH133" s="63"/>
      <c r="BI133" s="63"/>
      <c r="BJ133" s="63"/>
      <c r="BK133" s="63"/>
      <c r="BL133" s="63"/>
      <c r="BM133" s="63"/>
      <c r="BN133" s="63"/>
      <c r="BO133" s="63"/>
      <c r="BP133" s="63"/>
      <c r="BQ133" s="63"/>
      <c r="BR133" s="63"/>
      <c r="BS133" s="63"/>
      <c r="BT133" s="63"/>
      <c r="BU133" s="63"/>
    </row>
    <row r="134" spans="1:73" ht="20.25" customHeight="1" x14ac:dyDescent="0.25">
      <c r="A134" s="154">
        <v>74</v>
      </c>
      <c r="B134" s="107" t="s">
        <v>249</v>
      </c>
      <c r="C134" s="1" t="s">
        <v>56</v>
      </c>
      <c r="D134" s="149">
        <v>8</v>
      </c>
      <c r="E134" s="25">
        <v>22.04</v>
      </c>
      <c r="F134" s="23">
        <v>23.35</v>
      </c>
      <c r="G134" s="23">
        <f t="shared" ref="G134:G197" si="55">D134*E134/2</f>
        <v>88.16</v>
      </c>
      <c r="H134" s="23">
        <f t="shared" ref="H134:H197" si="56">D134*F134/2</f>
        <v>93.4</v>
      </c>
      <c r="I134" s="23">
        <f t="shared" si="33"/>
        <v>181.56</v>
      </c>
      <c r="J134" s="133">
        <f t="shared" ref="J134:J197" si="57">D134*F134</f>
        <v>186.8</v>
      </c>
      <c r="K134" s="65">
        <f t="shared" ref="K134:K203" si="58">F134</f>
        <v>23.35</v>
      </c>
      <c r="L134" s="65">
        <v>24.76</v>
      </c>
      <c r="M134" s="65">
        <f t="shared" ref="M134:M197" si="59">D134*K134/2</f>
        <v>93.4</v>
      </c>
      <c r="N134" s="65">
        <f t="shared" ref="N134:N197" si="60">K134/F134*100</f>
        <v>100</v>
      </c>
      <c r="O134" s="133">
        <f t="shared" ref="O134:O197" si="61">D134*K134</f>
        <v>186.8</v>
      </c>
      <c r="P134" s="65">
        <f t="shared" ref="P134:P197" si="62">D134*L134/2</f>
        <v>99.04</v>
      </c>
      <c r="Q134" s="65">
        <f t="shared" ref="Q134:Q197" si="63">M134+P134</f>
        <v>192.44</v>
      </c>
      <c r="R134" s="135">
        <f t="shared" ref="R134:R197" si="64">D134*L134</f>
        <v>198.08</v>
      </c>
      <c r="S134" s="65">
        <f t="shared" ref="S134:S197" si="65">L134/K134*100</f>
        <v>106.03854389721627</v>
      </c>
      <c r="T134" s="149"/>
      <c r="U134" s="25"/>
      <c r="V134" s="25">
        <f t="shared" ref="V134:V202" si="66">U134*1.06</f>
        <v>0</v>
      </c>
      <c r="W134" s="25">
        <f t="shared" si="43"/>
        <v>0</v>
      </c>
      <c r="X134" s="25">
        <f t="shared" si="44"/>
        <v>0</v>
      </c>
      <c r="Y134" s="25">
        <f t="shared" si="45"/>
        <v>0</v>
      </c>
      <c r="Z134" s="136">
        <f t="shared" ref="Z134:Z197" si="67">T134*V134</f>
        <v>0</v>
      </c>
      <c r="AA134" s="25" t="e">
        <f t="shared" ref="AA134:AA197" si="68">V134/U134*100</f>
        <v>#DIV/0!</v>
      </c>
      <c r="AB134" s="68">
        <f t="shared" ref="AB134:AB203" si="69">V134</f>
        <v>0</v>
      </c>
      <c r="AC134" s="71"/>
      <c r="AD134" s="68">
        <f t="shared" ref="AD134:AD197" si="70">AB134*T134/2</f>
        <v>0</v>
      </c>
      <c r="AE134" s="141">
        <f t="shared" ref="AE134:AE197" si="71">T134*AB134</f>
        <v>0</v>
      </c>
      <c r="AF134" s="68">
        <f t="shared" ref="AF134:AF197" si="72">AC134*T134/2</f>
        <v>0</v>
      </c>
      <c r="AG134" s="138">
        <f t="shared" si="54"/>
        <v>0</v>
      </c>
      <c r="AH134" s="139">
        <f t="shared" ref="AH134:AH197" si="73">T134*AC134</f>
        <v>0</v>
      </c>
      <c r="AI134" s="127" t="e">
        <f t="shared" ref="AI134:AI197" si="74">AC134/AB134*100</f>
        <v>#DIV/0!</v>
      </c>
    </row>
    <row r="135" spans="1:73" s="15" customFormat="1" ht="30" x14ac:dyDescent="0.25">
      <c r="A135" s="154">
        <v>75</v>
      </c>
      <c r="B135" s="90" t="s">
        <v>46</v>
      </c>
      <c r="C135" s="13" t="s">
        <v>57</v>
      </c>
      <c r="D135" s="18">
        <v>4079.5</v>
      </c>
      <c r="E135" s="21">
        <v>22.86</v>
      </c>
      <c r="F135" s="23">
        <v>23.77</v>
      </c>
      <c r="G135" s="23">
        <f t="shared" si="55"/>
        <v>46628.684999999998</v>
      </c>
      <c r="H135" s="23">
        <f t="shared" si="56"/>
        <v>48484.857499999998</v>
      </c>
      <c r="I135" s="23">
        <f t="shared" si="33"/>
        <v>95113.542499999996</v>
      </c>
      <c r="J135" s="133">
        <f t="shared" si="57"/>
        <v>96969.714999999997</v>
      </c>
      <c r="K135" s="65">
        <f t="shared" si="58"/>
        <v>23.77</v>
      </c>
      <c r="L135" s="65">
        <v>24.84</v>
      </c>
      <c r="M135" s="65">
        <f t="shared" si="59"/>
        <v>48484.857499999998</v>
      </c>
      <c r="N135" s="65">
        <f t="shared" si="60"/>
        <v>100</v>
      </c>
      <c r="O135" s="133">
        <f t="shared" si="61"/>
        <v>96969.714999999997</v>
      </c>
      <c r="P135" s="65">
        <f t="shared" si="62"/>
        <v>50667.39</v>
      </c>
      <c r="Q135" s="65">
        <f t="shared" si="63"/>
        <v>99152.247499999998</v>
      </c>
      <c r="R135" s="135">
        <f t="shared" si="64"/>
        <v>101334.78</v>
      </c>
      <c r="S135" s="65">
        <f t="shared" si="65"/>
        <v>104.50147244425747</v>
      </c>
      <c r="T135" s="18">
        <v>4778.2</v>
      </c>
      <c r="U135" s="21">
        <v>15.47</v>
      </c>
      <c r="V135" s="23">
        <v>16.079999999999998</v>
      </c>
      <c r="W135" s="25">
        <f t="shared" si="43"/>
        <v>36959.377</v>
      </c>
      <c r="X135" s="25">
        <f t="shared" si="44"/>
        <v>38416.727999999996</v>
      </c>
      <c r="Y135" s="25">
        <f t="shared" si="45"/>
        <v>75376.104999999996</v>
      </c>
      <c r="Z135" s="136">
        <f t="shared" si="67"/>
        <v>76833.455999999991</v>
      </c>
      <c r="AA135" s="25">
        <f t="shared" si="68"/>
        <v>103.94311570782158</v>
      </c>
      <c r="AB135" s="68">
        <f t="shared" si="69"/>
        <v>16.079999999999998</v>
      </c>
      <c r="AC135" s="71">
        <v>16.8</v>
      </c>
      <c r="AD135" s="68">
        <f t="shared" si="70"/>
        <v>38416.727999999996</v>
      </c>
      <c r="AE135" s="141">
        <f t="shared" si="71"/>
        <v>76833.455999999991</v>
      </c>
      <c r="AF135" s="68">
        <f t="shared" si="72"/>
        <v>40136.879999999997</v>
      </c>
      <c r="AG135" s="138">
        <f t="shared" si="54"/>
        <v>78553.607999999993</v>
      </c>
      <c r="AH135" s="139">
        <f t="shared" si="73"/>
        <v>80273.759999999995</v>
      </c>
      <c r="AI135" s="127">
        <f t="shared" si="74"/>
        <v>104.47761194029852</v>
      </c>
      <c r="AJ135" s="63"/>
      <c r="AK135" s="63"/>
      <c r="AL135" s="63"/>
      <c r="AM135" s="63"/>
      <c r="AN135" s="63"/>
      <c r="AO135" s="63"/>
      <c r="AP135" s="63"/>
      <c r="AQ135" s="63"/>
      <c r="AR135" s="63"/>
      <c r="AS135" s="63"/>
      <c r="AT135" s="63"/>
      <c r="AU135" s="63"/>
      <c r="AV135" s="63"/>
      <c r="AW135" s="63"/>
      <c r="AX135" s="63"/>
      <c r="AY135" s="63"/>
      <c r="AZ135" s="63"/>
      <c r="BA135" s="63"/>
      <c r="BB135" s="63"/>
      <c r="BC135" s="63"/>
      <c r="BD135" s="63"/>
      <c r="BE135" s="63"/>
      <c r="BF135" s="63"/>
      <c r="BG135" s="63"/>
      <c r="BH135" s="63"/>
      <c r="BI135" s="63"/>
      <c r="BJ135" s="63"/>
      <c r="BK135" s="63"/>
      <c r="BL135" s="63"/>
      <c r="BM135" s="63"/>
      <c r="BN135" s="63"/>
      <c r="BO135" s="63"/>
      <c r="BP135" s="63"/>
      <c r="BQ135" s="63"/>
      <c r="BR135" s="63"/>
      <c r="BS135" s="63"/>
      <c r="BT135" s="63"/>
      <c r="BU135" s="63"/>
    </row>
    <row r="136" spans="1:73" s="16" customFormat="1" ht="30" customHeight="1" x14ac:dyDescent="0.25">
      <c r="A136" s="154">
        <v>76</v>
      </c>
      <c r="B136" s="55" t="s">
        <v>218</v>
      </c>
      <c r="C136" s="1" t="s">
        <v>219</v>
      </c>
      <c r="D136" s="18"/>
      <c r="E136" s="21"/>
      <c r="F136" s="23">
        <f t="shared" ref="F136:F154" si="75">E136*1.06</f>
        <v>0</v>
      </c>
      <c r="G136" s="23">
        <f t="shared" si="55"/>
        <v>0</v>
      </c>
      <c r="H136" s="23">
        <f t="shared" si="56"/>
        <v>0</v>
      </c>
      <c r="I136" s="23">
        <f t="shared" si="33"/>
        <v>0</v>
      </c>
      <c r="J136" s="133">
        <f t="shared" si="57"/>
        <v>0</v>
      </c>
      <c r="K136" s="65">
        <f t="shared" si="58"/>
        <v>0</v>
      </c>
      <c r="L136" s="65"/>
      <c r="M136" s="65">
        <f t="shared" si="59"/>
        <v>0</v>
      </c>
      <c r="N136" s="65" t="e">
        <f t="shared" si="60"/>
        <v>#DIV/0!</v>
      </c>
      <c r="O136" s="133">
        <f t="shared" si="61"/>
        <v>0</v>
      </c>
      <c r="P136" s="65">
        <f t="shared" si="62"/>
        <v>0</v>
      </c>
      <c r="Q136" s="65">
        <f t="shared" si="63"/>
        <v>0</v>
      </c>
      <c r="R136" s="135">
        <f t="shared" si="64"/>
        <v>0</v>
      </c>
      <c r="S136" s="65" t="e">
        <f t="shared" si="65"/>
        <v>#DIV/0!</v>
      </c>
      <c r="T136" s="5"/>
      <c r="U136" s="21"/>
      <c r="V136" s="25">
        <f t="shared" si="66"/>
        <v>0</v>
      </c>
      <c r="W136" s="25">
        <f t="shared" si="43"/>
        <v>0</v>
      </c>
      <c r="X136" s="25">
        <f t="shared" si="44"/>
        <v>0</v>
      </c>
      <c r="Y136" s="25">
        <f t="shared" si="45"/>
        <v>0</v>
      </c>
      <c r="Z136" s="136">
        <f t="shared" si="67"/>
        <v>0</v>
      </c>
      <c r="AA136" s="25" t="e">
        <f t="shared" si="68"/>
        <v>#DIV/0!</v>
      </c>
      <c r="AB136" s="68">
        <f t="shared" si="69"/>
        <v>0</v>
      </c>
      <c r="AC136" s="71"/>
      <c r="AD136" s="68">
        <f t="shared" si="70"/>
        <v>0</v>
      </c>
      <c r="AE136" s="141">
        <f t="shared" si="71"/>
        <v>0</v>
      </c>
      <c r="AF136" s="68">
        <f t="shared" si="72"/>
        <v>0</v>
      </c>
      <c r="AG136" s="138">
        <f t="shared" si="54"/>
        <v>0</v>
      </c>
      <c r="AH136" s="139">
        <f t="shared" si="73"/>
        <v>0</v>
      </c>
      <c r="AI136" s="127" t="e">
        <f t="shared" si="74"/>
        <v>#DIV/0!</v>
      </c>
      <c r="AJ136" s="63"/>
      <c r="AK136" s="63"/>
      <c r="AL136" s="63"/>
      <c r="AM136" s="63"/>
      <c r="AN136" s="63"/>
      <c r="AO136" s="63"/>
      <c r="AP136" s="63"/>
      <c r="AQ136" s="63"/>
      <c r="AR136" s="63"/>
      <c r="AS136" s="63"/>
      <c r="AT136" s="63"/>
      <c r="AU136" s="63"/>
      <c r="AV136" s="63"/>
      <c r="AW136" s="63"/>
      <c r="AX136" s="63"/>
      <c r="AY136" s="63"/>
      <c r="AZ136" s="63"/>
      <c r="BA136" s="63"/>
      <c r="BB136" s="63"/>
      <c r="BC136" s="63"/>
      <c r="BD136" s="63"/>
      <c r="BE136" s="63"/>
      <c r="BF136" s="63"/>
      <c r="BG136" s="63"/>
      <c r="BH136" s="63"/>
      <c r="BI136" s="63"/>
      <c r="BJ136" s="63"/>
      <c r="BK136" s="63"/>
      <c r="BL136" s="63"/>
      <c r="BM136" s="63"/>
      <c r="BN136" s="63"/>
      <c r="BO136" s="63"/>
      <c r="BP136" s="63"/>
      <c r="BQ136" s="63"/>
      <c r="BR136" s="63"/>
      <c r="BS136" s="63"/>
      <c r="BT136" s="63"/>
      <c r="BU136" s="63"/>
    </row>
    <row r="137" spans="1:73" s="16" customFormat="1" ht="30" customHeight="1" x14ac:dyDescent="0.25">
      <c r="A137" s="267">
        <v>77</v>
      </c>
      <c r="B137" s="257" t="s">
        <v>247</v>
      </c>
      <c r="C137" s="13" t="s">
        <v>233</v>
      </c>
      <c r="D137" s="18"/>
      <c r="E137" s="21"/>
      <c r="F137" s="23">
        <f t="shared" si="75"/>
        <v>0</v>
      </c>
      <c r="G137" s="23">
        <f t="shared" si="55"/>
        <v>0</v>
      </c>
      <c r="H137" s="23">
        <f t="shared" si="56"/>
        <v>0</v>
      </c>
      <c r="I137" s="23">
        <f t="shared" si="33"/>
        <v>0</v>
      </c>
      <c r="J137" s="133">
        <f t="shared" si="57"/>
        <v>0</v>
      </c>
      <c r="K137" s="65">
        <f t="shared" si="58"/>
        <v>0</v>
      </c>
      <c r="L137" s="65"/>
      <c r="M137" s="65">
        <f t="shared" si="59"/>
        <v>0</v>
      </c>
      <c r="N137" s="65" t="e">
        <f t="shared" si="60"/>
        <v>#DIV/0!</v>
      </c>
      <c r="O137" s="133">
        <f t="shared" si="61"/>
        <v>0</v>
      </c>
      <c r="P137" s="65">
        <f t="shared" si="62"/>
        <v>0</v>
      </c>
      <c r="Q137" s="65">
        <f t="shared" si="63"/>
        <v>0</v>
      </c>
      <c r="R137" s="135">
        <f t="shared" si="64"/>
        <v>0</v>
      </c>
      <c r="S137" s="65" t="e">
        <f t="shared" si="65"/>
        <v>#DIV/0!</v>
      </c>
      <c r="T137" s="5"/>
      <c r="U137" s="38"/>
      <c r="V137" s="25">
        <f t="shared" si="66"/>
        <v>0</v>
      </c>
      <c r="W137" s="25">
        <f t="shared" si="43"/>
        <v>0</v>
      </c>
      <c r="X137" s="25">
        <f t="shared" si="44"/>
        <v>0</v>
      </c>
      <c r="Y137" s="25">
        <f t="shared" si="45"/>
        <v>0</v>
      </c>
      <c r="Z137" s="136">
        <f t="shared" si="67"/>
        <v>0</v>
      </c>
      <c r="AA137" s="25" t="e">
        <f t="shared" si="68"/>
        <v>#DIV/0!</v>
      </c>
      <c r="AB137" s="68">
        <f t="shared" si="69"/>
        <v>0</v>
      </c>
      <c r="AC137" s="71"/>
      <c r="AD137" s="68">
        <f t="shared" si="70"/>
        <v>0</v>
      </c>
      <c r="AE137" s="141">
        <f t="shared" si="71"/>
        <v>0</v>
      </c>
      <c r="AF137" s="68">
        <f t="shared" si="72"/>
        <v>0</v>
      </c>
      <c r="AG137" s="138">
        <f t="shared" si="54"/>
        <v>0</v>
      </c>
      <c r="AH137" s="139">
        <f t="shared" si="73"/>
        <v>0</v>
      </c>
      <c r="AI137" s="127" t="e">
        <f t="shared" si="74"/>
        <v>#DIV/0!</v>
      </c>
      <c r="AJ137" s="63"/>
      <c r="AK137" s="63"/>
      <c r="AL137" s="63"/>
      <c r="AM137" s="63"/>
      <c r="AN137" s="63"/>
      <c r="AO137" s="63"/>
      <c r="AP137" s="63"/>
      <c r="AQ137" s="63"/>
      <c r="AR137" s="63"/>
      <c r="AS137" s="63"/>
      <c r="AT137" s="63"/>
      <c r="AU137" s="63"/>
      <c r="AV137" s="63"/>
      <c r="AW137" s="63"/>
      <c r="AX137" s="63"/>
      <c r="AY137" s="63"/>
      <c r="AZ137" s="63"/>
      <c r="BA137" s="63"/>
      <c r="BB137" s="63"/>
      <c r="BC137" s="63"/>
      <c r="BD137" s="63"/>
      <c r="BE137" s="63"/>
      <c r="BF137" s="63"/>
      <c r="BG137" s="63"/>
      <c r="BH137" s="63"/>
      <c r="BI137" s="63"/>
      <c r="BJ137" s="63"/>
      <c r="BK137" s="63"/>
      <c r="BL137" s="63"/>
      <c r="BM137" s="63"/>
      <c r="BN137" s="63"/>
      <c r="BO137" s="63"/>
      <c r="BP137" s="63"/>
      <c r="BQ137" s="63"/>
      <c r="BR137" s="63"/>
      <c r="BS137" s="63"/>
      <c r="BT137" s="63"/>
      <c r="BU137" s="63"/>
    </row>
    <row r="138" spans="1:73" s="16" customFormat="1" ht="60" x14ac:dyDescent="0.25">
      <c r="A138" s="268"/>
      <c r="B138" s="258"/>
      <c r="C138" s="13" t="s">
        <v>234</v>
      </c>
      <c r="D138" s="18"/>
      <c r="E138" s="21"/>
      <c r="F138" s="23">
        <f t="shared" si="75"/>
        <v>0</v>
      </c>
      <c r="G138" s="23">
        <f t="shared" si="55"/>
        <v>0</v>
      </c>
      <c r="H138" s="23">
        <f t="shared" si="56"/>
        <v>0</v>
      </c>
      <c r="I138" s="23">
        <f t="shared" si="33"/>
        <v>0</v>
      </c>
      <c r="J138" s="133">
        <f t="shared" si="57"/>
        <v>0</v>
      </c>
      <c r="K138" s="65">
        <f t="shared" si="58"/>
        <v>0</v>
      </c>
      <c r="L138" s="65"/>
      <c r="M138" s="65">
        <f t="shared" si="59"/>
        <v>0</v>
      </c>
      <c r="N138" s="65" t="e">
        <f t="shared" si="60"/>
        <v>#DIV/0!</v>
      </c>
      <c r="O138" s="133">
        <f t="shared" si="61"/>
        <v>0</v>
      </c>
      <c r="P138" s="65">
        <f t="shared" si="62"/>
        <v>0</v>
      </c>
      <c r="Q138" s="65">
        <f t="shared" si="63"/>
        <v>0</v>
      </c>
      <c r="R138" s="135">
        <f t="shared" si="64"/>
        <v>0</v>
      </c>
      <c r="S138" s="65" t="e">
        <f t="shared" si="65"/>
        <v>#DIV/0!</v>
      </c>
      <c r="T138" s="5"/>
      <c r="U138" s="39"/>
      <c r="V138" s="25">
        <f t="shared" si="66"/>
        <v>0</v>
      </c>
      <c r="W138" s="25">
        <f t="shared" si="43"/>
        <v>0</v>
      </c>
      <c r="X138" s="25">
        <f t="shared" si="44"/>
        <v>0</v>
      </c>
      <c r="Y138" s="25">
        <f t="shared" si="45"/>
        <v>0</v>
      </c>
      <c r="Z138" s="136">
        <f t="shared" si="67"/>
        <v>0</v>
      </c>
      <c r="AA138" s="25" t="e">
        <f t="shared" si="68"/>
        <v>#DIV/0!</v>
      </c>
      <c r="AB138" s="68">
        <f t="shared" si="69"/>
        <v>0</v>
      </c>
      <c r="AC138" s="71"/>
      <c r="AD138" s="68">
        <f t="shared" si="70"/>
        <v>0</v>
      </c>
      <c r="AE138" s="141">
        <f t="shared" si="71"/>
        <v>0</v>
      </c>
      <c r="AF138" s="68">
        <f t="shared" si="72"/>
        <v>0</v>
      </c>
      <c r="AG138" s="138">
        <f t="shared" si="54"/>
        <v>0</v>
      </c>
      <c r="AH138" s="139">
        <f t="shared" si="73"/>
        <v>0</v>
      </c>
      <c r="AI138" s="127" t="e">
        <f t="shared" si="74"/>
        <v>#DIV/0!</v>
      </c>
      <c r="AJ138" s="63"/>
      <c r="AK138" s="63"/>
      <c r="AL138" s="63"/>
      <c r="AM138" s="63"/>
      <c r="AN138" s="63"/>
      <c r="AO138" s="63"/>
      <c r="AP138" s="63"/>
      <c r="AQ138" s="63"/>
      <c r="AR138" s="63"/>
      <c r="AS138" s="63"/>
      <c r="AT138" s="63"/>
      <c r="AU138" s="63"/>
      <c r="AV138" s="63"/>
      <c r="AW138" s="63"/>
      <c r="AX138" s="63"/>
      <c r="AY138" s="63"/>
      <c r="AZ138" s="63"/>
      <c r="BA138" s="63"/>
      <c r="BB138" s="63"/>
      <c r="BC138" s="63"/>
      <c r="BD138" s="63"/>
      <c r="BE138" s="63"/>
      <c r="BF138" s="63"/>
      <c r="BG138" s="63"/>
      <c r="BH138" s="63"/>
      <c r="BI138" s="63"/>
      <c r="BJ138" s="63"/>
      <c r="BK138" s="63"/>
      <c r="BL138" s="63"/>
      <c r="BM138" s="63"/>
      <c r="BN138" s="63"/>
      <c r="BO138" s="63"/>
      <c r="BP138" s="63"/>
      <c r="BQ138" s="63"/>
      <c r="BR138" s="63"/>
      <c r="BS138" s="63"/>
      <c r="BT138" s="63"/>
      <c r="BU138" s="63"/>
    </row>
    <row r="139" spans="1:73" s="16" customFormat="1" ht="60" x14ac:dyDescent="0.25">
      <c r="A139" s="271"/>
      <c r="B139" s="259"/>
      <c r="C139" s="1" t="s">
        <v>219</v>
      </c>
      <c r="D139" s="18"/>
      <c r="E139" s="21"/>
      <c r="F139" s="23">
        <f t="shared" si="75"/>
        <v>0</v>
      </c>
      <c r="G139" s="23">
        <f t="shared" si="55"/>
        <v>0</v>
      </c>
      <c r="H139" s="23">
        <f t="shared" si="56"/>
        <v>0</v>
      </c>
      <c r="I139" s="23">
        <f t="shared" si="33"/>
        <v>0</v>
      </c>
      <c r="J139" s="133">
        <f t="shared" si="57"/>
        <v>0</v>
      </c>
      <c r="K139" s="65">
        <f t="shared" si="58"/>
        <v>0</v>
      </c>
      <c r="L139" s="65"/>
      <c r="M139" s="65">
        <f t="shared" si="59"/>
        <v>0</v>
      </c>
      <c r="N139" s="65" t="e">
        <f t="shared" si="60"/>
        <v>#DIV/0!</v>
      </c>
      <c r="O139" s="133">
        <f t="shared" si="61"/>
        <v>0</v>
      </c>
      <c r="P139" s="65">
        <f t="shared" si="62"/>
        <v>0</v>
      </c>
      <c r="Q139" s="65">
        <f t="shared" si="63"/>
        <v>0</v>
      </c>
      <c r="R139" s="135">
        <f t="shared" si="64"/>
        <v>0</v>
      </c>
      <c r="S139" s="65" t="e">
        <f t="shared" si="65"/>
        <v>#DIV/0!</v>
      </c>
      <c r="T139" s="5"/>
      <c r="U139" s="21"/>
      <c r="V139" s="25">
        <f t="shared" si="66"/>
        <v>0</v>
      </c>
      <c r="W139" s="25">
        <f t="shared" si="43"/>
        <v>0</v>
      </c>
      <c r="X139" s="25">
        <f t="shared" si="44"/>
        <v>0</v>
      </c>
      <c r="Y139" s="25">
        <f t="shared" si="45"/>
        <v>0</v>
      </c>
      <c r="Z139" s="136">
        <f t="shared" si="67"/>
        <v>0</v>
      </c>
      <c r="AA139" s="25" t="e">
        <f t="shared" si="68"/>
        <v>#DIV/0!</v>
      </c>
      <c r="AB139" s="68">
        <f t="shared" si="69"/>
        <v>0</v>
      </c>
      <c r="AC139" s="71"/>
      <c r="AD139" s="68">
        <f t="shared" si="70"/>
        <v>0</v>
      </c>
      <c r="AE139" s="141">
        <f t="shared" si="71"/>
        <v>0</v>
      </c>
      <c r="AF139" s="68">
        <f t="shared" si="72"/>
        <v>0</v>
      </c>
      <c r="AG139" s="138">
        <f t="shared" si="54"/>
        <v>0</v>
      </c>
      <c r="AH139" s="139">
        <f t="shared" si="73"/>
        <v>0</v>
      </c>
      <c r="AI139" s="127" t="e">
        <f t="shared" si="74"/>
        <v>#DIV/0!</v>
      </c>
      <c r="AJ139" s="63"/>
      <c r="AK139" s="63"/>
      <c r="AL139" s="63"/>
      <c r="AM139" s="63"/>
      <c r="AN139" s="63"/>
      <c r="AO139" s="63"/>
      <c r="AP139" s="63"/>
      <c r="AQ139" s="63"/>
      <c r="AR139" s="63"/>
      <c r="AS139" s="63"/>
      <c r="AT139" s="63"/>
      <c r="AU139" s="63"/>
      <c r="AV139" s="63"/>
      <c r="AW139" s="63"/>
      <c r="AX139" s="63"/>
      <c r="AY139" s="63"/>
      <c r="AZ139" s="63"/>
      <c r="BA139" s="63"/>
      <c r="BB139" s="63"/>
      <c r="BC139" s="63"/>
      <c r="BD139" s="63"/>
      <c r="BE139" s="63"/>
      <c r="BF139" s="63"/>
      <c r="BG139" s="63"/>
      <c r="BH139" s="63"/>
      <c r="BI139" s="63"/>
      <c r="BJ139" s="63"/>
      <c r="BK139" s="63"/>
      <c r="BL139" s="63"/>
      <c r="BM139" s="63"/>
      <c r="BN139" s="63"/>
      <c r="BO139" s="63"/>
      <c r="BP139" s="63"/>
      <c r="BQ139" s="63"/>
      <c r="BR139" s="63"/>
      <c r="BS139" s="63"/>
      <c r="BT139" s="63"/>
      <c r="BU139" s="63"/>
    </row>
    <row r="140" spans="1:73" s="16" customFormat="1" ht="45" x14ac:dyDescent="0.25">
      <c r="A140" s="267">
        <v>78</v>
      </c>
      <c r="B140" s="294" t="s">
        <v>123</v>
      </c>
      <c r="C140" s="13" t="s">
        <v>283</v>
      </c>
      <c r="D140" s="18">
        <v>0</v>
      </c>
      <c r="E140" s="21">
        <v>0</v>
      </c>
      <c r="F140" s="23">
        <v>0</v>
      </c>
      <c r="G140" s="23">
        <f t="shared" si="55"/>
        <v>0</v>
      </c>
      <c r="H140" s="23">
        <f t="shared" si="56"/>
        <v>0</v>
      </c>
      <c r="I140" s="23">
        <v>0</v>
      </c>
      <c r="J140" s="133">
        <f t="shared" si="57"/>
        <v>0</v>
      </c>
      <c r="K140" s="65">
        <f t="shared" si="58"/>
        <v>0</v>
      </c>
      <c r="L140" s="65"/>
      <c r="M140" s="65">
        <f t="shared" si="59"/>
        <v>0</v>
      </c>
      <c r="N140" s="65" t="e">
        <f t="shared" si="60"/>
        <v>#DIV/0!</v>
      </c>
      <c r="O140" s="133">
        <f t="shared" si="61"/>
        <v>0</v>
      </c>
      <c r="P140" s="65">
        <f t="shared" si="62"/>
        <v>0</v>
      </c>
      <c r="Q140" s="65">
        <f t="shared" si="63"/>
        <v>0</v>
      </c>
      <c r="R140" s="135">
        <f t="shared" si="64"/>
        <v>0</v>
      </c>
      <c r="S140" s="65" t="e">
        <f t="shared" si="65"/>
        <v>#DIV/0!</v>
      </c>
      <c r="T140" s="296">
        <v>5.91</v>
      </c>
      <c r="U140" s="297">
        <v>33.61</v>
      </c>
      <c r="V140" s="297">
        <v>33.619999999999997</v>
      </c>
      <c r="W140" s="297">
        <f>T140*U140/2</f>
        <v>99.317549999999997</v>
      </c>
      <c r="X140" s="297">
        <f>T140*V140/2</f>
        <v>99.347099999999998</v>
      </c>
      <c r="Y140" s="297">
        <f>W140+X140</f>
        <v>198.66464999999999</v>
      </c>
      <c r="Z140" s="136">
        <f t="shared" si="67"/>
        <v>198.6942</v>
      </c>
      <c r="AA140" s="25">
        <f t="shared" si="68"/>
        <v>100.0297530496876</v>
      </c>
      <c r="AB140" s="68">
        <v>0</v>
      </c>
      <c r="AC140" s="71"/>
      <c r="AD140" s="68">
        <f t="shared" si="70"/>
        <v>0</v>
      </c>
      <c r="AE140" s="141">
        <f t="shared" si="71"/>
        <v>0</v>
      </c>
      <c r="AF140" s="68">
        <f t="shared" si="72"/>
        <v>0</v>
      </c>
      <c r="AG140" s="138">
        <f t="shared" si="54"/>
        <v>0</v>
      </c>
      <c r="AH140" s="139">
        <f t="shared" si="73"/>
        <v>0</v>
      </c>
      <c r="AI140" s="127" t="e">
        <f t="shared" si="74"/>
        <v>#DIV/0!</v>
      </c>
      <c r="AJ140" s="63"/>
      <c r="AK140" s="63"/>
      <c r="AL140" s="63"/>
      <c r="AM140" s="63"/>
      <c r="AN140" s="63"/>
      <c r="AO140" s="63"/>
      <c r="AP140" s="63"/>
      <c r="AQ140" s="63"/>
      <c r="AR140" s="63"/>
      <c r="AS140" s="63"/>
      <c r="AT140" s="63"/>
      <c r="AU140" s="63"/>
      <c r="AV140" s="63"/>
      <c r="AW140" s="63"/>
      <c r="AX140" s="63"/>
      <c r="AY140" s="63"/>
      <c r="AZ140" s="63"/>
      <c r="BA140" s="63"/>
      <c r="BB140" s="63"/>
      <c r="BC140" s="63"/>
      <c r="BD140" s="63"/>
      <c r="BE140" s="63"/>
      <c r="BF140" s="63"/>
      <c r="BG140" s="63"/>
      <c r="BH140" s="63"/>
      <c r="BI140" s="63"/>
      <c r="BJ140" s="63"/>
      <c r="BK140" s="63"/>
      <c r="BL140" s="63"/>
      <c r="BM140" s="63"/>
      <c r="BN140" s="63"/>
      <c r="BO140" s="63"/>
      <c r="BP140" s="63"/>
      <c r="BQ140" s="63"/>
      <c r="BR140" s="63"/>
      <c r="BS140" s="63"/>
      <c r="BT140" s="63"/>
      <c r="BU140" s="63"/>
    </row>
    <row r="141" spans="1:73" ht="30" x14ac:dyDescent="0.25">
      <c r="A141" s="271"/>
      <c r="B141" s="295"/>
      <c r="C141" s="13" t="s">
        <v>282</v>
      </c>
      <c r="D141" s="149">
        <v>4.99</v>
      </c>
      <c r="E141" s="25">
        <v>24.6</v>
      </c>
      <c r="F141" s="23">
        <f t="shared" si="75"/>
        <v>26.076000000000004</v>
      </c>
      <c r="G141" s="23">
        <f t="shared" si="55"/>
        <v>61.37700000000001</v>
      </c>
      <c r="H141" s="23">
        <f t="shared" si="56"/>
        <v>65.05962000000001</v>
      </c>
      <c r="I141" s="23">
        <f t="shared" ref="I141:I211" si="76">G141+H141</f>
        <v>126.43662000000002</v>
      </c>
      <c r="J141" s="133">
        <f t="shared" si="57"/>
        <v>130.11924000000002</v>
      </c>
      <c r="K141" s="65">
        <f t="shared" si="58"/>
        <v>26.076000000000004</v>
      </c>
      <c r="L141" s="65">
        <v>27.35</v>
      </c>
      <c r="M141" s="65">
        <f t="shared" si="59"/>
        <v>65.05962000000001</v>
      </c>
      <c r="N141" s="65">
        <f t="shared" si="60"/>
        <v>100</v>
      </c>
      <c r="O141" s="133">
        <f t="shared" si="61"/>
        <v>130.11924000000002</v>
      </c>
      <c r="P141" s="65">
        <f t="shared" si="62"/>
        <v>68.238250000000008</v>
      </c>
      <c r="Q141" s="65">
        <f t="shared" si="63"/>
        <v>133.29787000000002</v>
      </c>
      <c r="R141" s="135">
        <f t="shared" si="64"/>
        <v>136.47650000000002</v>
      </c>
      <c r="S141" s="65">
        <f t="shared" si="65"/>
        <v>104.88571866850742</v>
      </c>
      <c r="T141" s="296"/>
      <c r="U141" s="298"/>
      <c r="V141" s="298"/>
      <c r="W141" s="298"/>
      <c r="X141" s="298"/>
      <c r="Y141" s="298"/>
      <c r="Z141" s="136">
        <f t="shared" si="67"/>
        <v>0</v>
      </c>
      <c r="AA141" s="25" t="e">
        <f t="shared" si="68"/>
        <v>#DIV/0!</v>
      </c>
      <c r="AB141" s="68">
        <f>V140</f>
        <v>33.619999999999997</v>
      </c>
      <c r="AC141" s="71">
        <v>35.81</v>
      </c>
      <c r="AD141" s="68">
        <f t="shared" si="70"/>
        <v>0</v>
      </c>
      <c r="AE141" s="141">
        <f t="shared" si="71"/>
        <v>0</v>
      </c>
      <c r="AF141" s="68">
        <f t="shared" si="72"/>
        <v>0</v>
      </c>
      <c r="AG141" s="138">
        <f t="shared" si="54"/>
        <v>0</v>
      </c>
      <c r="AH141" s="139">
        <f t="shared" si="73"/>
        <v>0</v>
      </c>
      <c r="AI141" s="127">
        <f t="shared" si="74"/>
        <v>106.5139797739441</v>
      </c>
    </row>
    <row r="142" spans="1:73" s="15" customFormat="1" x14ac:dyDescent="0.25">
      <c r="A142" s="154">
        <v>79</v>
      </c>
      <c r="B142" s="108" t="s">
        <v>47</v>
      </c>
      <c r="C142" s="1" t="s">
        <v>58</v>
      </c>
      <c r="D142" s="149">
        <v>474.77800000000002</v>
      </c>
      <c r="E142" s="25">
        <v>20.55</v>
      </c>
      <c r="F142" s="23">
        <v>21.67</v>
      </c>
      <c r="G142" s="23">
        <f t="shared" si="55"/>
        <v>4878.3439500000004</v>
      </c>
      <c r="H142" s="23">
        <f t="shared" si="56"/>
        <v>5144.2196300000005</v>
      </c>
      <c r="I142" s="23">
        <f t="shared" si="76"/>
        <v>10022.563580000002</v>
      </c>
      <c r="J142" s="133">
        <f t="shared" si="57"/>
        <v>10288.439260000001</v>
      </c>
      <c r="K142" s="65">
        <f t="shared" si="58"/>
        <v>21.67</v>
      </c>
      <c r="L142" s="65">
        <v>22.7</v>
      </c>
      <c r="M142" s="65">
        <f t="shared" si="59"/>
        <v>5144.2196300000005</v>
      </c>
      <c r="N142" s="65">
        <f t="shared" si="60"/>
        <v>100</v>
      </c>
      <c r="O142" s="133">
        <f t="shared" si="61"/>
        <v>10288.439260000001</v>
      </c>
      <c r="P142" s="65">
        <f t="shared" si="62"/>
        <v>5388.7303000000002</v>
      </c>
      <c r="Q142" s="65">
        <f t="shared" si="63"/>
        <v>10532.949930000001</v>
      </c>
      <c r="R142" s="135">
        <f t="shared" si="64"/>
        <v>10777.4606</v>
      </c>
      <c r="S142" s="65">
        <f t="shared" si="65"/>
        <v>104.75311490539916</v>
      </c>
      <c r="T142" s="46">
        <v>2735.5</v>
      </c>
      <c r="U142" s="25">
        <v>22.01</v>
      </c>
      <c r="V142" s="25">
        <v>23.33</v>
      </c>
      <c r="W142" s="25">
        <f t="shared" ref="W142:W212" si="77">T142*U142/2</f>
        <v>30104.177500000002</v>
      </c>
      <c r="X142" s="25">
        <f t="shared" ref="X142:X212" si="78">T142*V142/2</f>
        <v>31909.607499999998</v>
      </c>
      <c r="Y142" s="25">
        <f t="shared" ref="Y142:Y212" si="79">W142+X142</f>
        <v>62013.785000000003</v>
      </c>
      <c r="Z142" s="136">
        <f t="shared" si="67"/>
        <v>63819.214999999997</v>
      </c>
      <c r="AA142" s="25">
        <f t="shared" si="68"/>
        <v>105.9972739663789</v>
      </c>
      <c r="AB142" s="68">
        <f t="shared" si="69"/>
        <v>23.33</v>
      </c>
      <c r="AC142" s="71">
        <v>24.84</v>
      </c>
      <c r="AD142" s="68">
        <f t="shared" si="70"/>
        <v>31909.607499999998</v>
      </c>
      <c r="AE142" s="141">
        <f t="shared" si="71"/>
        <v>63819.214999999997</v>
      </c>
      <c r="AF142" s="68">
        <f t="shared" si="72"/>
        <v>33974.909999999996</v>
      </c>
      <c r="AG142" s="138">
        <f t="shared" si="54"/>
        <v>65884.517499999987</v>
      </c>
      <c r="AH142" s="139">
        <f t="shared" si="73"/>
        <v>67949.819999999992</v>
      </c>
      <c r="AI142" s="127">
        <f t="shared" si="74"/>
        <v>106.47235319331334</v>
      </c>
      <c r="AJ142" s="63"/>
      <c r="AK142" s="63"/>
      <c r="AL142" s="63"/>
      <c r="AM142" s="63"/>
      <c r="AN142" s="63"/>
      <c r="AO142" s="63"/>
      <c r="AP142" s="63"/>
      <c r="AQ142" s="63"/>
      <c r="AR142" s="63"/>
      <c r="AS142" s="63"/>
      <c r="AT142" s="63"/>
      <c r="AU142" s="63"/>
      <c r="AV142" s="63"/>
      <c r="AW142" s="63"/>
      <c r="AX142" s="63"/>
      <c r="AY142" s="63"/>
      <c r="AZ142" s="63"/>
      <c r="BA142" s="63"/>
      <c r="BB142" s="63"/>
      <c r="BC142" s="63"/>
      <c r="BD142" s="63"/>
      <c r="BE142" s="63"/>
      <c r="BF142" s="63"/>
      <c r="BG142" s="63"/>
      <c r="BH142" s="63"/>
      <c r="BI142" s="63"/>
      <c r="BJ142" s="63"/>
      <c r="BK142" s="63"/>
      <c r="BL142" s="63"/>
      <c r="BM142" s="63"/>
      <c r="BN142" s="63"/>
      <c r="BO142" s="63"/>
      <c r="BP142" s="63"/>
      <c r="BQ142" s="63"/>
      <c r="BR142" s="63"/>
      <c r="BS142" s="63"/>
      <c r="BT142" s="63"/>
      <c r="BU142" s="63"/>
    </row>
    <row r="143" spans="1:73" s="16" customFormat="1" ht="45" x14ac:dyDescent="0.25">
      <c r="A143" s="154">
        <v>80</v>
      </c>
      <c r="B143" s="55" t="s">
        <v>221</v>
      </c>
      <c r="C143" s="1" t="s">
        <v>220</v>
      </c>
      <c r="D143" s="149"/>
      <c r="E143" s="25"/>
      <c r="F143" s="23">
        <f t="shared" si="75"/>
        <v>0</v>
      </c>
      <c r="G143" s="23">
        <f t="shared" si="55"/>
        <v>0</v>
      </c>
      <c r="H143" s="23">
        <f t="shared" si="56"/>
        <v>0</v>
      </c>
      <c r="I143" s="23">
        <f t="shared" si="76"/>
        <v>0</v>
      </c>
      <c r="J143" s="133">
        <f t="shared" si="57"/>
        <v>0</v>
      </c>
      <c r="K143" s="65">
        <f t="shared" si="58"/>
        <v>0</v>
      </c>
      <c r="L143" s="65"/>
      <c r="M143" s="65">
        <f t="shared" si="59"/>
        <v>0</v>
      </c>
      <c r="N143" s="65" t="e">
        <f t="shared" si="60"/>
        <v>#DIV/0!</v>
      </c>
      <c r="O143" s="133">
        <f t="shared" si="61"/>
        <v>0</v>
      </c>
      <c r="P143" s="65">
        <f t="shared" si="62"/>
        <v>0</v>
      </c>
      <c r="Q143" s="65">
        <f t="shared" si="63"/>
        <v>0</v>
      </c>
      <c r="R143" s="135">
        <f t="shared" si="64"/>
        <v>0</v>
      </c>
      <c r="S143" s="65" t="e">
        <f t="shared" si="65"/>
        <v>#DIV/0!</v>
      </c>
      <c r="T143" s="44"/>
      <c r="U143" s="25"/>
      <c r="V143" s="25">
        <f t="shared" si="66"/>
        <v>0</v>
      </c>
      <c r="W143" s="25">
        <f t="shared" si="77"/>
        <v>0</v>
      </c>
      <c r="X143" s="25">
        <f t="shared" si="78"/>
        <v>0</v>
      </c>
      <c r="Y143" s="25">
        <f t="shared" si="79"/>
        <v>0</v>
      </c>
      <c r="Z143" s="136">
        <f t="shared" si="67"/>
        <v>0</v>
      </c>
      <c r="AA143" s="25" t="e">
        <f t="shared" si="68"/>
        <v>#DIV/0!</v>
      </c>
      <c r="AB143" s="68">
        <f t="shared" si="69"/>
        <v>0</v>
      </c>
      <c r="AC143" s="71"/>
      <c r="AD143" s="68">
        <f t="shared" si="70"/>
        <v>0</v>
      </c>
      <c r="AE143" s="141">
        <f t="shared" si="71"/>
        <v>0</v>
      </c>
      <c r="AF143" s="68">
        <f t="shared" si="72"/>
        <v>0</v>
      </c>
      <c r="AG143" s="138">
        <f t="shared" si="54"/>
        <v>0</v>
      </c>
      <c r="AH143" s="139">
        <f t="shared" si="73"/>
        <v>0</v>
      </c>
      <c r="AI143" s="127" t="e">
        <f t="shared" si="74"/>
        <v>#DIV/0!</v>
      </c>
      <c r="AJ143" s="63"/>
      <c r="AK143" s="63"/>
      <c r="AL143" s="63"/>
      <c r="AM143" s="63"/>
      <c r="AN143" s="63"/>
      <c r="AO143" s="63"/>
      <c r="AP143" s="63"/>
      <c r="AQ143" s="63"/>
      <c r="AR143" s="63"/>
      <c r="AS143" s="63"/>
      <c r="AT143" s="63"/>
      <c r="AU143" s="63"/>
      <c r="AV143" s="63"/>
      <c r="AW143" s="63"/>
      <c r="AX143" s="63"/>
      <c r="AY143" s="63"/>
      <c r="AZ143" s="63"/>
      <c r="BA143" s="63"/>
      <c r="BB143" s="63"/>
      <c r="BC143" s="63"/>
      <c r="BD143" s="63"/>
      <c r="BE143" s="63"/>
      <c r="BF143" s="63"/>
      <c r="BG143" s="63"/>
      <c r="BH143" s="63"/>
      <c r="BI143" s="63"/>
      <c r="BJ143" s="63"/>
      <c r="BK143" s="63"/>
      <c r="BL143" s="63"/>
      <c r="BM143" s="63"/>
      <c r="BN143" s="63"/>
      <c r="BO143" s="63"/>
      <c r="BP143" s="63"/>
      <c r="BQ143" s="63"/>
      <c r="BR143" s="63"/>
      <c r="BS143" s="63"/>
      <c r="BT143" s="63"/>
      <c r="BU143" s="63"/>
    </row>
    <row r="144" spans="1:73" s="16" customFormat="1" x14ac:dyDescent="0.25">
      <c r="A144" s="154">
        <v>81</v>
      </c>
      <c r="B144" s="88" t="s">
        <v>48</v>
      </c>
      <c r="C144" s="1" t="s">
        <v>59</v>
      </c>
      <c r="D144" s="149">
        <v>490.1</v>
      </c>
      <c r="E144" s="25">
        <v>43.78</v>
      </c>
      <c r="F144" s="23">
        <f t="shared" si="75"/>
        <v>46.406800000000004</v>
      </c>
      <c r="G144" s="23">
        <f t="shared" si="55"/>
        <v>10728.289000000001</v>
      </c>
      <c r="H144" s="23">
        <f t="shared" si="56"/>
        <v>11371.986340000001</v>
      </c>
      <c r="I144" s="23">
        <f t="shared" si="76"/>
        <v>22100.27534</v>
      </c>
      <c r="J144" s="133">
        <f t="shared" si="57"/>
        <v>22743.972680000003</v>
      </c>
      <c r="K144" s="65">
        <f t="shared" si="58"/>
        <v>46.406800000000004</v>
      </c>
      <c r="L144" s="65">
        <v>49.42</v>
      </c>
      <c r="M144" s="65">
        <f t="shared" si="59"/>
        <v>11371.986340000001</v>
      </c>
      <c r="N144" s="65">
        <f t="shared" si="60"/>
        <v>100</v>
      </c>
      <c r="O144" s="133">
        <f t="shared" si="61"/>
        <v>22743.972680000003</v>
      </c>
      <c r="P144" s="65">
        <f t="shared" si="62"/>
        <v>12110.371000000001</v>
      </c>
      <c r="Q144" s="65">
        <f t="shared" si="63"/>
        <v>23482.357340000002</v>
      </c>
      <c r="R144" s="135">
        <f t="shared" si="64"/>
        <v>24220.742000000002</v>
      </c>
      <c r="S144" s="65">
        <f t="shared" si="65"/>
        <v>106.49301395485145</v>
      </c>
      <c r="T144" s="149">
        <v>141.71</v>
      </c>
      <c r="U144" s="25">
        <v>30.37</v>
      </c>
      <c r="V144" s="25">
        <v>32.19</v>
      </c>
      <c r="W144" s="25">
        <f t="shared" si="77"/>
        <v>2151.8663500000002</v>
      </c>
      <c r="X144" s="25">
        <f t="shared" si="78"/>
        <v>2280.8224500000001</v>
      </c>
      <c r="Y144" s="25">
        <f t="shared" si="79"/>
        <v>4432.6887999999999</v>
      </c>
      <c r="Z144" s="136">
        <f t="shared" si="67"/>
        <v>4561.6449000000002</v>
      </c>
      <c r="AA144" s="25">
        <f t="shared" si="68"/>
        <v>105.99275600921962</v>
      </c>
      <c r="AB144" s="68">
        <f t="shared" si="69"/>
        <v>32.19</v>
      </c>
      <c r="AC144" s="71">
        <v>34.28</v>
      </c>
      <c r="AD144" s="68">
        <f t="shared" si="70"/>
        <v>2280.8224500000001</v>
      </c>
      <c r="AE144" s="141">
        <f t="shared" si="71"/>
        <v>4561.6449000000002</v>
      </c>
      <c r="AF144" s="68">
        <f t="shared" si="72"/>
        <v>2428.9094</v>
      </c>
      <c r="AG144" s="138">
        <f t="shared" si="54"/>
        <v>4709.7318500000001</v>
      </c>
      <c r="AH144" s="139">
        <f t="shared" si="73"/>
        <v>4857.8188</v>
      </c>
      <c r="AI144" s="127">
        <f t="shared" si="74"/>
        <v>106.49269959614789</v>
      </c>
      <c r="AJ144" s="63"/>
      <c r="AK144" s="63"/>
      <c r="AL144" s="63"/>
      <c r="AM144" s="63"/>
      <c r="AN144" s="63"/>
      <c r="AO144" s="63"/>
      <c r="AP144" s="63"/>
      <c r="AQ144" s="63"/>
      <c r="AR144" s="63"/>
      <c r="AS144" s="63"/>
      <c r="AT144" s="63"/>
      <c r="AU144" s="63"/>
      <c r="AV144" s="63"/>
      <c r="AW144" s="63"/>
      <c r="AX144" s="63"/>
      <c r="AY144" s="63"/>
      <c r="AZ144" s="63"/>
      <c r="BA144" s="63"/>
      <c r="BB144" s="63"/>
      <c r="BC144" s="63"/>
      <c r="BD144" s="63"/>
      <c r="BE144" s="63"/>
      <c r="BF144" s="63"/>
      <c r="BG144" s="63"/>
      <c r="BH144" s="63"/>
      <c r="BI144" s="63"/>
      <c r="BJ144" s="63"/>
      <c r="BK144" s="63"/>
      <c r="BL144" s="63"/>
      <c r="BM144" s="63"/>
      <c r="BN144" s="63"/>
      <c r="BO144" s="63"/>
      <c r="BP144" s="63"/>
      <c r="BQ144" s="63"/>
      <c r="BR144" s="63"/>
      <c r="BS144" s="63"/>
      <c r="BT144" s="63"/>
      <c r="BU144" s="63"/>
    </row>
    <row r="145" spans="1:73" s="16" customFormat="1" ht="45" x14ac:dyDescent="0.25">
      <c r="A145" s="154">
        <v>82</v>
      </c>
      <c r="B145" s="93" t="s">
        <v>242</v>
      </c>
      <c r="C145" s="1" t="s">
        <v>59</v>
      </c>
      <c r="D145" s="149"/>
      <c r="E145" s="23">
        <v>0</v>
      </c>
      <c r="F145" s="23">
        <f t="shared" si="75"/>
        <v>0</v>
      </c>
      <c r="G145" s="23">
        <f t="shared" si="55"/>
        <v>0</v>
      </c>
      <c r="H145" s="23">
        <f t="shared" si="56"/>
        <v>0</v>
      </c>
      <c r="I145" s="23">
        <f t="shared" si="76"/>
        <v>0</v>
      </c>
      <c r="J145" s="133">
        <f t="shared" si="57"/>
        <v>0</v>
      </c>
      <c r="K145" s="65">
        <f t="shared" si="58"/>
        <v>0</v>
      </c>
      <c r="L145" s="65"/>
      <c r="M145" s="65">
        <f t="shared" si="59"/>
        <v>0</v>
      </c>
      <c r="N145" s="65" t="e">
        <f t="shared" si="60"/>
        <v>#DIV/0!</v>
      </c>
      <c r="O145" s="133">
        <f t="shared" si="61"/>
        <v>0</v>
      </c>
      <c r="P145" s="65">
        <f t="shared" si="62"/>
        <v>0</v>
      </c>
      <c r="Q145" s="65">
        <f t="shared" si="63"/>
        <v>0</v>
      </c>
      <c r="R145" s="135">
        <f t="shared" si="64"/>
        <v>0</v>
      </c>
      <c r="S145" s="65" t="e">
        <f t="shared" si="65"/>
        <v>#DIV/0!</v>
      </c>
      <c r="T145" s="44"/>
      <c r="U145" s="23">
        <v>0</v>
      </c>
      <c r="V145" s="23">
        <f t="shared" si="66"/>
        <v>0</v>
      </c>
      <c r="W145" s="23">
        <f t="shared" si="77"/>
        <v>0</v>
      </c>
      <c r="X145" s="23">
        <f t="shared" si="78"/>
        <v>0</v>
      </c>
      <c r="Y145" s="23">
        <f t="shared" si="79"/>
        <v>0</v>
      </c>
      <c r="Z145" s="136">
        <f t="shared" si="67"/>
        <v>0</v>
      </c>
      <c r="AA145" s="25" t="e">
        <f t="shared" si="68"/>
        <v>#DIV/0!</v>
      </c>
      <c r="AB145" s="68">
        <f t="shared" si="69"/>
        <v>0</v>
      </c>
      <c r="AC145" s="71"/>
      <c r="AD145" s="68">
        <f t="shared" si="70"/>
        <v>0</v>
      </c>
      <c r="AE145" s="141">
        <f t="shared" si="71"/>
        <v>0</v>
      </c>
      <c r="AF145" s="68">
        <f t="shared" si="72"/>
        <v>0</v>
      </c>
      <c r="AG145" s="138">
        <f t="shared" si="54"/>
        <v>0</v>
      </c>
      <c r="AH145" s="139">
        <f t="shared" si="73"/>
        <v>0</v>
      </c>
      <c r="AI145" s="127" t="e">
        <f t="shared" si="74"/>
        <v>#DIV/0!</v>
      </c>
      <c r="AJ145" s="63"/>
      <c r="AK145" s="63"/>
      <c r="AL145" s="63"/>
      <c r="AM145" s="63"/>
      <c r="AN145" s="63"/>
      <c r="AO145" s="63"/>
      <c r="AP145" s="63"/>
      <c r="AQ145" s="63"/>
      <c r="AR145" s="63"/>
      <c r="AS145" s="63"/>
      <c r="AT145" s="63"/>
      <c r="AU145" s="63"/>
      <c r="AV145" s="63"/>
      <c r="AW145" s="63"/>
      <c r="AX145" s="63"/>
      <c r="AY145" s="63"/>
      <c r="AZ145" s="63"/>
      <c r="BA145" s="63"/>
      <c r="BB145" s="63"/>
      <c r="BC145" s="63"/>
      <c r="BD145" s="63"/>
      <c r="BE145" s="63"/>
      <c r="BF145" s="63"/>
      <c r="BG145" s="63"/>
      <c r="BH145" s="63"/>
      <c r="BI145" s="63"/>
      <c r="BJ145" s="63"/>
      <c r="BK145" s="63"/>
      <c r="BL145" s="63"/>
      <c r="BM145" s="63"/>
      <c r="BN145" s="63"/>
      <c r="BO145" s="63"/>
      <c r="BP145" s="63"/>
      <c r="BQ145" s="63"/>
      <c r="BR145" s="63"/>
      <c r="BS145" s="63"/>
      <c r="BT145" s="63"/>
      <c r="BU145" s="63"/>
    </row>
    <row r="146" spans="1:73" ht="30" x14ac:dyDescent="0.25">
      <c r="A146" s="154">
        <v>83</v>
      </c>
      <c r="B146" s="88" t="s">
        <v>49</v>
      </c>
      <c r="C146" s="1" t="s">
        <v>59</v>
      </c>
      <c r="D146" s="149"/>
      <c r="E146" s="25"/>
      <c r="F146" s="23"/>
      <c r="G146" s="23">
        <f t="shared" si="55"/>
        <v>0</v>
      </c>
      <c r="H146" s="23">
        <f t="shared" si="56"/>
        <v>0</v>
      </c>
      <c r="I146" s="23">
        <f t="shared" si="76"/>
        <v>0</v>
      </c>
      <c r="J146" s="133">
        <f t="shared" si="57"/>
        <v>0</v>
      </c>
      <c r="K146" s="65">
        <f t="shared" si="58"/>
        <v>0</v>
      </c>
      <c r="L146" s="65">
        <v>38.42</v>
      </c>
      <c r="M146" s="65">
        <f t="shared" si="59"/>
        <v>0</v>
      </c>
      <c r="N146" s="65" t="e">
        <f t="shared" si="60"/>
        <v>#DIV/0!</v>
      </c>
      <c r="O146" s="133">
        <f t="shared" si="61"/>
        <v>0</v>
      </c>
      <c r="P146" s="65">
        <f t="shared" si="62"/>
        <v>0</v>
      </c>
      <c r="Q146" s="65">
        <f t="shared" si="63"/>
        <v>0</v>
      </c>
      <c r="R146" s="135">
        <f t="shared" si="64"/>
        <v>0</v>
      </c>
      <c r="S146" s="65" t="e">
        <f t="shared" si="65"/>
        <v>#DIV/0!</v>
      </c>
      <c r="T146" s="149">
        <v>28.79</v>
      </c>
      <c r="U146" s="25">
        <v>33.74</v>
      </c>
      <c r="V146" s="25">
        <v>35.76</v>
      </c>
      <c r="W146" s="25">
        <f t="shared" si="77"/>
        <v>485.68729999999999</v>
      </c>
      <c r="X146" s="25">
        <f t="shared" si="78"/>
        <v>514.76519999999994</v>
      </c>
      <c r="Y146" s="25">
        <f t="shared" si="79"/>
        <v>1000.4524999999999</v>
      </c>
      <c r="Z146" s="136">
        <f t="shared" si="67"/>
        <v>1029.5303999999999</v>
      </c>
      <c r="AA146" s="25">
        <f t="shared" si="68"/>
        <v>105.98695909899227</v>
      </c>
      <c r="AB146" s="68">
        <f t="shared" si="69"/>
        <v>35.76</v>
      </c>
      <c r="AC146" s="71">
        <v>38.08</v>
      </c>
      <c r="AD146" s="68">
        <f t="shared" si="70"/>
        <v>514.76519999999994</v>
      </c>
      <c r="AE146" s="141">
        <f t="shared" si="71"/>
        <v>1029.5303999999999</v>
      </c>
      <c r="AF146" s="68">
        <f t="shared" si="72"/>
        <v>548.16159999999991</v>
      </c>
      <c r="AG146" s="138">
        <f t="shared" si="54"/>
        <v>1062.9267999999997</v>
      </c>
      <c r="AH146" s="139">
        <f t="shared" si="73"/>
        <v>1096.3231999999998</v>
      </c>
      <c r="AI146" s="127">
        <f t="shared" si="74"/>
        <v>106.48769574944072</v>
      </c>
    </row>
    <row r="147" spans="1:73" ht="30" x14ac:dyDescent="0.25">
      <c r="A147" s="154">
        <v>84</v>
      </c>
      <c r="B147" s="55" t="s">
        <v>225</v>
      </c>
      <c r="C147" s="1" t="s">
        <v>59</v>
      </c>
      <c r="D147" s="149"/>
      <c r="E147" s="25"/>
      <c r="F147" s="23">
        <f t="shared" si="75"/>
        <v>0</v>
      </c>
      <c r="G147" s="23">
        <f t="shared" si="55"/>
        <v>0</v>
      </c>
      <c r="H147" s="23">
        <f t="shared" si="56"/>
        <v>0</v>
      </c>
      <c r="I147" s="23">
        <f t="shared" si="76"/>
        <v>0</v>
      </c>
      <c r="J147" s="133">
        <f t="shared" si="57"/>
        <v>0</v>
      </c>
      <c r="K147" s="65">
        <f t="shared" si="58"/>
        <v>0</v>
      </c>
      <c r="L147" s="65"/>
      <c r="M147" s="65">
        <f t="shared" si="59"/>
        <v>0</v>
      </c>
      <c r="N147" s="65" t="e">
        <f t="shared" si="60"/>
        <v>#DIV/0!</v>
      </c>
      <c r="O147" s="133">
        <f t="shared" si="61"/>
        <v>0</v>
      </c>
      <c r="P147" s="65">
        <f t="shared" si="62"/>
        <v>0</v>
      </c>
      <c r="Q147" s="65">
        <f t="shared" si="63"/>
        <v>0</v>
      </c>
      <c r="R147" s="135">
        <f t="shared" si="64"/>
        <v>0</v>
      </c>
      <c r="S147" s="65" t="e">
        <f t="shared" si="65"/>
        <v>#DIV/0!</v>
      </c>
      <c r="T147" s="44"/>
      <c r="U147" s="25"/>
      <c r="V147" s="25">
        <f t="shared" si="66"/>
        <v>0</v>
      </c>
      <c r="W147" s="25">
        <f t="shared" si="77"/>
        <v>0</v>
      </c>
      <c r="X147" s="25">
        <f t="shared" si="78"/>
        <v>0</v>
      </c>
      <c r="Y147" s="25">
        <f t="shared" si="79"/>
        <v>0</v>
      </c>
      <c r="Z147" s="136">
        <f t="shared" si="67"/>
        <v>0</v>
      </c>
      <c r="AA147" s="25" t="e">
        <f t="shared" si="68"/>
        <v>#DIV/0!</v>
      </c>
      <c r="AB147" s="68">
        <f t="shared" si="69"/>
        <v>0</v>
      </c>
      <c r="AC147" s="71"/>
      <c r="AD147" s="68">
        <f t="shared" si="70"/>
        <v>0</v>
      </c>
      <c r="AE147" s="141">
        <f t="shared" si="71"/>
        <v>0</v>
      </c>
      <c r="AF147" s="68">
        <f t="shared" si="72"/>
        <v>0</v>
      </c>
      <c r="AG147" s="138">
        <f t="shared" si="54"/>
        <v>0</v>
      </c>
      <c r="AH147" s="139">
        <f t="shared" si="73"/>
        <v>0</v>
      </c>
      <c r="AI147" s="127" t="e">
        <f t="shared" si="74"/>
        <v>#DIV/0!</v>
      </c>
    </row>
    <row r="148" spans="1:73" x14ac:dyDescent="0.25">
      <c r="A148" s="154">
        <v>85</v>
      </c>
      <c r="B148" s="114" t="s">
        <v>141</v>
      </c>
      <c r="C148" s="1" t="s">
        <v>60</v>
      </c>
      <c r="D148" s="22">
        <v>503.4</v>
      </c>
      <c r="E148" s="23">
        <v>46.42</v>
      </c>
      <c r="F148" s="23">
        <f t="shared" si="75"/>
        <v>49.205200000000005</v>
      </c>
      <c r="G148" s="23">
        <f t="shared" si="55"/>
        <v>11683.914000000001</v>
      </c>
      <c r="H148" s="23">
        <f t="shared" si="56"/>
        <v>12384.948840000001</v>
      </c>
      <c r="I148" s="23">
        <f t="shared" si="76"/>
        <v>24068.862840000002</v>
      </c>
      <c r="J148" s="133">
        <f t="shared" si="57"/>
        <v>24769.897680000002</v>
      </c>
      <c r="K148" s="65">
        <f t="shared" si="58"/>
        <v>49.205200000000005</v>
      </c>
      <c r="L148" s="65">
        <v>51.43</v>
      </c>
      <c r="M148" s="65">
        <f t="shared" si="59"/>
        <v>12384.948840000001</v>
      </c>
      <c r="N148" s="65">
        <f t="shared" si="60"/>
        <v>100</v>
      </c>
      <c r="O148" s="133">
        <f t="shared" si="61"/>
        <v>24769.897680000002</v>
      </c>
      <c r="P148" s="65">
        <f t="shared" si="62"/>
        <v>12944.930999999999</v>
      </c>
      <c r="Q148" s="65">
        <f t="shared" si="63"/>
        <v>25329.879840000001</v>
      </c>
      <c r="R148" s="135">
        <f t="shared" si="64"/>
        <v>25889.861999999997</v>
      </c>
      <c r="S148" s="65">
        <f t="shared" si="65"/>
        <v>104.52147334021606</v>
      </c>
      <c r="T148" s="149">
        <v>266.58999999999997</v>
      </c>
      <c r="U148" s="25">
        <v>31.48</v>
      </c>
      <c r="V148" s="25">
        <v>33.369999999999997</v>
      </c>
      <c r="W148" s="25">
        <f t="shared" si="77"/>
        <v>4196.1265999999996</v>
      </c>
      <c r="X148" s="25">
        <f t="shared" si="78"/>
        <v>4448.054149999999</v>
      </c>
      <c r="Y148" s="25">
        <f t="shared" si="79"/>
        <v>8644.1807499999995</v>
      </c>
      <c r="Z148" s="136">
        <f t="shared" si="67"/>
        <v>8896.1082999999981</v>
      </c>
      <c r="AA148" s="25">
        <f t="shared" si="68"/>
        <v>106.00381194409148</v>
      </c>
      <c r="AB148" s="68">
        <f t="shared" si="69"/>
        <v>33.369999999999997</v>
      </c>
      <c r="AC148" s="71">
        <v>34.869999999999997</v>
      </c>
      <c r="AD148" s="68">
        <f t="shared" si="70"/>
        <v>4448.054149999999</v>
      </c>
      <c r="AE148" s="141">
        <f t="shared" si="71"/>
        <v>8896.1082999999981</v>
      </c>
      <c r="AF148" s="68">
        <f t="shared" si="72"/>
        <v>4647.9966499999991</v>
      </c>
      <c r="AG148" s="138">
        <f t="shared" si="54"/>
        <v>9096.0507999999973</v>
      </c>
      <c r="AH148" s="139">
        <f t="shared" si="73"/>
        <v>9295.9932999999983</v>
      </c>
      <c r="AI148" s="127">
        <f t="shared" si="74"/>
        <v>104.49505543901707</v>
      </c>
    </row>
    <row r="149" spans="1:73" s="10" customFormat="1" x14ac:dyDescent="0.25">
      <c r="A149" s="154">
        <v>86</v>
      </c>
      <c r="B149" s="108" t="s">
        <v>44</v>
      </c>
      <c r="C149" s="1" t="s">
        <v>61</v>
      </c>
      <c r="D149" s="46">
        <v>370</v>
      </c>
      <c r="E149" s="25">
        <v>49.15</v>
      </c>
      <c r="F149" s="23">
        <f t="shared" si="75"/>
        <v>52.099000000000004</v>
      </c>
      <c r="G149" s="23">
        <f t="shared" si="55"/>
        <v>9092.75</v>
      </c>
      <c r="H149" s="23">
        <f t="shared" si="56"/>
        <v>9638.3150000000005</v>
      </c>
      <c r="I149" s="23">
        <f t="shared" si="76"/>
        <v>18731.065000000002</v>
      </c>
      <c r="J149" s="133">
        <f t="shared" si="57"/>
        <v>19276.63</v>
      </c>
      <c r="K149" s="65">
        <f t="shared" si="58"/>
        <v>52.099000000000004</v>
      </c>
      <c r="L149" s="65">
        <v>52.22</v>
      </c>
      <c r="M149" s="65">
        <f t="shared" si="59"/>
        <v>9638.3150000000005</v>
      </c>
      <c r="N149" s="65">
        <f t="shared" si="60"/>
        <v>100</v>
      </c>
      <c r="O149" s="133">
        <f t="shared" si="61"/>
        <v>19276.63</v>
      </c>
      <c r="P149" s="65">
        <f t="shared" si="62"/>
        <v>9660.6999999999989</v>
      </c>
      <c r="Q149" s="65">
        <f t="shared" si="63"/>
        <v>19299.014999999999</v>
      </c>
      <c r="R149" s="135">
        <f t="shared" si="64"/>
        <v>19321.399999999998</v>
      </c>
      <c r="S149" s="65">
        <f t="shared" si="65"/>
        <v>100.23225013915813</v>
      </c>
      <c r="T149" s="46">
        <v>149</v>
      </c>
      <c r="U149" s="23">
        <v>43.5</v>
      </c>
      <c r="V149" s="25">
        <f t="shared" si="66"/>
        <v>46.11</v>
      </c>
      <c r="W149" s="25">
        <f t="shared" si="77"/>
        <v>3240.75</v>
      </c>
      <c r="X149" s="25">
        <f t="shared" si="78"/>
        <v>3435.1950000000002</v>
      </c>
      <c r="Y149" s="25">
        <f t="shared" si="79"/>
        <v>6675.9449999999997</v>
      </c>
      <c r="Z149" s="136">
        <f t="shared" si="67"/>
        <v>6870.39</v>
      </c>
      <c r="AA149" s="25">
        <f t="shared" si="68"/>
        <v>106</v>
      </c>
      <c r="AB149" s="68">
        <f t="shared" si="69"/>
        <v>46.11</v>
      </c>
      <c r="AC149" s="71">
        <v>49.12</v>
      </c>
      <c r="AD149" s="68">
        <f t="shared" si="70"/>
        <v>3435.1950000000002</v>
      </c>
      <c r="AE149" s="141">
        <f t="shared" si="71"/>
        <v>6870.39</v>
      </c>
      <c r="AF149" s="68">
        <f t="shared" si="72"/>
        <v>3659.4399999999996</v>
      </c>
      <c r="AG149" s="138">
        <f t="shared" si="54"/>
        <v>7094.6350000000002</v>
      </c>
      <c r="AH149" s="139">
        <f t="shared" si="73"/>
        <v>7318.8799999999992</v>
      </c>
      <c r="AI149" s="127">
        <f t="shared" si="74"/>
        <v>106.52786814140099</v>
      </c>
      <c r="AJ149" s="63"/>
      <c r="AK149" s="63"/>
      <c r="AL149" s="63"/>
      <c r="AM149" s="63"/>
      <c r="AN149" s="63"/>
      <c r="AO149" s="63"/>
      <c r="AP149" s="63"/>
      <c r="AQ149" s="63"/>
      <c r="AR149" s="63"/>
      <c r="AS149" s="63"/>
      <c r="AT149" s="63"/>
      <c r="AU149" s="63"/>
      <c r="AV149" s="63"/>
      <c r="AW149" s="63"/>
      <c r="AX149" s="63"/>
      <c r="AY149" s="63"/>
      <c r="AZ149" s="63"/>
      <c r="BA149" s="63"/>
      <c r="BB149" s="63"/>
      <c r="BC149" s="63"/>
      <c r="BD149" s="63"/>
      <c r="BE149" s="63"/>
      <c r="BF149" s="63"/>
      <c r="BG149" s="63"/>
      <c r="BH149" s="63"/>
      <c r="BI149" s="63"/>
      <c r="BJ149" s="63"/>
      <c r="BK149" s="63"/>
      <c r="BL149" s="63"/>
      <c r="BM149" s="63"/>
      <c r="BN149" s="63"/>
      <c r="BO149" s="63"/>
      <c r="BP149" s="63"/>
      <c r="BQ149" s="63"/>
      <c r="BR149" s="63"/>
      <c r="BS149" s="63"/>
      <c r="BT149" s="63"/>
      <c r="BU149" s="63"/>
    </row>
    <row r="150" spans="1:73" s="10" customFormat="1" ht="36.75" customHeight="1" x14ac:dyDescent="0.25">
      <c r="A150" s="154">
        <v>87</v>
      </c>
      <c r="B150" s="90" t="s">
        <v>50</v>
      </c>
      <c r="C150" s="1" t="s">
        <v>62</v>
      </c>
      <c r="D150" s="149">
        <v>254.1</v>
      </c>
      <c r="E150" s="25">
        <v>41.87</v>
      </c>
      <c r="F150" s="23">
        <v>44.22</v>
      </c>
      <c r="G150" s="23">
        <f t="shared" si="55"/>
        <v>5319.5834999999997</v>
      </c>
      <c r="H150" s="23">
        <f t="shared" si="56"/>
        <v>5618.1509999999998</v>
      </c>
      <c r="I150" s="23">
        <f t="shared" si="76"/>
        <v>10937.734499999999</v>
      </c>
      <c r="J150" s="133">
        <f t="shared" si="57"/>
        <v>11236.302</v>
      </c>
      <c r="K150" s="65">
        <f t="shared" si="58"/>
        <v>44.22</v>
      </c>
      <c r="L150" s="65">
        <v>47.11</v>
      </c>
      <c r="M150" s="65">
        <f t="shared" si="59"/>
        <v>5618.1509999999998</v>
      </c>
      <c r="N150" s="65">
        <f t="shared" si="60"/>
        <v>100</v>
      </c>
      <c r="O150" s="133">
        <f t="shared" si="61"/>
        <v>11236.302</v>
      </c>
      <c r="P150" s="65">
        <f t="shared" si="62"/>
        <v>5985.3254999999999</v>
      </c>
      <c r="Q150" s="65">
        <f t="shared" si="63"/>
        <v>11603.476500000001</v>
      </c>
      <c r="R150" s="135">
        <f t="shared" si="64"/>
        <v>11970.651</v>
      </c>
      <c r="S150" s="65">
        <f t="shared" si="65"/>
        <v>106.53550429669833</v>
      </c>
      <c r="T150" s="149">
        <v>28</v>
      </c>
      <c r="U150" s="25">
        <v>93.3</v>
      </c>
      <c r="V150" s="25">
        <v>93.3</v>
      </c>
      <c r="W150" s="25">
        <f t="shared" si="77"/>
        <v>1306.2</v>
      </c>
      <c r="X150" s="25">
        <f t="shared" si="78"/>
        <v>1306.2</v>
      </c>
      <c r="Y150" s="25">
        <f t="shared" si="79"/>
        <v>2612.4</v>
      </c>
      <c r="Z150" s="136">
        <f t="shared" si="67"/>
        <v>2612.4</v>
      </c>
      <c r="AA150" s="25">
        <f t="shared" si="68"/>
        <v>100</v>
      </c>
      <c r="AB150" s="68">
        <f t="shared" si="69"/>
        <v>93.3</v>
      </c>
      <c r="AC150" s="71">
        <v>96.53</v>
      </c>
      <c r="AD150" s="68">
        <f t="shared" si="70"/>
        <v>1306.2</v>
      </c>
      <c r="AE150" s="141">
        <f t="shared" si="71"/>
        <v>2612.4</v>
      </c>
      <c r="AF150" s="68">
        <f t="shared" si="72"/>
        <v>1351.42</v>
      </c>
      <c r="AG150" s="138">
        <f t="shared" si="54"/>
        <v>2657.62</v>
      </c>
      <c r="AH150" s="139">
        <f t="shared" si="73"/>
        <v>2702.84</v>
      </c>
      <c r="AI150" s="127">
        <f t="shared" si="74"/>
        <v>103.46195069667739</v>
      </c>
      <c r="AJ150" s="63"/>
      <c r="AK150" s="63"/>
      <c r="AL150" s="63"/>
      <c r="AM150" s="63"/>
      <c r="AN150" s="63"/>
      <c r="AO150" s="63"/>
      <c r="AP150" s="63"/>
      <c r="AQ150" s="63"/>
      <c r="AR150" s="63"/>
      <c r="AS150" s="63"/>
      <c r="AT150" s="63"/>
      <c r="AU150" s="63"/>
      <c r="AV150" s="63"/>
      <c r="AW150" s="63"/>
      <c r="AX150" s="63"/>
      <c r="AY150" s="63"/>
      <c r="AZ150" s="63"/>
      <c r="BA150" s="63"/>
      <c r="BB150" s="63"/>
      <c r="BC150" s="63"/>
      <c r="BD150" s="63"/>
      <c r="BE150" s="63"/>
      <c r="BF150" s="63"/>
      <c r="BG150" s="63"/>
      <c r="BH150" s="63"/>
      <c r="BI150" s="63"/>
      <c r="BJ150" s="63"/>
      <c r="BK150" s="63"/>
      <c r="BL150" s="63"/>
      <c r="BM150" s="63"/>
      <c r="BN150" s="63"/>
      <c r="BO150" s="63"/>
      <c r="BP150" s="63"/>
      <c r="BQ150" s="63"/>
      <c r="BR150" s="63"/>
      <c r="BS150" s="63"/>
      <c r="BT150" s="63"/>
      <c r="BU150" s="63"/>
    </row>
    <row r="151" spans="1:73" ht="30.75" customHeight="1" x14ac:dyDescent="0.25">
      <c r="A151" s="154">
        <v>88</v>
      </c>
      <c r="B151" s="55" t="s">
        <v>263</v>
      </c>
      <c r="C151" s="1" t="s">
        <v>62</v>
      </c>
      <c r="D151" s="149"/>
      <c r="E151" s="25">
        <v>45.61</v>
      </c>
      <c r="F151" s="23">
        <v>47.26</v>
      </c>
      <c r="G151" s="23">
        <f t="shared" si="55"/>
        <v>0</v>
      </c>
      <c r="H151" s="23">
        <f t="shared" si="56"/>
        <v>0</v>
      </c>
      <c r="I151" s="23">
        <f t="shared" si="76"/>
        <v>0</v>
      </c>
      <c r="J151" s="133">
        <f t="shared" si="57"/>
        <v>0</v>
      </c>
      <c r="K151" s="65">
        <f t="shared" si="58"/>
        <v>47.26</v>
      </c>
      <c r="L151" s="65"/>
      <c r="M151" s="65">
        <f t="shared" si="59"/>
        <v>0</v>
      </c>
      <c r="N151" s="65">
        <f t="shared" si="60"/>
        <v>100</v>
      </c>
      <c r="O151" s="133">
        <f t="shared" si="61"/>
        <v>0</v>
      </c>
      <c r="P151" s="65">
        <f t="shared" si="62"/>
        <v>0</v>
      </c>
      <c r="Q151" s="65">
        <f t="shared" si="63"/>
        <v>0</v>
      </c>
      <c r="R151" s="135">
        <f t="shared" si="64"/>
        <v>0</v>
      </c>
      <c r="S151" s="65">
        <f t="shared" si="65"/>
        <v>0</v>
      </c>
      <c r="T151" s="22"/>
      <c r="U151" s="25">
        <v>78.739999999999995</v>
      </c>
      <c r="V151" s="25">
        <v>79.72</v>
      </c>
      <c r="W151" s="25">
        <f t="shared" si="77"/>
        <v>0</v>
      </c>
      <c r="X151" s="25">
        <f t="shared" si="78"/>
        <v>0</v>
      </c>
      <c r="Y151" s="25">
        <f t="shared" si="79"/>
        <v>0</v>
      </c>
      <c r="Z151" s="136">
        <f t="shared" si="67"/>
        <v>0</v>
      </c>
      <c r="AA151" s="25">
        <f t="shared" si="68"/>
        <v>101.24460248920499</v>
      </c>
      <c r="AB151" s="68">
        <f t="shared" si="69"/>
        <v>79.72</v>
      </c>
      <c r="AC151" s="71"/>
      <c r="AD151" s="68">
        <f t="shared" si="70"/>
        <v>0</v>
      </c>
      <c r="AE151" s="141">
        <f t="shared" si="71"/>
        <v>0</v>
      </c>
      <c r="AF151" s="68">
        <f t="shared" si="72"/>
        <v>0</v>
      </c>
      <c r="AG151" s="138">
        <f t="shared" si="54"/>
        <v>0</v>
      </c>
      <c r="AH151" s="139">
        <f t="shared" si="73"/>
        <v>0</v>
      </c>
      <c r="AI151" s="127">
        <f t="shared" si="74"/>
        <v>0</v>
      </c>
    </row>
    <row r="152" spans="1:73" ht="42.75" customHeight="1" x14ac:dyDescent="0.25">
      <c r="A152" s="154">
        <v>89</v>
      </c>
      <c r="B152" s="90" t="s">
        <v>51</v>
      </c>
      <c r="C152" s="1" t="s">
        <v>63</v>
      </c>
      <c r="D152" s="149">
        <v>138.4</v>
      </c>
      <c r="E152" s="25">
        <v>46.22</v>
      </c>
      <c r="F152" s="23">
        <v>48.7</v>
      </c>
      <c r="G152" s="23">
        <f t="shared" si="55"/>
        <v>3198.424</v>
      </c>
      <c r="H152" s="23">
        <f t="shared" si="56"/>
        <v>3370.0400000000004</v>
      </c>
      <c r="I152" s="23">
        <f t="shared" si="76"/>
        <v>6568.4639999999999</v>
      </c>
      <c r="J152" s="133">
        <f t="shared" si="57"/>
        <v>6740.0800000000008</v>
      </c>
      <c r="K152" s="65">
        <f t="shared" si="58"/>
        <v>48.7</v>
      </c>
      <c r="L152" s="65">
        <v>51.58</v>
      </c>
      <c r="M152" s="65">
        <f t="shared" si="59"/>
        <v>3370.0400000000004</v>
      </c>
      <c r="N152" s="65">
        <f t="shared" si="60"/>
        <v>100</v>
      </c>
      <c r="O152" s="133">
        <f t="shared" si="61"/>
        <v>6740.0800000000008</v>
      </c>
      <c r="P152" s="65">
        <f t="shared" si="62"/>
        <v>3569.3360000000002</v>
      </c>
      <c r="Q152" s="65">
        <f t="shared" si="63"/>
        <v>6939.3760000000002</v>
      </c>
      <c r="R152" s="135">
        <f t="shared" si="64"/>
        <v>7138.6720000000005</v>
      </c>
      <c r="S152" s="65">
        <f t="shared" si="65"/>
        <v>105.91375770020532</v>
      </c>
      <c r="T152" s="149">
        <v>60</v>
      </c>
      <c r="U152" s="25">
        <v>48.78</v>
      </c>
      <c r="V152" s="25">
        <v>51.41</v>
      </c>
      <c r="W152" s="25">
        <f t="shared" si="77"/>
        <v>1463.4</v>
      </c>
      <c r="X152" s="25">
        <f t="shared" si="78"/>
        <v>1542.3</v>
      </c>
      <c r="Y152" s="25">
        <f t="shared" si="79"/>
        <v>3005.7</v>
      </c>
      <c r="Z152" s="136">
        <f t="shared" si="67"/>
        <v>3084.6</v>
      </c>
      <c r="AA152" s="25">
        <f t="shared" si="68"/>
        <v>105.39155391553913</v>
      </c>
      <c r="AB152" s="68">
        <f t="shared" si="69"/>
        <v>51.41</v>
      </c>
      <c r="AC152" s="71">
        <v>54.49</v>
      </c>
      <c r="AD152" s="68">
        <f t="shared" si="70"/>
        <v>1542.3</v>
      </c>
      <c r="AE152" s="141">
        <f t="shared" si="71"/>
        <v>3084.6</v>
      </c>
      <c r="AF152" s="68">
        <f t="shared" si="72"/>
        <v>1634.7</v>
      </c>
      <c r="AG152" s="138">
        <f t="shared" si="54"/>
        <v>3177</v>
      </c>
      <c r="AH152" s="139">
        <f t="shared" si="73"/>
        <v>3269.4</v>
      </c>
      <c r="AI152" s="127">
        <f t="shared" si="74"/>
        <v>105.99105232445049</v>
      </c>
    </row>
    <row r="153" spans="1:73" ht="38.25" customHeight="1" x14ac:dyDescent="0.25">
      <c r="A153" s="154">
        <v>90</v>
      </c>
      <c r="B153" s="90" t="s">
        <v>244</v>
      </c>
      <c r="C153" s="13" t="s">
        <v>103</v>
      </c>
      <c r="D153" s="49">
        <v>430</v>
      </c>
      <c r="E153" s="7">
        <v>26.41</v>
      </c>
      <c r="F153" s="23">
        <v>27.83</v>
      </c>
      <c r="G153" s="23">
        <f t="shared" si="55"/>
        <v>5678.15</v>
      </c>
      <c r="H153" s="23">
        <f t="shared" si="56"/>
        <v>5983.45</v>
      </c>
      <c r="I153" s="23">
        <f t="shared" si="76"/>
        <v>11661.599999999999</v>
      </c>
      <c r="J153" s="133">
        <f t="shared" si="57"/>
        <v>11966.9</v>
      </c>
      <c r="K153" s="65">
        <f t="shared" si="58"/>
        <v>27.83</v>
      </c>
      <c r="L153" s="65">
        <v>29.5</v>
      </c>
      <c r="M153" s="65">
        <f t="shared" si="59"/>
        <v>5983.45</v>
      </c>
      <c r="N153" s="65">
        <f t="shared" si="60"/>
        <v>100</v>
      </c>
      <c r="O153" s="133">
        <f t="shared" si="61"/>
        <v>11966.9</v>
      </c>
      <c r="P153" s="65">
        <f t="shared" si="62"/>
        <v>6342.5</v>
      </c>
      <c r="Q153" s="65">
        <f t="shared" si="63"/>
        <v>12325.95</v>
      </c>
      <c r="R153" s="135">
        <f t="shared" si="64"/>
        <v>12685</v>
      </c>
      <c r="S153" s="65">
        <f t="shared" si="65"/>
        <v>106.00071864894001</v>
      </c>
      <c r="T153" s="18">
        <v>214</v>
      </c>
      <c r="U153" s="7">
        <v>42.53</v>
      </c>
      <c r="V153" s="25">
        <v>44.82</v>
      </c>
      <c r="W153" s="25">
        <f t="shared" si="77"/>
        <v>4550.71</v>
      </c>
      <c r="X153" s="25">
        <f t="shared" si="78"/>
        <v>4795.74</v>
      </c>
      <c r="Y153" s="25">
        <f t="shared" si="79"/>
        <v>9346.4500000000007</v>
      </c>
      <c r="Z153" s="136">
        <f t="shared" si="67"/>
        <v>9591.48</v>
      </c>
      <c r="AA153" s="25">
        <f t="shared" si="68"/>
        <v>105.38443451681165</v>
      </c>
      <c r="AB153" s="68">
        <f t="shared" si="69"/>
        <v>44.82</v>
      </c>
      <c r="AC153" s="71">
        <v>47.51</v>
      </c>
      <c r="AD153" s="68">
        <f t="shared" si="70"/>
        <v>4795.74</v>
      </c>
      <c r="AE153" s="141">
        <f t="shared" si="71"/>
        <v>9591.48</v>
      </c>
      <c r="AF153" s="68">
        <f t="shared" si="72"/>
        <v>5083.57</v>
      </c>
      <c r="AG153" s="138">
        <f t="shared" si="54"/>
        <v>9879.31</v>
      </c>
      <c r="AH153" s="139">
        <f t="shared" si="73"/>
        <v>10167.14</v>
      </c>
      <c r="AI153" s="127">
        <f t="shared" si="74"/>
        <v>106.00178491744757</v>
      </c>
    </row>
    <row r="154" spans="1:73" ht="15.75" x14ac:dyDescent="0.25">
      <c r="A154" s="154">
        <v>91</v>
      </c>
      <c r="B154" s="88" t="s">
        <v>140</v>
      </c>
      <c r="C154" s="1" t="s">
        <v>64</v>
      </c>
      <c r="D154" s="40">
        <v>215.93</v>
      </c>
      <c r="E154" s="41">
        <v>27.92</v>
      </c>
      <c r="F154" s="23">
        <f t="shared" si="75"/>
        <v>29.595200000000002</v>
      </c>
      <c r="G154" s="23">
        <f t="shared" si="55"/>
        <v>3014.3828000000003</v>
      </c>
      <c r="H154" s="23">
        <f t="shared" si="56"/>
        <v>3195.2457680000002</v>
      </c>
      <c r="I154" s="23">
        <f t="shared" si="76"/>
        <v>6209.6285680000001</v>
      </c>
      <c r="J154" s="133">
        <f t="shared" si="57"/>
        <v>6390.4915360000005</v>
      </c>
      <c r="K154" s="65">
        <f t="shared" si="58"/>
        <v>29.595200000000002</v>
      </c>
      <c r="L154" s="65">
        <v>31.52</v>
      </c>
      <c r="M154" s="65">
        <f t="shared" si="59"/>
        <v>3195.2457680000002</v>
      </c>
      <c r="N154" s="65">
        <f t="shared" si="60"/>
        <v>100</v>
      </c>
      <c r="O154" s="133">
        <f t="shared" si="61"/>
        <v>6390.4915360000005</v>
      </c>
      <c r="P154" s="65">
        <f t="shared" si="62"/>
        <v>3403.0567999999998</v>
      </c>
      <c r="Q154" s="65">
        <f t="shared" si="63"/>
        <v>6598.3025680000001</v>
      </c>
      <c r="R154" s="135">
        <f t="shared" si="64"/>
        <v>6806.1135999999997</v>
      </c>
      <c r="S154" s="65">
        <f t="shared" si="65"/>
        <v>106.50375736605935</v>
      </c>
      <c r="T154" s="149">
        <v>56.08</v>
      </c>
      <c r="U154" s="42">
        <v>32.049999999999997</v>
      </c>
      <c r="V154" s="25">
        <v>33.97</v>
      </c>
      <c r="W154" s="25">
        <f t="shared" si="77"/>
        <v>898.6819999999999</v>
      </c>
      <c r="X154" s="25">
        <f t="shared" si="78"/>
        <v>952.51879999999994</v>
      </c>
      <c r="Y154" s="25">
        <f t="shared" si="79"/>
        <v>1851.2007999999998</v>
      </c>
      <c r="Z154" s="136">
        <f t="shared" si="67"/>
        <v>1905.0375999999999</v>
      </c>
      <c r="AA154" s="25">
        <f t="shared" si="68"/>
        <v>105.99063962558503</v>
      </c>
      <c r="AB154" s="68">
        <f t="shared" si="69"/>
        <v>33.97</v>
      </c>
      <c r="AC154" s="71">
        <v>36.18</v>
      </c>
      <c r="AD154" s="68">
        <f t="shared" si="70"/>
        <v>952.51879999999994</v>
      </c>
      <c r="AE154" s="141">
        <f t="shared" si="71"/>
        <v>1905.0375999999999</v>
      </c>
      <c r="AF154" s="68">
        <f t="shared" si="72"/>
        <v>1014.4871999999999</v>
      </c>
      <c r="AG154" s="138">
        <f t="shared" si="54"/>
        <v>1967.0059999999999</v>
      </c>
      <c r="AH154" s="139">
        <f t="shared" si="73"/>
        <v>2028.9743999999998</v>
      </c>
      <c r="AI154" s="127">
        <f t="shared" si="74"/>
        <v>106.50574035914042</v>
      </c>
    </row>
    <row r="155" spans="1:73" ht="315" customHeight="1" x14ac:dyDescent="0.25">
      <c r="A155" s="299">
        <v>92</v>
      </c>
      <c r="B155" s="301" t="s">
        <v>141</v>
      </c>
      <c r="C155" s="14" t="s">
        <v>131</v>
      </c>
      <c r="D155" s="22">
        <v>238.8</v>
      </c>
      <c r="E155" s="23">
        <v>35.659999999999997</v>
      </c>
      <c r="F155" s="23">
        <f>E155*1.04</f>
        <v>37.086399999999998</v>
      </c>
      <c r="G155" s="23">
        <f t="shared" si="55"/>
        <v>4257.8040000000001</v>
      </c>
      <c r="H155" s="23">
        <f t="shared" si="56"/>
        <v>4428.1161599999996</v>
      </c>
      <c r="I155" s="23">
        <f t="shared" si="76"/>
        <v>8685.9201599999997</v>
      </c>
      <c r="J155" s="133">
        <f t="shared" si="57"/>
        <v>8856.2323199999992</v>
      </c>
      <c r="K155" s="65">
        <f t="shared" si="58"/>
        <v>37.086399999999998</v>
      </c>
      <c r="L155" s="65">
        <v>38.76</v>
      </c>
      <c r="M155" s="65">
        <f t="shared" si="59"/>
        <v>4428.1161599999996</v>
      </c>
      <c r="N155" s="65">
        <f t="shared" si="60"/>
        <v>100</v>
      </c>
      <c r="O155" s="133">
        <f t="shared" si="61"/>
        <v>8856.2323199999992</v>
      </c>
      <c r="P155" s="65">
        <f t="shared" si="62"/>
        <v>4627.9440000000004</v>
      </c>
      <c r="Q155" s="65">
        <f t="shared" si="63"/>
        <v>9056.0601600000009</v>
      </c>
      <c r="R155" s="135">
        <f t="shared" si="64"/>
        <v>9255.8880000000008</v>
      </c>
      <c r="S155" s="65">
        <f t="shared" si="65"/>
        <v>104.51270546615473</v>
      </c>
      <c r="T155" s="149"/>
      <c r="U155" s="25"/>
      <c r="V155" s="25">
        <f t="shared" si="66"/>
        <v>0</v>
      </c>
      <c r="W155" s="25">
        <f t="shared" si="77"/>
        <v>0</v>
      </c>
      <c r="X155" s="25">
        <f t="shared" si="78"/>
        <v>0</v>
      </c>
      <c r="Y155" s="25">
        <f t="shared" si="79"/>
        <v>0</v>
      </c>
      <c r="Z155" s="136">
        <f t="shared" si="67"/>
        <v>0</v>
      </c>
      <c r="AA155" s="25" t="e">
        <f t="shared" si="68"/>
        <v>#DIV/0!</v>
      </c>
      <c r="AB155" s="68">
        <f t="shared" si="69"/>
        <v>0</v>
      </c>
      <c r="AC155" s="71"/>
      <c r="AD155" s="68">
        <f t="shared" si="70"/>
        <v>0</v>
      </c>
      <c r="AE155" s="141">
        <f t="shared" si="71"/>
        <v>0</v>
      </c>
      <c r="AF155" s="68">
        <f t="shared" si="72"/>
        <v>0</v>
      </c>
      <c r="AG155" s="138">
        <f t="shared" si="54"/>
        <v>0</v>
      </c>
      <c r="AH155" s="139">
        <f t="shared" si="73"/>
        <v>0</v>
      </c>
      <c r="AI155" s="127" t="e">
        <f t="shared" si="74"/>
        <v>#DIV/0!</v>
      </c>
    </row>
    <row r="156" spans="1:73" ht="60" x14ac:dyDescent="0.25">
      <c r="A156" s="300"/>
      <c r="B156" s="302"/>
      <c r="C156" s="14" t="s">
        <v>66</v>
      </c>
      <c r="D156" s="27">
        <v>24.5</v>
      </c>
      <c r="E156" s="25">
        <v>37.479999999999997</v>
      </c>
      <c r="F156" s="23">
        <f t="shared" ref="F156:F162" si="80">E156*1.04</f>
        <v>38.979199999999999</v>
      </c>
      <c r="G156" s="23">
        <f t="shared" si="55"/>
        <v>459.12999999999994</v>
      </c>
      <c r="H156" s="23">
        <f t="shared" si="56"/>
        <v>477.49520000000001</v>
      </c>
      <c r="I156" s="23">
        <f t="shared" si="76"/>
        <v>936.62519999999995</v>
      </c>
      <c r="J156" s="133">
        <f t="shared" si="57"/>
        <v>954.99040000000002</v>
      </c>
      <c r="K156" s="65">
        <f t="shared" si="58"/>
        <v>38.979199999999999</v>
      </c>
      <c r="L156" s="65">
        <v>40.729999999999997</v>
      </c>
      <c r="M156" s="65">
        <f t="shared" si="59"/>
        <v>477.49520000000001</v>
      </c>
      <c r="N156" s="65">
        <f t="shared" si="60"/>
        <v>100</v>
      </c>
      <c r="O156" s="133">
        <f t="shared" si="61"/>
        <v>954.99040000000002</v>
      </c>
      <c r="P156" s="65">
        <f t="shared" si="62"/>
        <v>498.94249999999994</v>
      </c>
      <c r="Q156" s="65">
        <f t="shared" si="63"/>
        <v>976.43769999999995</v>
      </c>
      <c r="R156" s="135">
        <f t="shared" si="64"/>
        <v>997.88499999999988</v>
      </c>
      <c r="S156" s="65">
        <f t="shared" si="65"/>
        <v>104.49162630325917</v>
      </c>
      <c r="T156" s="149"/>
      <c r="U156" s="25"/>
      <c r="V156" s="25">
        <f t="shared" si="66"/>
        <v>0</v>
      </c>
      <c r="W156" s="25">
        <f t="shared" si="77"/>
        <v>0</v>
      </c>
      <c r="X156" s="25">
        <f t="shared" si="78"/>
        <v>0</v>
      </c>
      <c r="Y156" s="25">
        <f t="shared" si="79"/>
        <v>0</v>
      </c>
      <c r="Z156" s="136">
        <f t="shared" si="67"/>
        <v>0</v>
      </c>
      <c r="AA156" s="25" t="e">
        <f t="shared" si="68"/>
        <v>#DIV/0!</v>
      </c>
      <c r="AB156" s="68">
        <f t="shared" si="69"/>
        <v>0</v>
      </c>
      <c r="AC156" s="71"/>
      <c r="AD156" s="68">
        <f t="shared" si="70"/>
        <v>0</v>
      </c>
      <c r="AE156" s="141">
        <f t="shared" si="71"/>
        <v>0</v>
      </c>
      <c r="AF156" s="68">
        <f t="shared" si="72"/>
        <v>0</v>
      </c>
      <c r="AG156" s="138">
        <f t="shared" si="54"/>
        <v>0</v>
      </c>
      <c r="AH156" s="139">
        <f t="shared" si="73"/>
        <v>0</v>
      </c>
      <c r="AI156" s="127" t="e">
        <f t="shared" si="74"/>
        <v>#DIV/0!</v>
      </c>
    </row>
    <row r="157" spans="1:73" ht="45" x14ac:dyDescent="0.25">
      <c r="A157" s="300"/>
      <c r="B157" s="302"/>
      <c r="C157" s="14" t="s">
        <v>67</v>
      </c>
      <c r="D157" s="149">
        <v>16.100000000000001</v>
      </c>
      <c r="E157" s="25">
        <v>46.73</v>
      </c>
      <c r="F157" s="23">
        <f t="shared" si="80"/>
        <v>48.599199999999996</v>
      </c>
      <c r="G157" s="23">
        <f t="shared" si="55"/>
        <v>376.17650000000003</v>
      </c>
      <c r="H157" s="23">
        <f t="shared" si="56"/>
        <v>391.22356000000002</v>
      </c>
      <c r="I157" s="23">
        <f t="shared" si="76"/>
        <v>767.40006000000005</v>
      </c>
      <c r="J157" s="133">
        <f t="shared" si="57"/>
        <v>782.44712000000004</v>
      </c>
      <c r="K157" s="65">
        <f t="shared" si="58"/>
        <v>48.599199999999996</v>
      </c>
      <c r="L157" s="65">
        <v>50.78</v>
      </c>
      <c r="M157" s="65">
        <f t="shared" si="59"/>
        <v>391.22356000000002</v>
      </c>
      <c r="N157" s="65">
        <f t="shared" si="60"/>
        <v>100</v>
      </c>
      <c r="O157" s="133">
        <f t="shared" si="61"/>
        <v>782.44712000000004</v>
      </c>
      <c r="P157" s="65">
        <f t="shared" si="62"/>
        <v>408.77900000000005</v>
      </c>
      <c r="Q157" s="65">
        <f t="shared" si="63"/>
        <v>800.00256000000013</v>
      </c>
      <c r="R157" s="135">
        <f t="shared" si="64"/>
        <v>817.55800000000011</v>
      </c>
      <c r="S157" s="65">
        <f t="shared" si="65"/>
        <v>104.48731666364878</v>
      </c>
      <c r="T157" s="149"/>
      <c r="U157" s="25"/>
      <c r="V157" s="25">
        <f t="shared" si="66"/>
        <v>0</v>
      </c>
      <c r="W157" s="25">
        <f t="shared" si="77"/>
        <v>0</v>
      </c>
      <c r="X157" s="25">
        <f t="shared" si="78"/>
        <v>0</v>
      </c>
      <c r="Y157" s="25">
        <f t="shared" si="79"/>
        <v>0</v>
      </c>
      <c r="Z157" s="136">
        <f t="shared" si="67"/>
        <v>0</v>
      </c>
      <c r="AA157" s="25" t="e">
        <f t="shared" si="68"/>
        <v>#DIV/0!</v>
      </c>
      <c r="AB157" s="68">
        <f t="shared" si="69"/>
        <v>0</v>
      </c>
      <c r="AC157" s="71"/>
      <c r="AD157" s="68">
        <f t="shared" si="70"/>
        <v>0</v>
      </c>
      <c r="AE157" s="141">
        <f t="shared" si="71"/>
        <v>0</v>
      </c>
      <c r="AF157" s="68">
        <f t="shared" si="72"/>
        <v>0</v>
      </c>
      <c r="AG157" s="138">
        <f t="shared" si="54"/>
        <v>0</v>
      </c>
      <c r="AH157" s="139">
        <f t="shared" si="73"/>
        <v>0</v>
      </c>
      <c r="AI157" s="127" t="e">
        <f t="shared" si="74"/>
        <v>#DIV/0!</v>
      </c>
    </row>
    <row r="158" spans="1:73" ht="45" x14ac:dyDescent="0.25">
      <c r="A158" s="300"/>
      <c r="B158" s="302"/>
      <c r="C158" s="14" t="s">
        <v>68</v>
      </c>
      <c r="D158" s="149">
        <v>3.6</v>
      </c>
      <c r="E158" s="23">
        <v>44.08</v>
      </c>
      <c r="F158" s="23">
        <f t="shared" si="80"/>
        <v>45.843200000000003</v>
      </c>
      <c r="G158" s="23">
        <f t="shared" si="55"/>
        <v>79.343999999999994</v>
      </c>
      <c r="H158" s="23">
        <f t="shared" si="56"/>
        <v>82.51776000000001</v>
      </c>
      <c r="I158" s="23">
        <f t="shared" si="76"/>
        <v>161.86176</v>
      </c>
      <c r="J158" s="133">
        <f t="shared" si="57"/>
        <v>165.03552000000002</v>
      </c>
      <c r="K158" s="65">
        <f t="shared" si="58"/>
        <v>45.843200000000003</v>
      </c>
      <c r="L158" s="65">
        <v>47.9</v>
      </c>
      <c r="M158" s="65">
        <f t="shared" si="59"/>
        <v>82.51776000000001</v>
      </c>
      <c r="N158" s="65">
        <f t="shared" si="60"/>
        <v>100</v>
      </c>
      <c r="O158" s="133">
        <f t="shared" si="61"/>
        <v>165.03552000000002</v>
      </c>
      <c r="P158" s="65">
        <f t="shared" si="62"/>
        <v>86.22</v>
      </c>
      <c r="Q158" s="65">
        <f t="shared" si="63"/>
        <v>168.73776000000001</v>
      </c>
      <c r="R158" s="135">
        <f t="shared" si="64"/>
        <v>172.44</v>
      </c>
      <c r="S158" s="65">
        <f t="shared" si="65"/>
        <v>104.48659779422029</v>
      </c>
      <c r="T158" s="149"/>
      <c r="U158" s="25"/>
      <c r="V158" s="25">
        <f t="shared" si="66"/>
        <v>0</v>
      </c>
      <c r="W158" s="25">
        <f t="shared" si="77"/>
        <v>0</v>
      </c>
      <c r="X158" s="25">
        <f t="shared" si="78"/>
        <v>0</v>
      </c>
      <c r="Y158" s="25">
        <f t="shared" si="79"/>
        <v>0</v>
      </c>
      <c r="Z158" s="136">
        <f t="shared" si="67"/>
        <v>0</v>
      </c>
      <c r="AA158" s="25" t="e">
        <f t="shared" si="68"/>
        <v>#DIV/0!</v>
      </c>
      <c r="AB158" s="68">
        <f t="shared" si="69"/>
        <v>0</v>
      </c>
      <c r="AC158" s="71"/>
      <c r="AD158" s="68">
        <f t="shared" si="70"/>
        <v>0</v>
      </c>
      <c r="AE158" s="141">
        <f t="shared" si="71"/>
        <v>0</v>
      </c>
      <c r="AF158" s="68">
        <f t="shared" si="72"/>
        <v>0</v>
      </c>
      <c r="AG158" s="138">
        <f t="shared" si="54"/>
        <v>0</v>
      </c>
      <c r="AH158" s="139">
        <f t="shared" si="73"/>
        <v>0</v>
      </c>
      <c r="AI158" s="127" t="e">
        <f t="shared" si="74"/>
        <v>#DIV/0!</v>
      </c>
    </row>
    <row r="159" spans="1:73" ht="45" x14ac:dyDescent="0.25">
      <c r="A159" s="300"/>
      <c r="B159" s="302"/>
      <c r="C159" s="14" t="s">
        <v>291</v>
      </c>
      <c r="D159" s="149">
        <v>29.97</v>
      </c>
      <c r="E159" s="23">
        <v>29.57</v>
      </c>
      <c r="F159" s="23">
        <v>31.34</v>
      </c>
      <c r="G159" s="23">
        <f t="shared" si="55"/>
        <v>443.10645</v>
      </c>
      <c r="H159" s="23">
        <f t="shared" si="56"/>
        <v>469.62989999999996</v>
      </c>
      <c r="I159" s="23">
        <f t="shared" si="76"/>
        <v>912.7363499999999</v>
      </c>
      <c r="J159" s="133">
        <f t="shared" si="57"/>
        <v>939.25979999999993</v>
      </c>
      <c r="K159" s="65">
        <v>31.34</v>
      </c>
      <c r="L159" s="65">
        <v>33.229999999999997</v>
      </c>
      <c r="M159" s="65">
        <f t="shared" si="59"/>
        <v>469.62989999999996</v>
      </c>
      <c r="N159" s="65">
        <f t="shared" si="60"/>
        <v>100</v>
      </c>
      <c r="O159" s="133">
        <f t="shared" si="61"/>
        <v>939.25979999999993</v>
      </c>
      <c r="P159" s="65">
        <f t="shared" si="62"/>
        <v>497.95154999999994</v>
      </c>
      <c r="Q159" s="65">
        <f t="shared" si="63"/>
        <v>967.5814499999999</v>
      </c>
      <c r="R159" s="135">
        <f t="shared" si="64"/>
        <v>995.90309999999988</v>
      </c>
      <c r="S159" s="65">
        <f t="shared" si="65"/>
        <v>106.03063178047223</v>
      </c>
      <c r="T159" s="149"/>
      <c r="U159" s="25"/>
      <c r="V159" s="25"/>
      <c r="W159" s="25"/>
      <c r="X159" s="25"/>
      <c r="Y159" s="25"/>
      <c r="Z159" s="136">
        <f t="shared" si="67"/>
        <v>0</v>
      </c>
      <c r="AA159" s="25" t="e">
        <f t="shared" si="68"/>
        <v>#DIV/0!</v>
      </c>
      <c r="AB159" s="68"/>
      <c r="AC159" s="71"/>
      <c r="AD159" s="68">
        <f t="shared" si="70"/>
        <v>0</v>
      </c>
      <c r="AE159" s="141">
        <f t="shared" si="71"/>
        <v>0</v>
      </c>
      <c r="AF159" s="68">
        <f t="shared" si="72"/>
        <v>0</v>
      </c>
      <c r="AG159" s="138">
        <f t="shared" si="54"/>
        <v>0</v>
      </c>
      <c r="AH159" s="139">
        <f t="shared" si="73"/>
        <v>0</v>
      </c>
      <c r="AI159" s="127" t="e">
        <f t="shared" si="74"/>
        <v>#DIV/0!</v>
      </c>
    </row>
    <row r="160" spans="1:73" ht="60" x14ac:dyDescent="0.25">
      <c r="A160" s="300"/>
      <c r="B160" s="302"/>
      <c r="C160" s="14" t="s">
        <v>70</v>
      </c>
      <c r="D160" s="22">
        <v>29.2</v>
      </c>
      <c r="E160" s="23">
        <v>36.1</v>
      </c>
      <c r="F160" s="23">
        <f t="shared" si="80"/>
        <v>37.544000000000004</v>
      </c>
      <c r="G160" s="23">
        <f t="shared" si="55"/>
        <v>527.06000000000006</v>
      </c>
      <c r="H160" s="23">
        <f t="shared" si="56"/>
        <v>548.14240000000007</v>
      </c>
      <c r="I160" s="23">
        <f t="shared" si="76"/>
        <v>1075.2024000000001</v>
      </c>
      <c r="J160" s="133">
        <f t="shared" si="57"/>
        <v>1096.2848000000001</v>
      </c>
      <c r="K160" s="65">
        <f t="shared" si="58"/>
        <v>37.544000000000004</v>
      </c>
      <c r="L160" s="65">
        <v>39.229999999999997</v>
      </c>
      <c r="M160" s="65">
        <f t="shared" si="59"/>
        <v>548.14240000000007</v>
      </c>
      <c r="N160" s="65">
        <f t="shared" si="60"/>
        <v>100</v>
      </c>
      <c r="O160" s="133">
        <f t="shared" si="61"/>
        <v>1096.2848000000001</v>
      </c>
      <c r="P160" s="65">
        <f t="shared" si="62"/>
        <v>572.75799999999992</v>
      </c>
      <c r="Q160" s="65">
        <f t="shared" si="63"/>
        <v>1120.9004</v>
      </c>
      <c r="R160" s="135">
        <f t="shared" si="64"/>
        <v>1145.5159999999998</v>
      </c>
      <c r="S160" s="65">
        <f t="shared" si="65"/>
        <v>104.49073087577241</v>
      </c>
      <c r="T160" s="149"/>
      <c r="U160" s="25"/>
      <c r="V160" s="25">
        <f t="shared" si="66"/>
        <v>0</v>
      </c>
      <c r="W160" s="25">
        <f t="shared" si="77"/>
        <v>0</v>
      </c>
      <c r="X160" s="25">
        <f t="shared" si="78"/>
        <v>0</v>
      </c>
      <c r="Y160" s="25">
        <f t="shared" si="79"/>
        <v>0</v>
      </c>
      <c r="Z160" s="136">
        <f t="shared" si="67"/>
        <v>0</v>
      </c>
      <c r="AA160" s="25" t="e">
        <f t="shared" si="68"/>
        <v>#DIV/0!</v>
      </c>
      <c r="AB160" s="68">
        <f t="shared" si="69"/>
        <v>0</v>
      </c>
      <c r="AC160" s="71"/>
      <c r="AD160" s="68">
        <f t="shared" si="70"/>
        <v>0</v>
      </c>
      <c r="AE160" s="141">
        <f t="shared" si="71"/>
        <v>0</v>
      </c>
      <c r="AF160" s="68">
        <f t="shared" si="72"/>
        <v>0</v>
      </c>
      <c r="AG160" s="138">
        <f t="shared" si="54"/>
        <v>0</v>
      </c>
      <c r="AH160" s="139">
        <f t="shared" si="73"/>
        <v>0</v>
      </c>
      <c r="AI160" s="127" t="e">
        <f t="shared" si="74"/>
        <v>#DIV/0!</v>
      </c>
    </row>
    <row r="161" spans="1:35" ht="60" x14ac:dyDescent="0.25">
      <c r="A161" s="300"/>
      <c r="B161" s="302"/>
      <c r="C161" s="14" t="s">
        <v>170</v>
      </c>
      <c r="D161" s="22">
        <v>11.31</v>
      </c>
      <c r="E161" s="23">
        <v>37.42</v>
      </c>
      <c r="F161" s="23">
        <f t="shared" si="80"/>
        <v>38.916800000000002</v>
      </c>
      <c r="G161" s="23">
        <f t="shared" si="55"/>
        <v>211.61010000000002</v>
      </c>
      <c r="H161" s="23">
        <f t="shared" si="56"/>
        <v>220.07450400000002</v>
      </c>
      <c r="I161" s="23">
        <f t="shared" si="76"/>
        <v>431.68460400000004</v>
      </c>
      <c r="J161" s="133">
        <f t="shared" si="57"/>
        <v>440.14900800000004</v>
      </c>
      <c r="K161" s="65">
        <f t="shared" si="58"/>
        <v>38.916800000000002</v>
      </c>
      <c r="L161" s="65">
        <v>40.67</v>
      </c>
      <c r="M161" s="65">
        <f t="shared" si="59"/>
        <v>220.07450400000002</v>
      </c>
      <c r="N161" s="65">
        <f t="shared" si="60"/>
        <v>100</v>
      </c>
      <c r="O161" s="133">
        <f t="shared" si="61"/>
        <v>440.14900800000004</v>
      </c>
      <c r="P161" s="65">
        <f t="shared" si="62"/>
        <v>229.98885000000001</v>
      </c>
      <c r="Q161" s="65">
        <f t="shared" si="63"/>
        <v>450.063354</v>
      </c>
      <c r="R161" s="135">
        <f t="shared" si="64"/>
        <v>459.97770000000003</v>
      </c>
      <c r="S161" s="65">
        <f t="shared" si="65"/>
        <v>104.5049952719648</v>
      </c>
      <c r="T161" s="22"/>
      <c r="U161" s="25"/>
      <c r="V161" s="25">
        <f t="shared" si="66"/>
        <v>0</v>
      </c>
      <c r="W161" s="25">
        <f t="shared" si="77"/>
        <v>0</v>
      </c>
      <c r="X161" s="25">
        <f t="shared" si="78"/>
        <v>0</v>
      </c>
      <c r="Y161" s="25">
        <f t="shared" si="79"/>
        <v>0</v>
      </c>
      <c r="Z161" s="136">
        <f t="shared" si="67"/>
        <v>0</v>
      </c>
      <c r="AA161" s="25" t="e">
        <f t="shared" si="68"/>
        <v>#DIV/0!</v>
      </c>
      <c r="AB161" s="68">
        <f t="shared" si="69"/>
        <v>0</v>
      </c>
      <c r="AC161" s="71"/>
      <c r="AD161" s="68">
        <f t="shared" si="70"/>
        <v>0</v>
      </c>
      <c r="AE161" s="141">
        <f t="shared" si="71"/>
        <v>0</v>
      </c>
      <c r="AF161" s="68">
        <f t="shared" si="72"/>
        <v>0</v>
      </c>
      <c r="AG161" s="138">
        <f t="shared" si="54"/>
        <v>0</v>
      </c>
      <c r="AH161" s="139">
        <f t="shared" si="73"/>
        <v>0</v>
      </c>
      <c r="AI161" s="127" t="e">
        <f t="shared" si="74"/>
        <v>#DIV/0!</v>
      </c>
    </row>
    <row r="162" spans="1:35" ht="165" x14ac:dyDescent="0.25">
      <c r="A162" s="300"/>
      <c r="B162" s="302"/>
      <c r="C162" s="14" t="s">
        <v>71</v>
      </c>
      <c r="D162" s="22">
        <v>56.7</v>
      </c>
      <c r="E162" s="23">
        <v>43.32</v>
      </c>
      <c r="F162" s="23">
        <f t="shared" si="80"/>
        <v>45.052800000000005</v>
      </c>
      <c r="G162" s="23">
        <f t="shared" si="55"/>
        <v>1228.1220000000001</v>
      </c>
      <c r="H162" s="23">
        <f t="shared" si="56"/>
        <v>1277.2468800000001</v>
      </c>
      <c r="I162" s="23">
        <f t="shared" si="76"/>
        <v>2505.36888</v>
      </c>
      <c r="J162" s="133">
        <f t="shared" si="57"/>
        <v>2554.4937600000003</v>
      </c>
      <c r="K162" s="65">
        <f t="shared" si="58"/>
        <v>45.052800000000005</v>
      </c>
      <c r="L162" s="65">
        <v>47.08</v>
      </c>
      <c r="M162" s="65">
        <f t="shared" si="59"/>
        <v>1277.2468800000001</v>
      </c>
      <c r="N162" s="65">
        <f t="shared" si="60"/>
        <v>100</v>
      </c>
      <c r="O162" s="133">
        <f t="shared" si="61"/>
        <v>2554.4937600000003</v>
      </c>
      <c r="P162" s="65">
        <f t="shared" si="62"/>
        <v>1334.7180000000001</v>
      </c>
      <c r="Q162" s="65">
        <f t="shared" si="63"/>
        <v>2611.9648800000004</v>
      </c>
      <c r="R162" s="135">
        <f t="shared" si="64"/>
        <v>2669.4360000000001</v>
      </c>
      <c r="S162" s="65">
        <f t="shared" si="65"/>
        <v>104.49960934725475</v>
      </c>
      <c r="T162" s="149"/>
      <c r="U162" s="25"/>
      <c r="V162" s="25">
        <f t="shared" si="66"/>
        <v>0</v>
      </c>
      <c r="W162" s="25">
        <f t="shared" si="77"/>
        <v>0</v>
      </c>
      <c r="X162" s="25">
        <f t="shared" si="78"/>
        <v>0</v>
      </c>
      <c r="Y162" s="25">
        <f t="shared" si="79"/>
        <v>0</v>
      </c>
      <c r="Z162" s="136">
        <f t="shared" si="67"/>
        <v>0</v>
      </c>
      <c r="AA162" s="25" t="e">
        <f t="shared" si="68"/>
        <v>#DIV/0!</v>
      </c>
      <c r="AB162" s="68">
        <f t="shared" si="69"/>
        <v>0</v>
      </c>
      <c r="AC162" s="71"/>
      <c r="AD162" s="68">
        <f t="shared" si="70"/>
        <v>0</v>
      </c>
      <c r="AE162" s="141">
        <f t="shared" si="71"/>
        <v>0</v>
      </c>
      <c r="AF162" s="68">
        <f t="shared" si="72"/>
        <v>0</v>
      </c>
      <c r="AG162" s="138">
        <f t="shared" si="54"/>
        <v>0</v>
      </c>
      <c r="AH162" s="139">
        <f t="shared" si="73"/>
        <v>0</v>
      </c>
      <c r="AI162" s="127" t="e">
        <f t="shared" si="74"/>
        <v>#DIV/0!</v>
      </c>
    </row>
    <row r="163" spans="1:35" ht="75" x14ac:dyDescent="0.25">
      <c r="A163" s="300"/>
      <c r="B163" s="302"/>
      <c r="C163" s="14" t="s">
        <v>73</v>
      </c>
      <c r="D163" s="22">
        <v>28.6</v>
      </c>
      <c r="E163" s="23">
        <v>37.06</v>
      </c>
      <c r="F163" s="23">
        <v>38.53</v>
      </c>
      <c r="G163" s="23">
        <f t="shared" si="55"/>
        <v>529.95800000000008</v>
      </c>
      <c r="H163" s="23">
        <f t="shared" si="56"/>
        <v>550.97900000000004</v>
      </c>
      <c r="I163" s="23">
        <f t="shared" si="76"/>
        <v>1080.9370000000001</v>
      </c>
      <c r="J163" s="133">
        <f t="shared" si="57"/>
        <v>1101.9580000000001</v>
      </c>
      <c r="K163" s="65">
        <f t="shared" si="58"/>
        <v>38.53</v>
      </c>
      <c r="L163" s="65">
        <v>40.26</v>
      </c>
      <c r="M163" s="65">
        <f t="shared" si="59"/>
        <v>550.97900000000004</v>
      </c>
      <c r="N163" s="65">
        <f t="shared" si="60"/>
        <v>100</v>
      </c>
      <c r="O163" s="133">
        <f t="shared" si="61"/>
        <v>1101.9580000000001</v>
      </c>
      <c r="P163" s="65">
        <f t="shared" si="62"/>
        <v>575.71799999999996</v>
      </c>
      <c r="Q163" s="65">
        <f t="shared" si="63"/>
        <v>1126.6970000000001</v>
      </c>
      <c r="R163" s="135">
        <f t="shared" si="64"/>
        <v>1151.4359999999999</v>
      </c>
      <c r="S163" s="65">
        <f t="shared" si="65"/>
        <v>104.49000778614067</v>
      </c>
      <c r="T163" s="149"/>
      <c r="U163" s="25"/>
      <c r="V163" s="25">
        <f t="shared" si="66"/>
        <v>0</v>
      </c>
      <c r="W163" s="25">
        <f t="shared" si="77"/>
        <v>0</v>
      </c>
      <c r="X163" s="25">
        <f t="shared" si="78"/>
        <v>0</v>
      </c>
      <c r="Y163" s="25">
        <f t="shared" si="79"/>
        <v>0</v>
      </c>
      <c r="Z163" s="136">
        <f t="shared" si="67"/>
        <v>0</v>
      </c>
      <c r="AA163" s="25" t="e">
        <f t="shared" si="68"/>
        <v>#DIV/0!</v>
      </c>
      <c r="AB163" s="68">
        <f t="shared" si="69"/>
        <v>0</v>
      </c>
      <c r="AC163" s="71"/>
      <c r="AD163" s="68">
        <f t="shared" si="70"/>
        <v>0</v>
      </c>
      <c r="AE163" s="141">
        <f t="shared" si="71"/>
        <v>0</v>
      </c>
      <c r="AF163" s="68">
        <f t="shared" si="72"/>
        <v>0</v>
      </c>
      <c r="AG163" s="138">
        <f t="shared" si="54"/>
        <v>0</v>
      </c>
      <c r="AH163" s="139">
        <f t="shared" si="73"/>
        <v>0</v>
      </c>
      <c r="AI163" s="127" t="e">
        <f t="shared" si="74"/>
        <v>#DIV/0!</v>
      </c>
    </row>
    <row r="164" spans="1:35" ht="60" x14ac:dyDescent="0.25">
      <c r="A164" s="300"/>
      <c r="B164" s="302"/>
      <c r="C164" s="14" t="s">
        <v>74</v>
      </c>
      <c r="D164" s="22">
        <v>8.3000000000000007</v>
      </c>
      <c r="E164" s="23">
        <v>46.73</v>
      </c>
      <c r="F164" s="23">
        <v>48.6</v>
      </c>
      <c r="G164" s="23">
        <f t="shared" si="55"/>
        <v>193.92949999999999</v>
      </c>
      <c r="H164" s="23">
        <f t="shared" si="56"/>
        <v>201.69000000000003</v>
      </c>
      <c r="I164" s="23">
        <f t="shared" si="76"/>
        <v>395.61950000000002</v>
      </c>
      <c r="J164" s="133">
        <f t="shared" si="57"/>
        <v>403.38000000000005</v>
      </c>
      <c r="K164" s="65">
        <f t="shared" si="58"/>
        <v>48.6</v>
      </c>
      <c r="L164" s="65">
        <v>50.78</v>
      </c>
      <c r="M164" s="65">
        <f t="shared" si="59"/>
        <v>201.69000000000003</v>
      </c>
      <c r="N164" s="65">
        <f t="shared" si="60"/>
        <v>100</v>
      </c>
      <c r="O164" s="133">
        <f t="shared" si="61"/>
        <v>403.38000000000005</v>
      </c>
      <c r="P164" s="65">
        <f t="shared" si="62"/>
        <v>210.73700000000002</v>
      </c>
      <c r="Q164" s="65">
        <f t="shared" si="63"/>
        <v>412.42700000000002</v>
      </c>
      <c r="R164" s="135">
        <f t="shared" si="64"/>
        <v>421.47400000000005</v>
      </c>
      <c r="S164" s="65">
        <f t="shared" si="65"/>
        <v>104.48559670781894</v>
      </c>
      <c r="T164" s="149"/>
      <c r="U164" s="25"/>
      <c r="V164" s="25">
        <f t="shared" si="66"/>
        <v>0</v>
      </c>
      <c r="W164" s="25">
        <f t="shared" si="77"/>
        <v>0</v>
      </c>
      <c r="X164" s="25">
        <f t="shared" si="78"/>
        <v>0</v>
      </c>
      <c r="Y164" s="25">
        <f t="shared" si="79"/>
        <v>0</v>
      </c>
      <c r="Z164" s="136">
        <f t="shared" si="67"/>
        <v>0</v>
      </c>
      <c r="AA164" s="25" t="e">
        <f t="shared" si="68"/>
        <v>#DIV/0!</v>
      </c>
      <c r="AB164" s="68">
        <f t="shared" si="69"/>
        <v>0</v>
      </c>
      <c r="AC164" s="71"/>
      <c r="AD164" s="68">
        <f t="shared" si="70"/>
        <v>0</v>
      </c>
      <c r="AE164" s="141">
        <f t="shared" si="71"/>
        <v>0</v>
      </c>
      <c r="AF164" s="68">
        <f t="shared" si="72"/>
        <v>0</v>
      </c>
      <c r="AG164" s="138">
        <f t="shared" si="54"/>
        <v>0</v>
      </c>
      <c r="AH164" s="139">
        <f t="shared" si="73"/>
        <v>0</v>
      </c>
      <c r="AI164" s="127" t="e">
        <f t="shared" si="74"/>
        <v>#DIV/0!</v>
      </c>
    </row>
    <row r="165" spans="1:35" ht="60" x14ac:dyDescent="0.25">
      <c r="A165" s="300"/>
      <c r="B165" s="302"/>
      <c r="C165" s="14" t="s">
        <v>75</v>
      </c>
      <c r="D165" s="22">
        <v>54.5</v>
      </c>
      <c r="E165" s="23">
        <v>16.440000000000001</v>
      </c>
      <c r="F165" s="23">
        <v>17.100000000000001</v>
      </c>
      <c r="G165" s="23">
        <f t="shared" si="55"/>
        <v>447.99</v>
      </c>
      <c r="H165" s="23">
        <f t="shared" si="56"/>
        <v>465.97500000000002</v>
      </c>
      <c r="I165" s="23">
        <f t="shared" si="76"/>
        <v>913.96500000000003</v>
      </c>
      <c r="J165" s="133">
        <f t="shared" si="57"/>
        <v>931.95</v>
      </c>
      <c r="K165" s="65">
        <f t="shared" si="58"/>
        <v>17.100000000000001</v>
      </c>
      <c r="L165" s="65">
        <v>17.87</v>
      </c>
      <c r="M165" s="65">
        <f t="shared" si="59"/>
        <v>465.97500000000002</v>
      </c>
      <c r="N165" s="65">
        <f t="shared" si="60"/>
        <v>100</v>
      </c>
      <c r="O165" s="133">
        <f t="shared" si="61"/>
        <v>931.95</v>
      </c>
      <c r="P165" s="65">
        <f t="shared" si="62"/>
        <v>486.95750000000004</v>
      </c>
      <c r="Q165" s="65">
        <f t="shared" si="63"/>
        <v>952.93250000000012</v>
      </c>
      <c r="R165" s="135">
        <f t="shared" si="64"/>
        <v>973.91500000000008</v>
      </c>
      <c r="S165" s="65">
        <f t="shared" si="65"/>
        <v>104.50292397660819</v>
      </c>
      <c r="T165" s="149"/>
      <c r="U165" s="25"/>
      <c r="V165" s="25">
        <f t="shared" si="66"/>
        <v>0</v>
      </c>
      <c r="W165" s="25">
        <f t="shared" si="77"/>
        <v>0</v>
      </c>
      <c r="X165" s="25">
        <f t="shared" si="78"/>
        <v>0</v>
      </c>
      <c r="Y165" s="25">
        <f t="shared" si="79"/>
        <v>0</v>
      </c>
      <c r="Z165" s="136">
        <f t="shared" si="67"/>
        <v>0</v>
      </c>
      <c r="AA165" s="25" t="e">
        <f t="shared" si="68"/>
        <v>#DIV/0!</v>
      </c>
      <c r="AB165" s="68">
        <f t="shared" si="69"/>
        <v>0</v>
      </c>
      <c r="AC165" s="71"/>
      <c r="AD165" s="68">
        <f t="shared" si="70"/>
        <v>0</v>
      </c>
      <c r="AE165" s="141">
        <f t="shared" si="71"/>
        <v>0</v>
      </c>
      <c r="AF165" s="68">
        <f t="shared" si="72"/>
        <v>0</v>
      </c>
      <c r="AG165" s="138">
        <f t="shared" si="54"/>
        <v>0</v>
      </c>
      <c r="AH165" s="139">
        <f t="shared" si="73"/>
        <v>0</v>
      </c>
      <c r="AI165" s="127" t="e">
        <f t="shared" si="74"/>
        <v>#DIV/0!</v>
      </c>
    </row>
    <row r="166" spans="1:35" ht="45" x14ac:dyDescent="0.25">
      <c r="A166" s="300"/>
      <c r="B166" s="302"/>
      <c r="C166" s="14" t="s">
        <v>76</v>
      </c>
      <c r="D166" s="22">
        <v>40.1</v>
      </c>
      <c r="E166" s="23">
        <v>22.57</v>
      </c>
      <c r="F166" s="23">
        <v>23.47</v>
      </c>
      <c r="G166" s="23">
        <f t="shared" si="55"/>
        <v>452.52850000000001</v>
      </c>
      <c r="H166" s="23">
        <f t="shared" si="56"/>
        <v>470.57349999999997</v>
      </c>
      <c r="I166" s="23">
        <f t="shared" si="76"/>
        <v>923.10199999999998</v>
      </c>
      <c r="J166" s="133">
        <f t="shared" si="57"/>
        <v>941.14699999999993</v>
      </c>
      <c r="K166" s="65">
        <f t="shared" si="58"/>
        <v>23.47</v>
      </c>
      <c r="L166" s="65">
        <v>24.53</v>
      </c>
      <c r="M166" s="65">
        <f t="shared" si="59"/>
        <v>470.57349999999997</v>
      </c>
      <c r="N166" s="65">
        <f t="shared" si="60"/>
        <v>100</v>
      </c>
      <c r="O166" s="133">
        <f t="shared" si="61"/>
        <v>941.14699999999993</v>
      </c>
      <c r="P166" s="65">
        <f t="shared" si="62"/>
        <v>491.82650000000007</v>
      </c>
      <c r="Q166" s="65">
        <f t="shared" si="63"/>
        <v>962.40000000000009</v>
      </c>
      <c r="R166" s="135">
        <f t="shared" si="64"/>
        <v>983.65300000000013</v>
      </c>
      <c r="S166" s="65">
        <f t="shared" si="65"/>
        <v>104.51640391989775</v>
      </c>
      <c r="T166" s="149"/>
      <c r="U166" s="25"/>
      <c r="V166" s="25">
        <f t="shared" si="66"/>
        <v>0</v>
      </c>
      <c r="W166" s="25">
        <f t="shared" si="77"/>
        <v>0</v>
      </c>
      <c r="X166" s="25">
        <f t="shared" si="78"/>
        <v>0</v>
      </c>
      <c r="Y166" s="25">
        <f t="shared" si="79"/>
        <v>0</v>
      </c>
      <c r="Z166" s="136">
        <f t="shared" si="67"/>
        <v>0</v>
      </c>
      <c r="AA166" s="25" t="e">
        <f t="shared" si="68"/>
        <v>#DIV/0!</v>
      </c>
      <c r="AB166" s="68">
        <f t="shared" si="69"/>
        <v>0</v>
      </c>
      <c r="AC166" s="71"/>
      <c r="AD166" s="68">
        <f t="shared" si="70"/>
        <v>0</v>
      </c>
      <c r="AE166" s="141">
        <f t="shared" si="71"/>
        <v>0</v>
      </c>
      <c r="AF166" s="68">
        <f t="shared" si="72"/>
        <v>0</v>
      </c>
      <c r="AG166" s="138">
        <f t="shared" si="54"/>
        <v>0</v>
      </c>
      <c r="AH166" s="139">
        <f t="shared" si="73"/>
        <v>0</v>
      </c>
      <c r="AI166" s="127" t="e">
        <f t="shared" si="74"/>
        <v>#DIV/0!</v>
      </c>
    </row>
    <row r="167" spans="1:35" ht="60" x14ac:dyDescent="0.25">
      <c r="A167" s="300"/>
      <c r="B167" s="302"/>
      <c r="C167" s="14" t="s">
        <v>77</v>
      </c>
      <c r="D167" s="22">
        <v>4.9000000000000004</v>
      </c>
      <c r="E167" s="23">
        <v>31.31</v>
      </c>
      <c r="F167" s="23">
        <v>32.56</v>
      </c>
      <c r="G167" s="23">
        <f t="shared" si="55"/>
        <v>76.709500000000006</v>
      </c>
      <c r="H167" s="23">
        <f t="shared" si="56"/>
        <v>79.772000000000006</v>
      </c>
      <c r="I167" s="23">
        <f t="shared" si="76"/>
        <v>156.48150000000001</v>
      </c>
      <c r="J167" s="133">
        <f t="shared" si="57"/>
        <v>159.54400000000001</v>
      </c>
      <c r="K167" s="65">
        <f t="shared" si="58"/>
        <v>32.56</v>
      </c>
      <c r="L167" s="65">
        <v>34.020000000000003</v>
      </c>
      <c r="M167" s="65">
        <f t="shared" si="59"/>
        <v>79.772000000000006</v>
      </c>
      <c r="N167" s="65">
        <f t="shared" si="60"/>
        <v>100</v>
      </c>
      <c r="O167" s="133">
        <f t="shared" si="61"/>
        <v>159.54400000000001</v>
      </c>
      <c r="P167" s="65">
        <f t="shared" si="62"/>
        <v>83.349000000000018</v>
      </c>
      <c r="Q167" s="65">
        <f t="shared" si="63"/>
        <v>163.12100000000004</v>
      </c>
      <c r="R167" s="135">
        <f t="shared" si="64"/>
        <v>166.69800000000004</v>
      </c>
      <c r="S167" s="65">
        <f t="shared" si="65"/>
        <v>104.48402948402948</v>
      </c>
      <c r="T167" s="149"/>
      <c r="U167" s="25"/>
      <c r="V167" s="25">
        <f t="shared" si="66"/>
        <v>0</v>
      </c>
      <c r="W167" s="25">
        <f t="shared" si="77"/>
        <v>0</v>
      </c>
      <c r="X167" s="25">
        <f t="shared" si="78"/>
        <v>0</v>
      </c>
      <c r="Y167" s="25">
        <f t="shared" si="79"/>
        <v>0</v>
      </c>
      <c r="Z167" s="136">
        <f t="shared" si="67"/>
        <v>0</v>
      </c>
      <c r="AA167" s="25" t="e">
        <f t="shared" si="68"/>
        <v>#DIV/0!</v>
      </c>
      <c r="AB167" s="68">
        <f t="shared" si="69"/>
        <v>0</v>
      </c>
      <c r="AC167" s="71"/>
      <c r="AD167" s="68">
        <f t="shared" si="70"/>
        <v>0</v>
      </c>
      <c r="AE167" s="141">
        <f t="shared" si="71"/>
        <v>0</v>
      </c>
      <c r="AF167" s="68">
        <f t="shared" si="72"/>
        <v>0</v>
      </c>
      <c r="AG167" s="138">
        <f t="shared" si="54"/>
        <v>0</v>
      </c>
      <c r="AH167" s="139">
        <f t="shared" si="73"/>
        <v>0</v>
      </c>
      <c r="AI167" s="127" t="e">
        <f t="shared" si="74"/>
        <v>#DIV/0!</v>
      </c>
    </row>
    <row r="168" spans="1:35" ht="60" x14ac:dyDescent="0.25">
      <c r="A168" s="300"/>
      <c r="B168" s="302"/>
      <c r="C168" s="14" t="s">
        <v>78</v>
      </c>
      <c r="D168" s="22">
        <v>13</v>
      </c>
      <c r="E168" s="23">
        <v>30.71</v>
      </c>
      <c r="F168" s="23">
        <v>31.93</v>
      </c>
      <c r="G168" s="23">
        <f t="shared" si="55"/>
        <v>199.61500000000001</v>
      </c>
      <c r="H168" s="23">
        <f t="shared" si="56"/>
        <v>207.54499999999999</v>
      </c>
      <c r="I168" s="23">
        <f t="shared" si="76"/>
        <v>407.15999999999997</v>
      </c>
      <c r="J168" s="133">
        <f t="shared" si="57"/>
        <v>415.09</v>
      </c>
      <c r="K168" s="65">
        <f t="shared" si="58"/>
        <v>31.93</v>
      </c>
      <c r="L168" s="65">
        <v>33.369999999999997</v>
      </c>
      <c r="M168" s="65">
        <f t="shared" si="59"/>
        <v>207.54499999999999</v>
      </c>
      <c r="N168" s="65">
        <f t="shared" si="60"/>
        <v>100</v>
      </c>
      <c r="O168" s="133">
        <f t="shared" si="61"/>
        <v>415.09</v>
      </c>
      <c r="P168" s="65">
        <f t="shared" si="62"/>
        <v>216.90499999999997</v>
      </c>
      <c r="Q168" s="65">
        <f t="shared" si="63"/>
        <v>424.44999999999993</v>
      </c>
      <c r="R168" s="135">
        <f t="shared" si="64"/>
        <v>433.80999999999995</v>
      </c>
      <c r="S168" s="65">
        <f t="shared" si="65"/>
        <v>104.50986533041026</v>
      </c>
      <c r="T168" s="149"/>
      <c r="U168" s="25"/>
      <c r="V168" s="25">
        <f t="shared" si="66"/>
        <v>0</v>
      </c>
      <c r="W168" s="25">
        <f t="shared" si="77"/>
        <v>0</v>
      </c>
      <c r="X168" s="25">
        <f t="shared" si="78"/>
        <v>0</v>
      </c>
      <c r="Y168" s="25">
        <f t="shared" si="79"/>
        <v>0</v>
      </c>
      <c r="Z168" s="136">
        <f t="shared" si="67"/>
        <v>0</v>
      </c>
      <c r="AA168" s="25" t="e">
        <f t="shared" si="68"/>
        <v>#DIV/0!</v>
      </c>
      <c r="AB168" s="68">
        <f t="shared" si="69"/>
        <v>0</v>
      </c>
      <c r="AC168" s="71"/>
      <c r="AD168" s="68">
        <f t="shared" si="70"/>
        <v>0</v>
      </c>
      <c r="AE168" s="141">
        <f t="shared" si="71"/>
        <v>0</v>
      </c>
      <c r="AF168" s="68">
        <f t="shared" si="72"/>
        <v>0</v>
      </c>
      <c r="AG168" s="138">
        <f t="shared" si="54"/>
        <v>0</v>
      </c>
      <c r="AH168" s="139">
        <f t="shared" si="73"/>
        <v>0</v>
      </c>
      <c r="AI168" s="127" t="e">
        <f t="shared" si="74"/>
        <v>#DIV/0!</v>
      </c>
    </row>
    <row r="169" spans="1:35" ht="60" x14ac:dyDescent="0.25">
      <c r="A169" s="300"/>
      <c r="B169" s="302"/>
      <c r="C169" s="14" t="s">
        <v>292</v>
      </c>
      <c r="D169" s="22">
        <v>10.64</v>
      </c>
      <c r="E169" s="23">
        <v>39.71</v>
      </c>
      <c r="F169" s="23">
        <v>41.29</v>
      </c>
      <c r="G169" s="23">
        <f t="shared" si="55"/>
        <v>211.25720000000001</v>
      </c>
      <c r="H169" s="23">
        <f t="shared" si="56"/>
        <v>219.6628</v>
      </c>
      <c r="I169" s="23">
        <f t="shared" si="76"/>
        <v>430.92</v>
      </c>
      <c r="J169" s="133">
        <f t="shared" si="57"/>
        <v>439.32560000000001</v>
      </c>
      <c r="K169" s="65">
        <f t="shared" si="58"/>
        <v>41.29</v>
      </c>
      <c r="L169" s="65">
        <v>43.15</v>
      </c>
      <c r="M169" s="65">
        <f t="shared" si="59"/>
        <v>219.6628</v>
      </c>
      <c r="N169" s="65">
        <f t="shared" si="60"/>
        <v>100</v>
      </c>
      <c r="O169" s="133">
        <f t="shared" si="61"/>
        <v>439.32560000000001</v>
      </c>
      <c r="P169" s="65">
        <f t="shared" si="62"/>
        <v>229.55799999999999</v>
      </c>
      <c r="Q169" s="65">
        <f t="shared" si="63"/>
        <v>449.2208</v>
      </c>
      <c r="R169" s="135">
        <f t="shared" si="64"/>
        <v>459.11599999999999</v>
      </c>
      <c r="S169" s="65">
        <f t="shared" si="65"/>
        <v>104.50472269314604</v>
      </c>
      <c r="T169" s="149"/>
      <c r="U169" s="25"/>
      <c r="V169" s="25"/>
      <c r="W169" s="25"/>
      <c r="X169" s="25"/>
      <c r="Y169" s="25"/>
      <c r="Z169" s="136">
        <f t="shared" si="67"/>
        <v>0</v>
      </c>
      <c r="AA169" s="25" t="e">
        <f t="shared" si="68"/>
        <v>#DIV/0!</v>
      </c>
      <c r="AB169" s="68"/>
      <c r="AC169" s="71"/>
      <c r="AD169" s="68">
        <f t="shared" si="70"/>
        <v>0</v>
      </c>
      <c r="AE169" s="141">
        <f t="shared" si="71"/>
        <v>0</v>
      </c>
      <c r="AF169" s="68">
        <f t="shared" si="72"/>
        <v>0</v>
      </c>
      <c r="AG169" s="138">
        <f t="shared" si="54"/>
        <v>0</v>
      </c>
      <c r="AH169" s="139">
        <f t="shared" si="73"/>
        <v>0</v>
      </c>
      <c r="AI169" s="127" t="e">
        <f t="shared" si="74"/>
        <v>#DIV/0!</v>
      </c>
    </row>
    <row r="170" spans="1:35" ht="45" x14ac:dyDescent="0.25">
      <c r="A170" s="300"/>
      <c r="B170" s="302"/>
      <c r="C170" s="14" t="s">
        <v>293</v>
      </c>
      <c r="D170" s="22">
        <v>61.47</v>
      </c>
      <c r="E170" s="23">
        <v>28.28</v>
      </c>
      <c r="F170" s="23">
        <v>29.41</v>
      </c>
      <c r="G170" s="23">
        <f t="shared" si="55"/>
        <v>869.18579999999997</v>
      </c>
      <c r="H170" s="23">
        <f t="shared" si="56"/>
        <v>903.91634999999997</v>
      </c>
      <c r="I170" s="23">
        <f t="shared" si="76"/>
        <v>1773.1021499999999</v>
      </c>
      <c r="J170" s="133">
        <f t="shared" si="57"/>
        <v>1807.8326999999999</v>
      </c>
      <c r="K170" s="65">
        <f t="shared" si="58"/>
        <v>29.41</v>
      </c>
      <c r="L170" s="65">
        <v>30.73</v>
      </c>
      <c r="M170" s="65">
        <f t="shared" si="59"/>
        <v>903.91634999999997</v>
      </c>
      <c r="N170" s="65">
        <f t="shared" si="60"/>
        <v>100</v>
      </c>
      <c r="O170" s="133">
        <f t="shared" si="61"/>
        <v>1807.8326999999999</v>
      </c>
      <c r="P170" s="65">
        <f t="shared" si="62"/>
        <v>944.48654999999997</v>
      </c>
      <c r="Q170" s="65">
        <f t="shared" si="63"/>
        <v>1848.4029</v>
      </c>
      <c r="R170" s="135">
        <f t="shared" si="64"/>
        <v>1888.9730999999999</v>
      </c>
      <c r="S170" s="65">
        <f t="shared" si="65"/>
        <v>104.48826929615778</v>
      </c>
      <c r="T170" s="149"/>
      <c r="U170" s="25"/>
      <c r="V170" s="25"/>
      <c r="W170" s="25"/>
      <c r="X170" s="25"/>
      <c r="Y170" s="25"/>
      <c r="Z170" s="136">
        <f t="shared" si="67"/>
        <v>0</v>
      </c>
      <c r="AA170" s="25" t="e">
        <f t="shared" si="68"/>
        <v>#DIV/0!</v>
      </c>
      <c r="AB170" s="68"/>
      <c r="AC170" s="71"/>
      <c r="AD170" s="68">
        <f t="shared" si="70"/>
        <v>0</v>
      </c>
      <c r="AE170" s="141">
        <f t="shared" si="71"/>
        <v>0</v>
      </c>
      <c r="AF170" s="68">
        <f t="shared" si="72"/>
        <v>0</v>
      </c>
      <c r="AG170" s="138">
        <f t="shared" si="54"/>
        <v>0</v>
      </c>
      <c r="AH170" s="139">
        <f t="shared" si="73"/>
        <v>0</v>
      </c>
      <c r="AI170" s="127" t="e">
        <f t="shared" si="74"/>
        <v>#DIV/0!</v>
      </c>
    </row>
    <row r="171" spans="1:35" ht="45" x14ac:dyDescent="0.25">
      <c r="A171" s="300"/>
      <c r="B171" s="302"/>
      <c r="C171" s="14" t="s">
        <v>294</v>
      </c>
      <c r="D171" s="22">
        <v>85.52</v>
      </c>
      <c r="E171" s="23">
        <v>23</v>
      </c>
      <c r="F171" s="23">
        <v>23.93</v>
      </c>
      <c r="G171" s="23">
        <f t="shared" si="55"/>
        <v>983.4799999999999</v>
      </c>
      <c r="H171" s="23">
        <f t="shared" si="56"/>
        <v>1023.2467999999999</v>
      </c>
      <c r="I171" s="23">
        <f t="shared" si="76"/>
        <v>2006.7267999999999</v>
      </c>
      <c r="J171" s="133">
        <f t="shared" si="57"/>
        <v>2046.4935999999998</v>
      </c>
      <c r="K171" s="65">
        <f t="shared" si="58"/>
        <v>23.93</v>
      </c>
      <c r="L171" s="65">
        <v>25.01</v>
      </c>
      <c r="M171" s="65">
        <f t="shared" si="59"/>
        <v>1023.2467999999999</v>
      </c>
      <c r="N171" s="65">
        <f t="shared" si="60"/>
        <v>100</v>
      </c>
      <c r="O171" s="133">
        <f t="shared" si="61"/>
        <v>2046.4935999999998</v>
      </c>
      <c r="P171" s="65">
        <f t="shared" si="62"/>
        <v>1069.4276</v>
      </c>
      <c r="Q171" s="65">
        <f t="shared" si="63"/>
        <v>2092.6743999999999</v>
      </c>
      <c r="R171" s="135">
        <f t="shared" si="64"/>
        <v>2138.8552</v>
      </c>
      <c r="S171" s="65">
        <f t="shared" si="65"/>
        <v>104.51316339323027</v>
      </c>
      <c r="T171" s="149"/>
      <c r="U171" s="25"/>
      <c r="V171" s="25"/>
      <c r="W171" s="25"/>
      <c r="X171" s="25"/>
      <c r="Y171" s="25"/>
      <c r="Z171" s="136">
        <f t="shared" si="67"/>
        <v>0</v>
      </c>
      <c r="AA171" s="25" t="e">
        <f t="shared" si="68"/>
        <v>#DIV/0!</v>
      </c>
      <c r="AB171" s="68"/>
      <c r="AC171" s="71"/>
      <c r="AD171" s="68">
        <f t="shared" si="70"/>
        <v>0</v>
      </c>
      <c r="AE171" s="141">
        <f t="shared" si="71"/>
        <v>0</v>
      </c>
      <c r="AF171" s="68">
        <f t="shared" si="72"/>
        <v>0</v>
      </c>
      <c r="AG171" s="138">
        <f t="shared" si="54"/>
        <v>0</v>
      </c>
      <c r="AH171" s="139">
        <f t="shared" si="73"/>
        <v>0</v>
      </c>
      <c r="AI171" s="127" t="e">
        <f t="shared" si="74"/>
        <v>#DIV/0!</v>
      </c>
    </row>
    <row r="172" spans="1:35" ht="45" x14ac:dyDescent="0.25">
      <c r="A172" s="300"/>
      <c r="B172" s="302"/>
      <c r="C172" s="14" t="s">
        <v>295</v>
      </c>
      <c r="D172" s="22">
        <v>48.4</v>
      </c>
      <c r="E172" s="23">
        <v>26.88</v>
      </c>
      <c r="F172" s="23">
        <v>27.96</v>
      </c>
      <c r="G172" s="23">
        <f t="shared" si="55"/>
        <v>650.49599999999998</v>
      </c>
      <c r="H172" s="23">
        <f t="shared" si="56"/>
        <v>676.63199999999995</v>
      </c>
      <c r="I172" s="23">
        <f t="shared" si="76"/>
        <v>1327.1279999999999</v>
      </c>
      <c r="J172" s="133">
        <f t="shared" si="57"/>
        <v>1353.2639999999999</v>
      </c>
      <c r="K172" s="65">
        <f t="shared" si="58"/>
        <v>27.96</v>
      </c>
      <c r="L172" s="65">
        <v>29.22</v>
      </c>
      <c r="M172" s="65">
        <f t="shared" si="59"/>
        <v>676.63199999999995</v>
      </c>
      <c r="N172" s="65">
        <f t="shared" si="60"/>
        <v>100</v>
      </c>
      <c r="O172" s="133">
        <f t="shared" si="61"/>
        <v>1353.2639999999999</v>
      </c>
      <c r="P172" s="65">
        <f t="shared" si="62"/>
        <v>707.12399999999991</v>
      </c>
      <c r="Q172" s="65">
        <f t="shared" si="63"/>
        <v>1383.7559999999999</v>
      </c>
      <c r="R172" s="135">
        <f t="shared" si="64"/>
        <v>1414.2479999999998</v>
      </c>
      <c r="S172" s="65">
        <f t="shared" si="65"/>
        <v>104.50643776824033</v>
      </c>
      <c r="T172" s="149"/>
      <c r="U172" s="25"/>
      <c r="V172" s="25"/>
      <c r="W172" s="25"/>
      <c r="X172" s="25"/>
      <c r="Y172" s="25"/>
      <c r="Z172" s="136">
        <f t="shared" si="67"/>
        <v>0</v>
      </c>
      <c r="AA172" s="25" t="e">
        <f t="shared" si="68"/>
        <v>#DIV/0!</v>
      </c>
      <c r="AB172" s="68"/>
      <c r="AC172" s="71"/>
      <c r="AD172" s="68">
        <f t="shared" si="70"/>
        <v>0</v>
      </c>
      <c r="AE172" s="141">
        <f t="shared" si="71"/>
        <v>0</v>
      </c>
      <c r="AF172" s="68">
        <f t="shared" si="72"/>
        <v>0</v>
      </c>
      <c r="AG172" s="138">
        <f t="shared" si="54"/>
        <v>0</v>
      </c>
      <c r="AH172" s="139">
        <f t="shared" si="73"/>
        <v>0</v>
      </c>
      <c r="AI172" s="127" t="e">
        <f t="shared" si="74"/>
        <v>#DIV/0!</v>
      </c>
    </row>
    <row r="173" spans="1:35" ht="45" x14ac:dyDescent="0.25">
      <c r="A173" s="300"/>
      <c r="B173" s="302"/>
      <c r="C173" s="14" t="s">
        <v>79</v>
      </c>
      <c r="D173" s="22">
        <v>25.7</v>
      </c>
      <c r="E173" s="23">
        <v>36.799999999999997</v>
      </c>
      <c r="F173" s="23">
        <v>38.28</v>
      </c>
      <c r="G173" s="23">
        <f t="shared" si="55"/>
        <v>472.87999999999994</v>
      </c>
      <c r="H173" s="23">
        <f t="shared" si="56"/>
        <v>491.89800000000002</v>
      </c>
      <c r="I173" s="23">
        <f t="shared" si="76"/>
        <v>964.77800000000002</v>
      </c>
      <c r="J173" s="133">
        <f t="shared" si="57"/>
        <v>983.79600000000005</v>
      </c>
      <c r="K173" s="65">
        <f t="shared" si="58"/>
        <v>38.28</v>
      </c>
      <c r="L173" s="65">
        <v>40.01</v>
      </c>
      <c r="M173" s="65">
        <f t="shared" si="59"/>
        <v>491.89800000000002</v>
      </c>
      <c r="N173" s="65">
        <f t="shared" si="60"/>
        <v>100</v>
      </c>
      <c r="O173" s="133">
        <f t="shared" si="61"/>
        <v>983.79600000000005</v>
      </c>
      <c r="P173" s="65">
        <f t="shared" si="62"/>
        <v>514.12849999999992</v>
      </c>
      <c r="Q173" s="65">
        <f t="shared" si="63"/>
        <v>1006.0264999999999</v>
      </c>
      <c r="R173" s="135">
        <f t="shared" si="64"/>
        <v>1028.2569999999998</v>
      </c>
      <c r="S173" s="65">
        <f t="shared" si="65"/>
        <v>104.51933124346917</v>
      </c>
      <c r="T173" s="149"/>
      <c r="U173" s="25"/>
      <c r="V173" s="25">
        <f t="shared" si="66"/>
        <v>0</v>
      </c>
      <c r="W173" s="25">
        <f t="shared" si="77"/>
        <v>0</v>
      </c>
      <c r="X173" s="25">
        <f t="shared" si="78"/>
        <v>0</v>
      </c>
      <c r="Y173" s="25">
        <f t="shared" si="79"/>
        <v>0</v>
      </c>
      <c r="Z173" s="136">
        <f t="shared" si="67"/>
        <v>0</v>
      </c>
      <c r="AA173" s="25" t="e">
        <f t="shared" si="68"/>
        <v>#DIV/0!</v>
      </c>
      <c r="AB173" s="68">
        <f t="shared" si="69"/>
        <v>0</v>
      </c>
      <c r="AC173" s="71"/>
      <c r="AD173" s="68">
        <f t="shared" si="70"/>
        <v>0</v>
      </c>
      <c r="AE173" s="141">
        <f t="shared" si="71"/>
        <v>0</v>
      </c>
      <c r="AF173" s="68">
        <f t="shared" si="72"/>
        <v>0</v>
      </c>
      <c r="AG173" s="138">
        <f t="shared" si="54"/>
        <v>0</v>
      </c>
      <c r="AH173" s="139">
        <f t="shared" si="73"/>
        <v>0</v>
      </c>
      <c r="AI173" s="127" t="e">
        <f t="shared" si="74"/>
        <v>#DIV/0!</v>
      </c>
    </row>
    <row r="174" spans="1:35" ht="60" x14ac:dyDescent="0.25">
      <c r="A174" s="300"/>
      <c r="B174" s="302"/>
      <c r="C174" s="14" t="s">
        <v>80</v>
      </c>
      <c r="D174" s="22">
        <v>13.7</v>
      </c>
      <c r="E174" s="23">
        <v>40.58</v>
      </c>
      <c r="F174" s="23">
        <v>42.2</v>
      </c>
      <c r="G174" s="23">
        <f t="shared" si="55"/>
        <v>277.97299999999996</v>
      </c>
      <c r="H174" s="23">
        <f t="shared" si="56"/>
        <v>289.07</v>
      </c>
      <c r="I174" s="23">
        <f t="shared" si="76"/>
        <v>567.04299999999989</v>
      </c>
      <c r="J174" s="133">
        <f t="shared" si="57"/>
        <v>578.14</v>
      </c>
      <c r="K174" s="65">
        <f t="shared" si="58"/>
        <v>42.2</v>
      </c>
      <c r="L174" s="65">
        <v>44.1</v>
      </c>
      <c r="M174" s="65">
        <f t="shared" si="59"/>
        <v>289.07</v>
      </c>
      <c r="N174" s="65">
        <f t="shared" si="60"/>
        <v>100</v>
      </c>
      <c r="O174" s="133">
        <f t="shared" si="61"/>
        <v>578.14</v>
      </c>
      <c r="P174" s="65">
        <f t="shared" si="62"/>
        <v>302.08499999999998</v>
      </c>
      <c r="Q174" s="65">
        <f t="shared" si="63"/>
        <v>591.15499999999997</v>
      </c>
      <c r="R174" s="135">
        <f t="shared" si="64"/>
        <v>604.16999999999996</v>
      </c>
      <c r="S174" s="65">
        <f t="shared" si="65"/>
        <v>104.50236966824644</v>
      </c>
      <c r="T174" s="149">
        <v>0</v>
      </c>
      <c r="U174" s="25"/>
      <c r="V174" s="25">
        <f t="shared" si="66"/>
        <v>0</v>
      </c>
      <c r="W174" s="25">
        <f t="shared" si="77"/>
        <v>0</v>
      </c>
      <c r="X174" s="25">
        <f t="shared" si="78"/>
        <v>0</v>
      </c>
      <c r="Y174" s="25">
        <f t="shared" si="79"/>
        <v>0</v>
      </c>
      <c r="Z174" s="136">
        <f t="shared" si="67"/>
        <v>0</v>
      </c>
      <c r="AA174" s="25" t="e">
        <f t="shared" si="68"/>
        <v>#DIV/0!</v>
      </c>
      <c r="AB174" s="68">
        <f t="shared" si="69"/>
        <v>0</v>
      </c>
      <c r="AC174" s="71"/>
      <c r="AD174" s="68">
        <f t="shared" si="70"/>
        <v>0</v>
      </c>
      <c r="AE174" s="141">
        <f t="shared" si="71"/>
        <v>0</v>
      </c>
      <c r="AF174" s="68">
        <f t="shared" si="72"/>
        <v>0</v>
      </c>
      <c r="AG174" s="138">
        <f t="shared" si="54"/>
        <v>0</v>
      </c>
      <c r="AH174" s="139">
        <f t="shared" si="73"/>
        <v>0</v>
      </c>
      <c r="AI174" s="127" t="e">
        <f t="shared" si="74"/>
        <v>#DIV/0!</v>
      </c>
    </row>
    <row r="175" spans="1:35" ht="60" x14ac:dyDescent="0.25">
      <c r="A175" s="300"/>
      <c r="B175" s="302"/>
      <c r="C175" s="14" t="s">
        <v>81</v>
      </c>
      <c r="D175" s="22">
        <v>32.299999999999997</v>
      </c>
      <c r="E175" s="23">
        <v>29.7</v>
      </c>
      <c r="F175" s="23">
        <v>30.89</v>
      </c>
      <c r="G175" s="23">
        <f t="shared" si="55"/>
        <v>479.65499999999997</v>
      </c>
      <c r="H175" s="23">
        <f t="shared" si="56"/>
        <v>498.87349999999998</v>
      </c>
      <c r="I175" s="23">
        <f t="shared" si="76"/>
        <v>978.52849999999989</v>
      </c>
      <c r="J175" s="133">
        <f t="shared" si="57"/>
        <v>997.74699999999996</v>
      </c>
      <c r="K175" s="65">
        <f t="shared" si="58"/>
        <v>30.89</v>
      </c>
      <c r="L175" s="65">
        <v>32.28</v>
      </c>
      <c r="M175" s="65">
        <f t="shared" si="59"/>
        <v>498.87349999999998</v>
      </c>
      <c r="N175" s="65">
        <f t="shared" si="60"/>
        <v>100</v>
      </c>
      <c r="O175" s="133">
        <f t="shared" si="61"/>
        <v>997.74699999999996</v>
      </c>
      <c r="P175" s="65">
        <f t="shared" si="62"/>
        <v>521.322</v>
      </c>
      <c r="Q175" s="65">
        <f t="shared" si="63"/>
        <v>1020.1955</v>
      </c>
      <c r="R175" s="135">
        <f t="shared" si="64"/>
        <v>1042.644</v>
      </c>
      <c r="S175" s="65">
        <f t="shared" si="65"/>
        <v>104.49983813531887</v>
      </c>
      <c r="T175" s="149"/>
      <c r="U175" s="25"/>
      <c r="V175" s="25">
        <f t="shared" si="66"/>
        <v>0</v>
      </c>
      <c r="W175" s="25">
        <f t="shared" si="77"/>
        <v>0</v>
      </c>
      <c r="X175" s="25">
        <f t="shared" si="78"/>
        <v>0</v>
      </c>
      <c r="Y175" s="25">
        <f t="shared" si="79"/>
        <v>0</v>
      </c>
      <c r="Z175" s="136">
        <f t="shared" si="67"/>
        <v>0</v>
      </c>
      <c r="AA175" s="25" t="e">
        <f t="shared" si="68"/>
        <v>#DIV/0!</v>
      </c>
      <c r="AB175" s="68">
        <f t="shared" si="69"/>
        <v>0</v>
      </c>
      <c r="AC175" s="71"/>
      <c r="AD175" s="68">
        <f t="shared" si="70"/>
        <v>0</v>
      </c>
      <c r="AE175" s="141">
        <f t="shared" si="71"/>
        <v>0</v>
      </c>
      <c r="AF175" s="68">
        <f t="shared" si="72"/>
        <v>0</v>
      </c>
      <c r="AG175" s="138">
        <f t="shared" si="54"/>
        <v>0</v>
      </c>
      <c r="AH175" s="139">
        <f t="shared" si="73"/>
        <v>0</v>
      </c>
      <c r="AI175" s="127" t="e">
        <f t="shared" si="74"/>
        <v>#DIV/0!</v>
      </c>
    </row>
    <row r="176" spans="1:35" ht="60" x14ac:dyDescent="0.25">
      <c r="A176" s="300"/>
      <c r="B176" s="302"/>
      <c r="C176" s="14" t="s">
        <v>82</v>
      </c>
      <c r="D176" s="22">
        <v>30.4</v>
      </c>
      <c r="E176" s="23">
        <v>40.909999999999997</v>
      </c>
      <c r="F176" s="23">
        <v>42.54</v>
      </c>
      <c r="G176" s="23">
        <f t="shared" si="55"/>
        <v>621.83199999999988</v>
      </c>
      <c r="H176" s="23">
        <f t="shared" si="56"/>
        <v>646.60799999999995</v>
      </c>
      <c r="I176" s="23">
        <f t="shared" si="76"/>
        <v>1268.4399999999998</v>
      </c>
      <c r="J176" s="133">
        <f t="shared" si="57"/>
        <v>1293.2159999999999</v>
      </c>
      <c r="K176" s="65">
        <f t="shared" si="58"/>
        <v>42.54</v>
      </c>
      <c r="L176" s="65">
        <v>44.45</v>
      </c>
      <c r="M176" s="65">
        <f t="shared" si="59"/>
        <v>646.60799999999995</v>
      </c>
      <c r="N176" s="65">
        <f t="shared" si="60"/>
        <v>100</v>
      </c>
      <c r="O176" s="133">
        <f t="shared" si="61"/>
        <v>1293.2159999999999</v>
      </c>
      <c r="P176" s="65">
        <f t="shared" si="62"/>
        <v>675.64</v>
      </c>
      <c r="Q176" s="65">
        <f t="shared" si="63"/>
        <v>1322.248</v>
      </c>
      <c r="R176" s="135">
        <f t="shared" si="64"/>
        <v>1351.28</v>
      </c>
      <c r="S176" s="65">
        <f t="shared" si="65"/>
        <v>104.48989186647862</v>
      </c>
      <c r="T176" s="149"/>
      <c r="U176" s="25"/>
      <c r="V176" s="25">
        <f t="shared" si="66"/>
        <v>0</v>
      </c>
      <c r="W176" s="25">
        <f t="shared" si="77"/>
        <v>0</v>
      </c>
      <c r="X176" s="25">
        <f t="shared" si="78"/>
        <v>0</v>
      </c>
      <c r="Y176" s="25">
        <f t="shared" si="79"/>
        <v>0</v>
      </c>
      <c r="Z176" s="136">
        <f t="shared" si="67"/>
        <v>0</v>
      </c>
      <c r="AA176" s="25" t="e">
        <f t="shared" si="68"/>
        <v>#DIV/0!</v>
      </c>
      <c r="AB176" s="68">
        <f t="shared" si="69"/>
        <v>0</v>
      </c>
      <c r="AC176" s="71"/>
      <c r="AD176" s="68">
        <f t="shared" si="70"/>
        <v>0</v>
      </c>
      <c r="AE176" s="141">
        <f t="shared" si="71"/>
        <v>0</v>
      </c>
      <c r="AF176" s="68">
        <f t="shared" si="72"/>
        <v>0</v>
      </c>
      <c r="AG176" s="138">
        <f t="shared" si="54"/>
        <v>0</v>
      </c>
      <c r="AH176" s="139">
        <f t="shared" si="73"/>
        <v>0</v>
      </c>
      <c r="AI176" s="127" t="e">
        <f t="shared" si="74"/>
        <v>#DIV/0!</v>
      </c>
    </row>
    <row r="177" spans="1:35" ht="45" x14ac:dyDescent="0.25">
      <c r="A177" s="300"/>
      <c r="B177" s="302"/>
      <c r="C177" s="14" t="s">
        <v>53</v>
      </c>
      <c r="D177" s="22">
        <v>13.1</v>
      </c>
      <c r="E177" s="23">
        <v>40.5</v>
      </c>
      <c r="F177" s="23">
        <v>42.12</v>
      </c>
      <c r="G177" s="23">
        <f t="shared" si="55"/>
        <v>265.27499999999998</v>
      </c>
      <c r="H177" s="23">
        <f t="shared" si="56"/>
        <v>275.88599999999997</v>
      </c>
      <c r="I177" s="23">
        <f t="shared" si="76"/>
        <v>541.16099999999994</v>
      </c>
      <c r="J177" s="133">
        <f t="shared" si="57"/>
        <v>551.77199999999993</v>
      </c>
      <c r="K177" s="65">
        <f t="shared" si="58"/>
        <v>42.12</v>
      </c>
      <c r="L177" s="65">
        <v>44.02</v>
      </c>
      <c r="M177" s="65">
        <f t="shared" si="59"/>
        <v>275.88599999999997</v>
      </c>
      <c r="N177" s="65">
        <f t="shared" si="60"/>
        <v>100</v>
      </c>
      <c r="O177" s="133">
        <f t="shared" si="61"/>
        <v>551.77199999999993</v>
      </c>
      <c r="P177" s="65">
        <f t="shared" si="62"/>
        <v>288.33100000000002</v>
      </c>
      <c r="Q177" s="65">
        <f t="shared" si="63"/>
        <v>564.21699999999998</v>
      </c>
      <c r="R177" s="135">
        <f t="shared" si="64"/>
        <v>576.66200000000003</v>
      </c>
      <c r="S177" s="65">
        <f t="shared" si="65"/>
        <v>104.51092117758787</v>
      </c>
      <c r="T177" s="149"/>
      <c r="U177" s="25"/>
      <c r="V177" s="25">
        <f t="shared" si="66"/>
        <v>0</v>
      </c>
      <c r="W177" s="25">
        <f t="shared" si="77"/>
        <v>0</v>
      </c>
      <c r="X177" s="25">
        <f t="shared" si="78"/>
        <v>0</v>
      </c>
      <c r="Y177" s="25">
        <f t="shared" si="79"/>
        <v>0</v>
      </c>
      <c r="Z177" s="136">
        <f t="shared" si="67"/>
        <v>0</v>
      </c>
      <c r="AA177" s="25" t="e">
        <f t="shared" si="68"/>
        <v>#DIV/0!</v>
      </c>
      <c r="AB177" s="68">
        <f t="shared" si="69"/>
        <v>0</v>
      </c>
      <c r="AC177" s="71"/>
      <c r="AD177" s="68">
        <f t="shared" si="70"/>
        <v>0</v>
      </c>
      <c r="AE177" s="141">
        <f t="shared" si="71"/>
        <v>0</v>
      </c>
      <c r="AF177" s="68">
        <f t="shared" si="72"/>
        <v>0</v>
      </c>
      <c r="AG177" s="138">
        <f t="shared" si="54"/>
        <v>0</v>
      </c>
      <c r="AH177" s="139">
        <f t="shared" si="73"/>
        <v>0</v>
      </c>
      <c r="AI177" s="127" t="e">
        <f t="shared" si="74"/>
        <v>#DIV/0!</v>
      </c>
    </row>
    <row r="178" spans="1:35" ht="75" x14ac:dyDescent="0.25">
      <c r="A178" s="300"/>
      <c r="B178" s="302"/>
      <c r="C178" s="14" t="s">
        <v>151</v>
      </c>
      <c r="D178" s="22">
        <v>19.2</v>
      </c>
      <c r="E178" s="23">
        <v>46.73</v>
      </c>
      <c r="F178" s="23">
        <v>48.6</v>
      </c>
      <c r="G178" s="23">
        <f t="shared" si="55"/>
        <v>448.60799999999995</v>
      </c>
      <c r="H178" s="23">
        <f t="shared" si="56"/>
        <v>466.56</v>
      </c>
      <c r="I178" s="23">
        <f t="shared" si="76"/>
        <v>915.16799999999989</v>
      </c>
      <c r="J178" s="133">
        <f t="shared" si="57"/>
        <v>933.12</v>
      </c>
      <c r="K178" s="65">
        <f t="shared" si="58"/>
        <v>48.6</v>
      </c>
      <c r="L178" s="65">
        <v>50.78</v>
      </c>
      <c r="M178" s="65">
        <f t="shared" si="59"/>
        <v>466.56</v>
      </c>
      <c r="N178" s="65">
        <f t="shared" si="60"/>
        <v>100</v>
      </c>
      <c r="O178" s="133">
        <f t="shared" si="61"/>
        <v>933.12</v>
      </c>
      <c r="P178" s="65">
        <f t="shared" si="62"/>
        <v>487.488</v>
      </c>
      <c r="Q178" s="65">
        <f t="shared" si="63"/>
        <v>954.048</v>
      </c>
      <c r="R178" s="135">
        <f t="shared" si="64"/>
        <v>974.976</v>
      </c>
      <c r="S178" s="65">
        <f t="shared" si="65"/>
        <v>104.48559670781894</v>
      </c>
      <c r="T178" s="149"/>
      <c r="U178" s="25"/>
      <c r="V178" s="25">
        <f t="shared" si="66"/>
        <v>0</v>
      </c>
      <c r="W178" s="25">
        <f t="shared" si="77"/>
        <v>0</v>
      </c>
      <c r="X178" s="25">
        <f t="shared" si="78"/>
        <v>0</v>
      </c>
      <c r="Y178" s="25">
        <f t="shared" si="79"/>
        <v>0</v>
      </c>
      <c r="Z178" s="136">
        <f t="shared" si="67"/>
        <v>0</v>
      </c>
      <c r="AA178" s="25" t="e">
        <f t="shared" si="68"/>
        <v>#DIV/0!</v>
      </c>
      <c r="AB178" s="68">
        <f t="shared" si="69"/>
        <v>0</v>
      </c>
      <c r="AC178" s="71"/>
      <c r="AD178" s="68">
        <f t="shared" si="70"/>
        <v>0</v>
      </c>
      <c r="AE178" s="141">
        <f t="shared" si="71"/>
        <v>0</v>
      </c>
      <c r="AF178" s="68">
        <f t="shared" si="72"/>
        <v>0</v>
      </c>
      <c r="AG178" s="138">
        <f t="shared" si="54"/>
        <v>0</v>
      </c>
      <c r="AH178" s="139">
        <f t="shared" si="73"/>
        <v>0</v>
      </c>
      <c r="AI178" s="127" t="e">
        <f t="shared" si="74"/>
        <v>#DIV/0!</v>
      </c>
    </row>
    <row r="179" spans="1:35" ht="45" x14ac:dyDescent="0.25">
      <c r="A179" s="300"/>
      <c r="B179" s="302"/>
      <c r="C179" s="14" t="s">
        <v>83</v>
      </c>
      <c r="D179" s="22">
        <v>52.6</v>
      </c>
      <c r="E179" s="23">
        <v>21.2</v>
      </c>
      <c r="F179" s="23">
        <v>22.06</v>
      </c>
      <c r="G179" s="23">
        <f t="shared" si="55"/>
        <v>557.55999999999995</v>
      </c>
      <c r="H179" s="23">
        <f t="shared" si="56"/>
        <v>580.178</v>
      </c>
      <c r="I179" s="23">
        <f t="shared" si="76"/>
        <v>1137.7379999999998</v>
      </c>
      <c r="J179" s="133">
        <f t="shared" si="57"/>
        <v>1160.356</v>
      </c>
      <c r="K179" s="65">
        <f t="shared" si="58"/>
        <v>22.06</v>
      </c>
      <c r="L179" s="65">
        <v>23.05</v>
      </c>
      <c r="M179" s="65">
        <f t="shared" si="59"/>
        <v>580.178</v>
      </c>
      <c r="N179" s="65">
        <f t="shared" si="60"/>
        <v>100</v>
      </c>
      <c r="O179" s="133">
        <f t="shared" si="61"/>
        <v>1160.356</v>
      </c>
      <c r="P179" s="65">
        <f t="shared" si="62"/>
        <v>606.21500000000003</v>
      </c>
      <c r="Q179" s="65">
        <f t="shared" si="63"/>
        <v>1186.393</v>
      </c>
      <c r="R179" s="135">
        <f t="shared" si="64"/>
        <v>1212.43</v>
      </c>
      <c r="S179" s="65">
        <f t="shared" si="65"/>
        <v>104.48776065276519</v>
      </c>
      <c r="T179" s="149"/>
      <c r="U179" s="25"/>
      <c r="V179" s="25">
        <f t="shared" si="66"/>
        <v>0</v>
      </c>
      <c r="W179" s="25">
        <f t="shared" si="77"/>
        <v>0</v>
      </c>
      <c r="X179" s="25">
        <f t="shared" si="78"/>
        <v>0</v>
      </c>
      <c r="Y179" s="25">
        <f t="shared" si="79"/>
        <v>0</v>
      </c>
      <c r="Z179" s="136">
        <f t="shared" si="67"/>
        <v>0</v>
      </c>
      <c r="AA179" s="25" t="e">
        <f t="shared" si="68"/>
        <v>#DIV/0!</v>
      </c>
      <c r="AB179" s="68">
        <f t="shared" si="69"/>
        <v>0</v>
      </c>
      <c r="AC179" s="71"/>
      <c r="AD179" s="68">
        <f t="shared" si="70"/>
        <v>0</v>
      </c>
      <c r="AE179" s="141">
        <f t="shared" si="71"/>
        <v>0</v>
      </c>
      <c r="AF179" s="68">
        <f t="shared" si="72"/>
        <v>0</v>
      </c>
      <c r="AG179" s="138">
        <f t="shared" si="54"/>
        <v>0</v>
      </c>
      <c r="AH179" s="139">
        <f t="shared" si="73"/>
        <v>0</v>
      </c>
      <c r="AI179" s="127" t="e">
        <f t="shared" si="74"/>
        <v>#DIV/0!</v>
      </c>
    </row>
    <row r="180" spans="1:35" ht="60" x14ac:dyDescent="0.25">
      <c r="A180" s="300"/>
      <c r="B180" s="302"/>
      <c r="C180" s="14" t="s">
        <v>275</v>
      </c>
      <c r="D180" s="22">
        <v>20.3</v>
      </c>
      <c r="E180" s="23">
        <v>33.83</v>
      </c>
      <c r="F180" s="23">
        <v>35.18</v>
      </c>
      <c r="G180" s="23">
        <f t="shared" si="55"/>
        <v>343.37450000000001</v>
      </c>
      <c r="H180" s="23">
        <f t="shared" si="56"/>
        <v>357.077</v>
      </c>
      <c r="I180" s="23">
        <f t="shared" si="76"/>
        <v>700.45150000000001</v>
      </c>
      <c r="J180" s="133">
        <f t="shared" si="57"/>
        <v>714.154</v>
      </c>
      <c r="K180" s="65">
        <f t="shared" si="58"/>
        <v>35.18</v>
      </c>
      <c r="L180" s="65">
        <v>36.770000000000003</v>
      </c>
      <c r="M180" s="65">
        <f t="shared" si="59"/>
        <v>357.077</v>
      </c>
      <c r="N180" s="65">
        <f t="shared" si="60"/>
        <v>100</v>
      </c>
      <c r="O180" s="133">
        <f t="shared" si="61"/>
        <v>714.154</v>
      </c>
      <c r="P180" s="65">
        <f t="shared" si="62"/>
        <v>373.21550000000002</v>
      </c>
      <c r="Q180" s="65">
        <f t="shared" si="63"/>
        <v>730.29250000000002</v>
      </c>
      <c r="R180" s="135">
        <f t="shared" si="64"/>
        <v>746.43100000000004</v>
      </c>
      <c r="S180" s="65">
        <f t="shared" si="65"/>
        <v>104.51961341671405</v>
      </c>
      <c r="T180" s="149"/>
      <c r="U180" s="25"/>
      <c r="V180" s="25"/>
      <c r="W180" s="25"/>
      <c r="X180" s="25"/>
      <c r="Y180" s="25"/>
      <c r="Z180" s="136">
        <f t="shared" si="67"/>
        <v>0</v>
      </c>
      <c r="AA180" s="25" t="e">
        <f t="shared" si="68"/>
        <v>#DIV/0!</v>
      </c>
      <c r="AB180" s="68">
        <f t="shared" si="69"/>
        <v>0</v>
      </c>
      <c r="AC180" s="71"/>
      <c r="AD180" s="68">
        <f t="shared" si="70"/>
        <v>0</v>
      </c>
      <c r="AE180" s="141">
        <f t="shared" si="71"/>
        <v>0</v>
      </c>
      <c r="AF180" s="68">
        <f t="shared" si="72"/>
        <v>0</v>
      </c>
      <c r="AG180" s="138">
        <f t="shared" si="54"/>
        <v>0</v>
      </c>
      <c r="AH180" s="139">
        <f t="shared" si="73"/>
        <v>0</v>
      </c>
      <c r="AI180" s="127" t="e">
        <f t="shared" si="74"/>
        <v>#DIV/0!</v>
      </c>
    </row>
    <row r="181" spans="1:35" ht="60" x14ac:dyDescent="0.25">
      <c r="A181" s="300"/>
      <c r="B181" s="302"/>
      <c r="C181" s="14" t="s">
        <v>246</v>
      </c>
      <c r="D181" s="22">
        <v>30.4</v>
      </c>
      <c r="E181" s="23">
        <v>45.34</v>
      </c>
      <c r="F181" s="23">
        <v>47.15</v>
      </c>
      <c r="G181" s="23">
        <f t="shared" si="55"/>
        <v>689.16800000000001</v>
      </c>
      <c r="H181" s="23">
        <f t="shared" si="56"/>
        <v>716.68</v>
      </c>
      <c r="I181" s="23">
        <f t="shared" si="76"/>
        <v>1405.848</v>
      </c>
      <c r="J181" s="133">
        <f t="shared" si="57"/>
        <v>1433.36</v>
      </c>
      <c r="K181" s="65">
        <f t="shared" si="58"/>
        <v>47.15</v>
      </c>
      <c r="L181" s="65">
        <v>49.27</v>
      </c>
      <c r="M181" s="65">
        <f t="shared" si="59"/>
        <v>716.68</v>
      </c>
      <c r="N181" s="65">
        <f t="shared" si="60"/>
        <v>100</v>
      </c>
      <c r="O181" s="133">
        <f t="shared" si="61"/>
        <v>1433.36</v>
      </c>
      <c r="P181" s="65">
        <f t="shared" si="62"/>
        <v>748.904</v>
      </c>
      <c r="Q181" s="65">
        <f t="shared" si="63"/>
        <v>1465.5839999999998</v>
      </c>
      <c r="R181" s="135">
        <f t="shared" si="64"/>
        <v>1497.808</v>
      </c>
      <c r="S181" s="65">
        <f t="shared" si="65"/>
        <v>104.4962884411453</v>
      </c>
      <c r="T181" s="149"/>
      <c r="U181" s="25"/>
      <c r="V181" s="25"/>
      <c r="W181" s="25"/>
      <c r="X181" s="25"/>
      <c r="Y181" s="25"/>
      <c r="Z181" s="136">
        <f t="shared" si="67"/>
        <v>0</v>
      </c>
      <c r="AA181" s="25" t="e">
        <f t="shared" si="68"/>
        <v>#DIV/0!</v>
      </c>
      <c r="AB181" s="68">
        <f t="shared" si="69"/>
        <v>0</v>
      </c>
      <c r="AC181" s="71"/>
      <c r="AD181" s="68">
        <f t="shared" si="70"/>
        <v>0</v>
      </c>
      <c r="AE181" s="141">
        <f t="shared" si="71"/>
        <v>0</v>
      </c>
      <c r="AF181" s="68">
        <f t="shared" si="72"/>
        <v>0</v>
      </c>
      <c r="AG181" s="138">
        <f t="shared" si="54"/>
        <v>0</v>
      </c>
      <c r="AH181" s="139">
        <f t="shared" si="73"/>
        <v>0</v>
      </c>
      <c r="AI181" s="127" t="e">
        <f t="shared" si="74"/>
        <v>#DIV/0!</v>
      </c>
    </row>
    <row r="182" spans="1:35" ht="75" x14ac:dyDescent="0.25">
      <c r="A182" s="300"/>
      <c r="B182" s="302"/>
      <c r="C182" s="14" t="s">
        <v>84</v>
      </c>
      <c r="D182" s="22">
        <v>48.1</v>
      </c>
      <c r="E182" s="23">
        <v>46.73</v>
      </c>
      <c r="F182" s="23">
        <v>48.6</v>
      </c>
      <c r="G182" s="23">
        <f t="shared" si="55"/>
        <v>1123.8564999999999</v>
      </c>
      <c r="H182" s="23">
        <f t="shared" si="56"/>
        <v>1168.8300000000002</v>
      </c>
      <c r="I182" s="23">
        <f t="shared" si="76"/>
        <v>2292.6864999999998</v>
      </c>
      <c r="J182" s="133">
        <f t="shared" si="57"/>
        <v>2337.6600000000003</v>
      </c>
      <c r="K182" s="65">
        <f t="shared" si="58"/>
        <v>48.6</v>
      </c>
      <c r="L182" s="65">
        <v>50.78</v>
      </c>
      <c r="M182" s="65">
        <f t="shared" si="59"/>
        <v>1168.8300000000002</v>
      </c>
      <c r="N182" s="65">
        <f t="shared" si="60"/>
        <v>100</v>
      </c>
      <c r="O182" s="133">
        <f t="shared" si="61"/>
        <v>2337.6600000000003</v>
      </c>
      <c r="P182" s="65">
        <f t="shared" si="62"/>
        <v>1221.259</v>
      </c>
      <c r="Q182" s="65">
        <f t="shared" si="63"/>
        <v>2390.0889999999999</v>
      </c>
      <c r="R182" s="135">
        <f t="shared" si="64"/>
        <v>2442.518</v>
      </c>
      <c r="S182" s="65">
        <f t="shared" si="65"/>
        <v>104.48559670781894</v>
      </c>
      <c r="T182" s="149"/>
      <c r="U182" s="25"/>
      <c r="V182" s="25">
        <f t="shared" si="66"/>
        <v>0</v>
      </c>
      <c r="W182" s="25">
        <f t="shared" si="77"/>
        <v>0</v>
      </c>
      <c r="X182" s="25">
        <f t="shared" si="78"/>
        <v>0</v>
      </c>
      <c r="Y182" s="25">
        <f t="shared" si="79"/>
        <v>0</v>
      </c>
      <c r="Z182" s="136">
        <f t="shared" si="67"/>
        <v>0</v>
      </c>
      <c r="AA182" s="25" t="e">
        <f t="shared" si="68"/>
        <v>#DIV/0!</v>
      </c>
      <c r="AB182" s="68">
        <f t="shared" si="69"/>
        <v>0</v>
      </c>
      <c r="AC182" s="71"/>
      <c r="AD182" s="68">
        <f t="shared" si="70"/>
        <v>0</v>
      </c>
      <c r="AE182" s="141">
        <f t="shared" si="71"/>
        <v>0</v>
      </c>
      <c r="AF182" s="68">
        <f t="shared" si="72"/>
        <v>0</v>
      </c>
      <c r="AG182" s="138">
        <f t="shared" si="54"/>
        <v>0</v>
      </c>
      <c r="AH182" s="139">
        <f t="shared" si="73"/>
        <v>0</v>
      </c>
      <c r="AI182" s="127" t="e">
        <f t="shared" si="74"/>
        <v>#DIV/0!</v>
      </c>
    </row>
    <row r="183" spans="1:35" ht="60" x14ac:dyDescent="0.25">
      <c r="A183" s="300"/>
      <c r="B183" s="302"/>
      <c r="C183" s="14" t="s">
        <v>85</v>
      </c>
      <c r="D183" s="22">
        <v>15.9</v>
      </c>
      <c r="E183" s="23">
        <v>42.37</v>
      </c>
      <c r="F183" s="23">
        <v>44.06</v>
      </c>
      <c r="G183" s="23">
        <f t="shared" si="55"/>
        <v>336.8415</v>
      </c>
      <c r="H183" s="23">
        <f t="shared" si="56"/>
        <v>350.27700000000004</v>
      </c>
      <c r="I183" s="23">
        <f t="shared" si="76"/>
        <v>687.11850000000004</v>
      </c>
      <c r="J183" s="133">
        <f t="shared" si="57"/>
        <v>700.55400000000009</v>
      </c>
      <c r="K183" s="65">
        <f t="shared" si="58"/>
        <v>44.06</v>
      </c>
      <c r="L183" s="65">
        <v>46.04</v>
      </c>
      <c r="M183" s="65">
        <f t="shared" si="59"/>
        <v>350.27700000000004</v>
      </c>
      <c r="N183" s="65">
        <f t="shared" si="60"/>
        <v>100</v>
      </c>
      <c r="O183" s="133">
        <f t="shared" si="61"/>
        <v>700.55400000000009</v>
      </c>
      <c r="P183" s="65">
        <f t="shared" si="62"/>
        <v>366.01800000000003</v>
      </c>
      <c r="Q183" s="65">
        <f t="shared" si="63"/>
        <v>716.29500000000007</v>
      </c>
      <c r="R183" s="135">
        <f t="shared" si="64"/>
        <v>732.03600000000006</v>
      </c>
      <c r="S183" s="65">
        <f t="shared" si="65"/>
        <v>104.49387199273717</v>
      </c>
      <c r="T183" s="149"/>
      <c r="U183" s="25"/>
      <c r="V183" s="25">
        <f t="shared" si="66"/>
        <v>0</v>
      </c>
      <c r="W183" s="25">
        <f t="shared" si="77"/>
        <v>0</v>
      </c>
      <c r="X183" s="25">
        <f t="shared" si="78"/>
        <v>0</v>
      </c>
      <c r="Y183" s="25">
        <f t="shared" si="79"/>
        <v>0</v>
      </c>
      <c r="Z183" s="136">
        <f t="shared" si="67"/>
        <v>0</v>
      </c>
      <c r="AA183" s="25" t="e">
        <f t="shared" si="68"/>
        <v>#DIV/0!</v>
      </c>
      <c r="AB183" s="68">
        <f t="shared" si="69"/>
        <v>0</v>
      </c>
      <c r="AC183" s="71"/>
      <c r="AD183" s="68">
        <f t="shared" si="70"/>
        <v>0</v>
      </c>
      <c r="AE183" s="141">
        <f t="shared" si="71"/>
        <v>0</v>
      </c>
      <c r="AF183" s="68">
        <f t="shared" si="72"/>
        <v>0</v>
      </c>
      <c r="AG183" s="138">
        <f t="shared" si="54"/>
        <v>0</v>
      </c>
      <c r="AH183" s="139">
        <f t="shared" si="73"/>
        <v>0</v>
      </c>
      <c r="AI183" s="127" t="e">
        <f t="shared" si="74"/>
        <v>#DIV/0!</v>
      </c>
    </row>
    <row r="184" spans="1:35" ht="60" x14ac:dyDescent="0.25">
      <c r="A184" s="300"/>
      <c r="B184" s="302"/>
      <c r="C184" s="14" t="s">
        <v>86</v>
      </c>
      <c r="D184" s="22">
        <v>20.5</v>
      </c>
      <c r="E184" s="23">
        <v>36.590000000000003</v>
      </c>
      <c r="F184" s="23">
        <v>38.049999999999997</v>
      </c>
      <c r="G184" s="23">
        <f t="shared" si="55"/>
        <v>375.04750000000001</v>
      </c>
      <c r="H184" s="23">
        <f t="shared" si="56"/>
        <v>390.01249999999999</v>
      </c>
      <c r="I184" s="23">
        <f t="shared" si="76"/>
        <v>765.06</v>
      </c>
      <c r="J184" s="133">
        <f t="shared" si="57"/>
        <v>780.02499999999998</v>
      </c>
      <c r="K184" s="65">
        <f t="shared" si="58"/>
        <v>38.049999999999997</v>
      </c>
      <c r="L184" s="65">
        <v>39.770000000000003</v>
      </c>
      <c r="M184" s="65">
        <f t="shared" si="59"/>
        <v>390.01249999999999</v>
      </c>
      <c r="N184" s="65">
        <f t="shared" si="60"/>
        <v>100</v>
      </c>
      <c r="O184" s="133">
        <f t="shared" si="61"/>
        <v>780.02499999999998</v>
      </c>
      <c r="P184" s="65">
        <f t="shared" si="62"/>
        <v>407.64250000000004</v>
      </c>
      <c r="Q184" s="65">
        <f t="shared" si="63"/>
        <v>797.65499999999997</v>
      </c>
      <c r="R184" s="135">
        <f t="shared" si="64"/>
        <v>815.28500000000008</v>
      </c>
      <c r="S184" s="65">
        <f t="shared" si="65"/>
        <v>104.52036793692511</v>
      </c>
      <c r="T184" s="149"/>
      <c r="U184" s="25"/>
      <c r="V184" s="25">
        <f t="shared" si="66"/>
        <v>0</v>
      </c>
      <c r="W184" s="25">
        <f t="shared" si="77"/>
        <v>0</v>
      </c>
      <c r="X184" s="25">
        <f t="shared" si="78"/>
        <v>0</v>
      </c>
      <c r="Y184" s="25">
        <f t="shared" si="79"/>
        <v>0</v>
      </c>
      <c r="Z184" s="136">
        <f t="shared" si="67"/>
        <v>0</v>
      </c>
      <c r="AA184" s="25" t="e">
        <f t="shared" si="68"/>
        <v>#DIV/0!</v>
      </c>
      <c r="AB184" s="68">
        <f t="shared" si="69"/>
        <v>0</v>
      </c>
      <c r="AC184" s="71"/>
      <c r="AD184" s="68">
        <f t="shared" si="70"/>
        <v>0</v>
      </c>
      <c r="AE184" s="141">
        <f t="shared" si="71"/>
        <v>0</v>
      </c>
      <c r="AF184" s="68">
        <f t="shared" si="72"/>
        <v>0</v>
      </c>
      <c r="AG184" s="138">
        <f t="shared" si="54"/>
        <v>0</v>
      </c>
      <c r="AH184" s="139">
        <f t="shared" si="73"/>
        <v>0</v>
      </c>
      <c r="AI184" s="127" t="e">
        <f t="shared" si="74"/>
        <v>#DIV/0!</v>
      </c>
    </row>
    <row r="185" spans="1:35" ht="60" x14ac:dyDescent="0.25">
      <c r="A185" s="300"/>
      <c r="B185" s="302"/>
      <c r="C185" s="14" t="s">
        <v>87</v>
      </c>
      <c r="D185" s="22">
        <v>18.100000000000001</v>
      </c>
      <c r="E185" s="23">
        <v>31.1</v>
      </c>
      <c r="F185" s="23">
        <v>32.35</v>
      </c>
      <c r="G185" s="23">
        <f t="shared" si="55"/>
        <v>281.45500000000004</v>
      </c>
      <c r="H185" s="23">
        <f t="shared" si="56"/>
        <v>292.76750000000004</v>
      </c>
      <c r="I185" s="23">
        <f t="shared" si="76"/>
        <v>574.22250000000008</v>
      </c>
      <c r="J185" s="133">
        <f t="shared" si="57"/>
        <v>585.53500000000008</v>
      </c>
      <c r="K185" s="65">
        <f t="shared" si="58"/>
        <v>32.35</v>
      </c>
      <c r="L185" s="65">
        <v>33.799999999999997</v>
      </c>
      <c r="M185" s="65">
        <f t="shared" si="59"/>
        <v>292.76750000000004</v>
      </c>
      <c r="N185" s="65">
        <f t="shared" si="60"/>
        <v>100</v>
      </c>
      <c r="O185" s="133">
        <f t="shared" si="61"/>
        <v>585.53500000000008</v>
      </c>
      <c r="P185" s="65">
        <f t="shared" si="62"/>
        <v>305.89</v>
      </c>
      <c r="Q185" s="65">
        <f t="shared" si="63"/>
        <v>598.65750000000003</v>
      </c>
      <c r="R185" s="135">
        <f t="shared" si="64"/>
        <v>611.78</v>
      </c>
      <c r="S185" s="65">
        <f t="shared" si="65"/>
        <v>104.48222565687789</v>
      </c>
      <c r="T185" s="149"/>
      <c r="U185" s="25"/>
      <c r="V185" s="25">
        <f t="shared" si="66"/>
        <v>0</v>
      </c>
      <c r="W185" s="25">
        <f t="shared" si="77"/>
        <v>0</v>
      </c>
      <c r="X185" s="25">
        <f t="shared" si="78"/>
        <v>0</v>
      </c>
      <c r="Y185" s="25">
        <f t="shared" si="79"/>
        <v>0</v>
      </c>
      <c r="Z185" s="136">
        <f t="shared" si="67"/>
        <v>0</v>
      </c>
      <c r="AA185" s="25" t="e">
        <f t="shared" si="68"/>
        <v>#DIV/0!</v>
      </c>
      <c r="AB185" s="68">
        <f t="shared" si="69"/>
        <v>0</v>
      </c>
      <c r="AC185" s="71"/>
      <c r="AD185" s="68">
        <f t="shared" si="70"/>
        <v>0</v>
      </c>
      <c r="AE185" s="141">
        <f t="shared" si="71"/>
        <v>0</v>
      </c>
      <c r="AF185" s="68">
        <f t="shared" si="72"/>
        <v>0</v>
      </c>
      <c r="AG185" s="138">
        <f t="shared" si="54"/>
        <v>0</v>
      </c>
      <c r="AH185" s="139">
        <f t="shared" si="73"/>
        <v>0</v>
      </c>
      <c r="AI185" s="127" t="e">
        <f t="shared" si="74"/>
        <v>#DIV/0!</v>
      </c>
    </row>
    <row r="186" spans="1:35" ht="60" x14ac:dyDescent="0.25">
      <c r="A186" s="300"/>
      <c r="B186" s="302"/>
      <c r="C186" s="14" t="s">
        <v>88</v>
      </c>
      <c r="D186" s="22">
        <v>44.6</v>
      </c>
      <c r="E186" s="23">
        <v>34.68</v>
      </c>
      <c r="F186" s="23">
        <v>36.07</v>
      </c>
      <c r="G186" s="23">
        <f t="shared" si="55"/>
        <v>773.36400000000003</v>
      </c>
      <c r="H186" s="23">
        <f t="shared" si="56"/>
        <v>804.36099999999999</v>
      </c>
      <c r="I186" s="23">
        <f t="shared" si="76"/>
        <v>1577.7249999999999</v>
      </c>
      <c r="J186" s="133">
        <f t="shared" si="57"/>
        <v>1608.722</v>
      </c>
      <c r="K186" s="65">
        <f t="shared" si="58"/>
        <v>36.07</v>
      </c>
      <c r="L186" s="65">
        <v>37.69</v>
      </c>
      <c r="M186" s="65">
        <f t="shared" si="59"/>
        <v>804.36099999999999</v>
      </c>
      <c r="N186" s="65">
        <f t="shared" si="60"/>
        <v>100</v>
      </c>
      <c r="O186" s="133">
        <f t="shared" si="61"/>
        <v>1608.722</v>
      </c>
      <c r="P186" s="65">
        <f t="shared" si="62"/>
        <v>840.48699999999997</v>
      </c>
      <c r="Q186" s="65">
        <f t="shared" si="63"/>
        <v>1644.848</v>
      </c>
      <c r="R186" s="135">
        <f t="shared" si="64"/>
        <v>1680.9739999999999</v>
      </c>
      <c r="S186" s="65">
        <f t="shared" si="65"/>
        <v>104.49126698087052</v>
      </c>
      <c r="T186" s="149"/>
      <c r="U186" s="25"/>
      <c r="V186" s="25">
        <f t="shared" si="66"/>
        <v>0</v>
      </c>
      <c r="W186" s="25">
        <f t="shared" si="77"/>
        <v>0</v>
      </c>
      <c r="X186" s="25">
        <f t="shared" si="78"/>
        <v>0</v>
      </c>
      <c r="Y186" s="25">
        <f t="shared" si="79"/>
        <v>0</v>
      </c>
      <c r="Z186" s="136">
        <f t="shared" si="67"/>
        <v>0</v>
      </c>
      <c r="AA186" s="25" t="e">
        <f t="shared" si="68"/>
        <v>#DIV/0!</v>
      </c>
      <c r="AB186" s="68">
        <f t="shared" si="69"/>
        <v>0</v>
      </c>
      <c r="AC186" s="71"/>
      <c r="AD186" s="68">
        <f t="shared" si="70"/>
        <v>0</v>
      </c>
      <c r="AE186" s="141">
        <f t="shared" si="71"/>
        <v>0</v>
      </c>
      <c r="AF186" s="68">
        <f t="shared" si="72"/>
        <v>0</v>
      </c>
      <c r="AG186" s="138">
        <f t="shared" si="54"/>
        <v>0</v>
      </c>
      <c r="AH186" s="139">
        <f t="shared" si="73"/>
        <v>0</v>
      </c>
      <c r="AI186" s="127" t="e">
        <f t="shared" si="74"/>
        <v>#DIV/0!</v>
      </c>
    </row>
    <row r="187" spans="1:35" ht="45" x14ac:dyDescent="0.25">
      <c r="A187" s="300"/>
      <c r="B187" s="302"/>
      <c r="C187" s="14" t="s">
        <v>89</v>
      </c>
      <c r="D187" s="22">
        <v>14.4</v>
      </c>
      <c r="E187" s="23">
        <v>36.18</v>
      </c>
      <c r="F187" s="23">
        <v>37.630000000000003</v>
      </c>
      <c r="G187" s="23">
        <f t="shared" si="55"/>
        <v>260.49599999999998</v>
      </c>
      <c r="H187" s="23">
        <f t="shared" si="56"/>
        <v>270.93600000000004</v>
      </c>
      <c r="I187" s="23">
        <f t="shared" si="76"/>
        <v>531.43200000000002</v>
      </c>
      <c r="J187" s="133">
        <f t="shared" si="57"/>
        <v>541.87200000000007</v>
      </c>
      <c r="K187" s="65">
        <f t="shared" si="58"/>
        <v>37.630000000000003</v>
      </c>
      <c r="L187" s="65">
        <v>39.32</v>
      </c>
      <c r="M187" s="65">
        <f t="shared" si="59"/>
        <v>270.93600000000004</v>
      </c>
      <c r="N187" s="65">
        <f t="shared" si="60"/>
        <v>100</v>
      </c>
      <c r="O187" s="133">
        <f t="shared" si="61"/>
        <v>541.87200000000007</v>
      </c>
      <c r="P187" s="65">
        <f t="shared" si="62"/>
        <v>283.10399999999998</v>
      </c>
      <c r="Q187" s="65">
        <f t="shared" si="63"/>
        <v>554.04</v>
      </c>
      <c r="R187" s="135">
        <f t="shared" si="64"/>
        <v>566.20799999999997</v>
      </c>
      <c r="S187" s="65">
        <f t="shared" si="65"/>
        <v>104.49109752856762</v>
      </c>
      <c r="T187" s="149"/>
      <c r="U187" s="25"/>
      <c r="V187" s="25">
        <f t="shared" si="66"/>
        <v>0</v>
      </c>
      <c r="W187" s="25">
        <f t="shared" si="77"/>
        <v>0</v>
      </c>
      <c r="X187" s="25">
        <f t="shared" si="78"/>
        <v>0</v>
      </c>
      <c r="Y187" s="25">
        <f t="shared" si="79"/>
        <v>0</v>
      </c>
      <c r="Z187" s="136">
        <f t="shared" si="67"/>
        <v>0</v>
      </c>
      <c r="AA187" s="25" t="e">
        <f t="shared" si="68"/>
        <v>#DIV/0!</v>
      </c>
      <c r="AB187" s="68">
        <f t="shared" si="69"/>
        <v>0</v>
      </c>
      <c r="AC187" s="71"/>
      <c r="AD187" s="68">
        <f t="shared" si="70"/>
        <v>0</v>
      </c>
      <c r="AE187" s="141">
        <f t="shared" si="71"/>
        <v>0</v>
      </c>
      <c r="AF187" s="68">
        <f t="shared" si="72"/>
        <v>0</v>
      </c>
      <c r="AG187" s="138">
        <f t="shared" si="54"/>
        <v>0</v>
      </c>
      <c r="AH187" s="139">
        <f t="shared" si="73"/>
        <v>0</v>
      </c>
      <c r="AI187" s="127" t="e">
        <f t="shared" si="74"/>
        <v>#DIV/0!</v>
      </c>
    </row>
    <row r="188" spans="1:35" ht="60" x14ac:dyDescent="0.25">
      <c r="A188" s="300"/>
      <c r="B188" s="302"/>
      <c r="C188" s="14" t="s">
        <v>90</v>
      </c>
      <c r="D188" s="22">
        <v>16.600000000000001</v>
      </c>
      <c r="E188" s="23">
        <v>29.17</v>
      </c>
      <c r="F188" s="23">
        <v>30.34</v>
      </c>
      <c r="G188" s="23">
        <f t="shared" si="55"/>
        <v>242.11100000000005</v>
      </c>
      <c r="H188" s="23">
        <f t="shared" si="56"/>
        <v>251.82200000000003</v>
      </c>
      <c r="I188" s="23">
        <f t="shared" si="76"/>
        <v>493.93300000000011</v>
      </c>
      <c r="J188" s="133">
        <f t="shared" si="57"/>
        <v>503.64400000000006</v>
      </c>
      <c r="K188" s="65">
        <f t="shared" si="58"/>
        <v>30.34</v>
      </c>
      <c r="L188" s="65">
        <v>31.7</v>
      </c>
      <c r="M188" s="65">
        <f t="shared" si="59"/>
        <v>251.82200000000003</v>
      </c>
      <c r="N188" s="65">
        <f t="shared" si="60"/>
        <v>100</v>
      </c>
      <c r="O188" s="133">
        <f t="shared" si="61"/>
        <v>503.64400000000006</v>
      </c>
      <c r="P188" s="65">
        <f t="shared" si="62"/>
        <v>263.11</v>
      </c>
      <c r="Q188" s="65">
        <f t="shared" si="63"/>
        <v>514.93200000000002</v>
      </c>
      <c r="R188" s="135">
        <f t="shared" si="64"/>
        <v>526.22</v>
      </c>
      <c r="S188" s="65">
        <f t="shared" si="65"/>
        <v>104.4825313117996</v>
      </c>
      <c r="T188" s="149"/>
      <c r="U188" s="25"/>
      <c r="V188" s="25">
        <f t="shared" si="66"/>
        <v>0</v>
      </c>
      <c r="W188" s="25">
        <f t="shared" si="77"/>
        <v>0</v>
      </c>
      <c r="X188" s="25">
        <f t="shared" si="78"/>
        <v>0</v>
      </c>
      <c r="Y188" s="25">
        <f t="shared" si="79"/>
        <v>0</v>
      </c>
      <c r="Z188" s="136">
        <f t="shared" si="67"/>
        <v>0</v>
      </c>
      <c r="AA188" s="25" t="e">
        <f t="shared" si="68"/>
        <v>#DIV/0!</v>
      </c>
      <c r="AB188" s="68">
        <f t="shared" si="69"/>
        <v>0</v>
      </c>
      <c r="AC188" s="71"/>
      <c r="AD188" s="68">
        <f t="shared" si="70"/>
        <v>0</v>
      </c>
      <c r="AE188" s="141">
        <f t="shared" si="71"/>
        <v>0</v>
      </c>
      <c r="AF188" s="68">
        <f t="shared" si="72"/>
        <v>0</v>
      </c>
      <c r="AG188" s="138">
        <f t="shared" si="54"/>
        <v>0</v>
      </c>
      <c r="AH188" s="139">
        <f t="shared" si="73"/>
        <v>0</v>
      </c>
      <c r="AI188" s="127" t="e">
        <f t="shared" si="74"/>
        <v>#DIV/0!</v>
      </c>
    </row>
    <row r="189" spans="1:35" ht="45" x14ac:dyDescent="0.25">
      <c r="A189" s="300"/>
      <c r="B189" s="302"/>
      <c r="C189" s="14" t="s">
        <v>91</v>
      </c>
      <c r="D189" s="22">
        <v>37.299999999999997</v>
      </c>
      <c r="E189" s="23">
        <v>29.54</v>
      </c>
      <c r="F189" s="23">
        <v>30.72</v>
      </c>
      <c r="G189" s="23">
        <f t="shared" si="55"/>
        <v>550.92099999999994</v>
      </c>
      <c r="H189" s="23">
        <f t="shared" si="56"/>
        <v>572.92799999999988</v>
      </c>
      <c r="I189" s="23">
        <f t="shared" si="76"/>
        <v>1123.8489999999997</v>
      </c>
      <c r="J189" s="133">
        <f t="shared" si="57"/>
        <v>1145.8559999999998</v>
      </c>
      <c r="K189" s="65">
        <f t="shared" si="58"/>
        <v>30.72</v>
      </c>
      <c r="L189" s="65">
        <v>32.1</v>
      </c>
      <c r="M189" s="65">
        <f t="shared" si="59"/>
        <v>572.92799999999988</v>
      </c>
      <c r="N189" s="65">
        <f t="shared" si="60"/>
        <v>100</v>
      </c>
      <c r="O189" s="133">
        <f t="shared" si="61"/>
        <v>1145.8559999999998</v>
      </c>
      <c r="P189" s="65">
        <f t="shared" si="62"/>
        <v>598.66499999999996</v>
      </c>
      <c r="Q189" s="65">
        <f t="shared" si="63"/>
        <v>1171.5929999999998</v>
      </c>
      <c r="R189" s="135">
        <f t="shared" si="64"/>
        <v>1197.33</v>
      </c>
      <c r="S189" s="65">
        <f t="shared" si="65"/>
        <v>104.4921875</v>
      </c>
      <c r="T189" s="149"/>
      <c r="U189" s="25"/>
      <c r="V189" s="25">
        <f t="shared" si="66"/>
        <v>0</v>
      </c>
      <c r="W189" s="25">
        <f t="shared" si="77"/>
        <v>0</v>
      </c>
      <c r="X189" s="25">
        <f t="shared" si="78"/>
        <v>0</v>
      </c>
      <c r="Y189" s="25">
        <f t="shared" si="79"/>
        <v>0</v>
      </c>
      <c r="Z189" s="136">
        <f t="shared" si="67"/>
        <v>0</v>
      </c>
      <c r="AA189" s="25" t="e">
        <f t="shared" si="68"/>
        <v>#DIV/0!</v>
      </c>
      <c r="AB189" s="68">
        <f t="shared" si="69"/>
        <v>0</v>
      </c>
      <c r="AC189" s="71"/>
      <c r="AD189" s="68">
        <f t="shared" si="70"/>
        <v>0</v>
      </c>
      <c r="AE189" s="141">
        <f t="shared" si="71"/>
        <v>0</v>
      </c>
      <c r="AF189" s="68">
        <f t="shared" si="72"/>
        <v>0</v>
      </c>
      <c r="AG189" s="138">
        <f t="shared" si="54"/>
        <v>0</v>
      </c>
      <c r="AH189" s="139">
        <f t="shared" si="73"/>
        <v>0</v>
      </c>
      <c r="AI189" s="127" t="e">
        <f t="shared" si="74"/>
        <v>#DIV/0!</v>
      </c>
    </row>
    <row r="190" spans="1:35" ht="45" x14ac:dyDescent="0.25">
      <c r="A190" s="300"/>
      <c r="B190" s="302"/>
      <c r="C190" s="14" t="s">
        <v>92</v>
      </c>
      <c r="D190" s="22">
        <v>20.9</v>
      </c>
      <c r="E190" s="23">
        <v>36</v>
      </c>
      <c r="F190" s="23">
        <v>37.44</v>
      </c>
      <c r="G190" s="23">
        <f t="shared" si="55"/>
        <v>376.2</v>
      </c>
      <c r="H190" s="23">
        <f t="shared" si="56"/>
        <v>391.24799999999993</v>
      </c>
      <c r="I190" s="23">
        <f t="shared" si="76"/>
        <v>767.44799999999987</v>
      </c>
      <c r="J190" s="133">
        <f t="shared" si="57"/>
        <v>782.49599999999987</v>
      </c>
      <c r="K190" s="65">
        <f t="shared" si="58"/>
        <v>37.44</v>
      </c>
      <c r="L190" s="65">
        <v>39.119999999999997</v>
      </c>
      <c r="M190" s="65">
        <f t="shared" si="59"/>
        <v>391.24799999999993</v>
      </c>
      <c r="N190" s="65">
        <f t="shared" si="60"/>
        <v>100</v>
      </c>
      <c r="O190" s="133">
        <f t="shared" si="61"/>
        <v>782.49599999999987</v>
      </c>
      <c r="P190" s="65">
        <f t="shared" si="62"/>
        <v>408.80399999999997</v>
      </c>
      <c r="Q190" s="65">
        <f t="shared" si="63"/>
        <v>800.05199999999991</v>
      </c>
      <c r="R190" s="135">
        <f t="shared" si="64"/>
        <v>817.60799999999995</v>
      </c>
      <c r="S190" s="65">
        <f t="shared" si="65"/>
        <v>104.48717948717949</v>
      </c>
      <c r="T190" s="149"/>
      <c r="U190" s="25"/>
      <c r="V190" s="25">
        <f t="shared" si="66"/>
        <v>0</v>
      </c>
      <c r="W190" s="25">
        <f t="shared" si="77"/>
        <v>0</v>
      </c>
      <c r="X190" s="25">
        <f t="shared" si="78"/>
        <v>0</v>
      </c>
      <c r="Y190" s="25">
        <f t="shared" si="79"/>
        <v>0</v>
      </c>
      <c r="Z190" s="136">
        <f t="shared" si="67"/>
        <v>0</v>
      </c>
      <c r="AA190" s="25" t="e">
        <f t="shared" si="68"/>
        <v>#DIV/0!</v>
      </c>
      <c r="AB190" s="68">
        <f t="shared" si="69"/>
        <v>0</v>
      </c>
      <c r="AC190" s="71"/>
      <c r="AD190" s="68">
        <f t="shared" si="70"/>
        <v>0</v>
      </c>
      <c r="AE190" s="141">
        <f t="shared" si="71"/>
        <v>0</v>
      </c>
      <c r="AF190" s="68">
        <f t="shared" si="72"/>
        <v>0</v>
      </c>
      <c r="AG190" s="138">
        <f t="shared" si="54"/>
        <v>0</v>
      </c>
      <c r="AH190" s="139">
        <f t="shared" si="73"/>
        <v>0</v>
      </c>
      <c r="AI190" s="127" t="e">
        <f t="shared" si="74"/>
        <v>#DIV/0!</v>
      </c>
    </row>
    <row r="191" spans="1:35" ht="60" x14ac:dyDescent="0.25">
      <c r="A191" s="300"/>
      <c r="B191" s="302"/>
      <c r="C191" s="14" t="s">
        <v>94</v>
      </c>
      <c r="D191" s="22">
        <v>36.4</v>
      </c>
      <c r="E191" s="23">
        <v>39.619999999999997</v>
      </c>
      <c r="F191" s="23">
        <v>41.21</v>
      </c>
      <c r="G191" s="23">
        <f t="shared" si="55"/>
        <v>721.08399999999995</v>
      </c>
      <c r="H191" s="23">
        <f t="shared" si="56"/>
        <v>750.02199999999993</v>
      </c>
      <c r="I191" s="23">
        <f t="shared" si="76"/>
        <v>1471.1059999999998</v>
      </c>
      <c r="J191" s="133">
        <f t="shared" si="57"/>
        <v>1500.0439999999999</v>
      </c>
      <c r="K191" s="65">
        <f t="shared" si="58"/>
        <v>41.21</v>
      </c>
      <c r="L191" s="65">
        <v>43.06</v>
      </c>
      <c r="M191" s="65">
        <f t="shared" si="59"/>
        <v>750.02199999999993</v>
      </c>
      <c r="N191" s="65">
        <f t="shared" si="60"/>
        <v>100</v>
      </c>
      <c r="O191" s="133">
        <f t="shared" si="61"/>
        <v>1500.0439999999999</v>
      </c>
      <c r="P191" s="65">
        <f t="shared" si="62"/>
        <v>783.69200000000001</v>
      </c>
      <c r="Q191" s="65">
        <f t="shared" si="63"/>
        <v>1533.7139999999999</v>
      </c>
      <c r="R191" s="135">
        <f t="shared" si="64"/>
        <v>1567.384</v>
      </c>
      <c r="S191" s="65">
        <f t="shared" si="65"/>
        <v>104.48920165008492</v>
      </c>
      <c r="T191" s="149"/>
      <c r="U191" s="25"/>
      <c r="V191" s="25">
        <f t="shared" si="66"/>
        <v>0</v>
      </c>
      <c r="W191" s="25">
        <f t="shared" si="77"/>
        <v>0</v>
      </c>
      <c r="X191" s="25">
        <f t="shared" si="78"/>
        <v>0</v>
      </c>
      <c r="Y191" s="25">
        <f t="shared" si="79"/>
        <v>0</v>
      </c>
      <c r="Z191" s="136">
        <f t="shared" si="67"/>
        <v>0</v>
      </c>
      <c r="AA191" s="25" t="e">
        <f t="shared" si="68"/>
        <v>#DIV/0!</v>
      </c>
      <c r="AB191" s="68">
        <f t="shared" si="69"/>
        <v>0</v>
      </c>
      <c r="AC191" s="71"/>
      <c r="AD191" s="68">
        <f t="shared" si="70"/>
        <v>0</v>
      </c>
      <c r="AE191" s="141">
        <f t="shared" si="71"/>
        <v>0</v>
      </c>
      <c r="AF191" s="68">
        <f t="shared" si="72"/>
        <v>0</v>
      </c>
      <c r="AG191" s="138">
        <f t="shared" si="54"/>
        <v>0</v>
      </c>
      <c r="AH191" s="139">
        <f t="shared" si="73"/>
        <v>0</v>
      </c>
      <c r="AI191" s="127" t="e">
        <f t="shared" si="74"/>
        <v>#DIV/0!</v>
      </c>
    </row>
    <row r="192" spans="1:35" ht="210" x14ac:dyDescent="0.25">
      <c r="A192" s="300"/>
      <c r="B192" s="302"/>
      <c r="C192" s="14" t="s">
        <v>276</v>
      </c>
      <c r="D192" s="22">
        <v>188.9</v>
      </c>
      <c r="E192" s="23">
        <v>46.73</v>
      </c>
      <c r="F192" s="23">
        <v>48.6</v>
      </c>
      <c r="G192" s="23">
        <f t="shared" si="55"/>
        <v>4413.6485000000002</v>
      </c>
      <c r="H192" s="23">
        <f t="shared" si="56"/>
        <v>4590.2700000000004</v>
      </c>
      <c r="I192" s="23">
        <f t="shared" si="76"/>
        <v>9003.9184999999998</v>
      </c>
      <c r="J192" s="133">
        <f t="shared" si="57"/>
        <v>9180.5400000000009</v>
      </c>
      <c r="K192" s="65">
        <f t="shared" si="58"/>
        <v>48.6</v>
      </c>
      <c r="L192" s="65">
        <v>50.78</v>
      </c>
      <c r="M192" s="65">
        <f t="shared" si="59"/>
        <v>4590.2700000000004</v>
      </c>
      <c r="N192" s="65">
        <f t="shared" si="60"/>
        <v>100</v>
      </c>
      <c r="O192" s="133">
        <f t="shared" si="61"/>
        <v>9180.5400000000009</v>
      </c>
      <c r="P192" s="65">
        <f t="shared" si="62"/>
        <v>4796.1710000000003</v>
      </c>
      <c r="Q192" s="65">
        <f t="shared" si="63"/>
        <v>9386.4410000000007</v>
      </c>
      <c r="R192" s="135">
        <f t="shared" si="64"/>
        <v>9592.3420000000006</v>
      </c>
      <c r="S192" s="65">
        <f t="shared" si="65"/>
        <v>104.48559670781894</v>
      </c>
      <c r="T192" s="149"/>
      <c r="U192" s="25"/>
      <c r="V192" s="25"/>
      <c r="W192" s="25"/>
      <c r="X192" s="25"/>
      <c r="Y192" s="25"/>
      <c r="Z192" s="136">
        <f t="shared" si="67"/>
        <v>0</v>
      </c>
      <c r="AA192" s="25" t="e">
        <f t="shared" si="68"/>
        <v>#DIV/0!</v>
      </c>
      <c r="AB192" s="68">
        <f t="shared" si="69"/>
        <v>0</v>
      </c>
      <c r="AC192" s="71"/>
      <c r="AD192" s="68">
        <f t="shared" si="70"/>
        <v>0</v>
      </c>
      <c r="AE192" s="141">
        <f t="shared" si="71"/>
        <v>0</v>
      </c>
      <c r="AF192" s="68">
        <f t="shared" si="72"/>
        <v>0</v>
      </c>
      <c r="AG192" s="138">
        <f t="shared" si="54"/>
        <v>0</v>
      </c>
      <c r="AH192" s="139">
        <f t="shared" si="73"/>
        <v>0</v>
      </c>
      <c r="AI192" s="127" t="e">
        <f t="shared" si="74"/>
        <v>#DIV/0!</v>
      </c>
    </row>
    <row r="193" spans="1:35" ht="409.5" x14ac:dyDescent="0.25">
      <c r="A193" s="300"/>
      <c r="B193" s="302"/>
      <c r="C193" s="14" t="s">
        <v>93</v>
      </c>
      <c r="D193" s="22">
        <v>108.8</v>
      </c>
      <c r="E193" s="23">
        <v>39.619999999999997</v>
      </c>
      <c r="F193" s="23">
        <v>41.21</v>
      </c>
      <c r="G193" s="23">
        <f t="shared" si="55"/>
        <v>2155.328</v>
      </c>
      <c r="H193" s="23">
        <f t="shared" si="56"/>
        <v>2241.8240000000001</v>
      </c>
      <c r="I193" s="23">
        <f t="shared" si="76"/>
        <v>4397.152</v>
      </c>
      <c r="J193" s="133">
        <f t="shared" si="57"/>
        <v>4483.6480000000001</v>
      </c>
      <c r="K193" s="65">
        <f t="shared" si="58"/>
        <v>41.21</v>
      </c>
      <c r="L193" s="65">
        <v>43.06</v>
      </c>
      <c r="M193" s="65">
        <f t="shared" si="59"/>
        <v>2241.8240000000001</v>
      </c>
      <c r="N193" s="65">
        <f t="shared" si="60"/>
        <v>100</v>
      </c>
      <c r="O193" s="133">
        <f t="shared" si="61"/>
        <v>4483.6480000000001</v>
      </c>
      <c r="P193" s="65">
        <f t="shared" si="62"/>
        <v>2342.4639999999999</v>
      </c>
      <c r="Q193" s="65">
        <f t="shared" si="63"/>
        <v>4584.2880000000005</v>
      </c>
      <c r="R193" s="135">
        <f t="shared" si="64"/>
        <v>4684.9279999999999</v>
      </c>
      <c r="S193" s="65">
        <f t="shared" si="65"/>
        <v>104.48920165008492</v>
      </c>
      <c r="T193" s="149"/>
      <c r="U193" s="25"/>
      <c r="V193" s="25">
        <f t="shared" si="66"/>
        <v>0</v>
      </c>
      <c r="W193" s="25">
        <f t="shared" si="77"/>
        <v>0</v>
      </c>
      <c r="X193" s="25">
        <f t="shared" si="78"/>
        <v>0</v>
      </c>
      <c r="Y193" s="25">
        <f t="shared" si="79"/>
        <v>0</v>
      </c>
      <c r="Z193" s="136">
        <f t="shared" si="67"/>
        <v>0</v>
      </c>
      <c r="AA193" s="25" t="e">
        <f t="shared" si="68"/>
        <v>#DIV/0!</v>
      </c>
      <c r="AB193" s="68">
        <f t="shared" si="69"/>
        <v>0</v>
      </c>
      <c r="AC193" s="71"/>
      <c r="AD193" s="68">
        <f t="shared" si="70"/>
        <v>0</v>
      </c>
      <c r="AE193" s="141">
        <f t="shared" si="71"/>
        <v>0</v>
      </c>
      <c r="AF193" s="68">
        <f t="shared" si="72"/>
        <v>0</v>
      </c>
      <c r="AG193" s="138">
        <f t="shared" si="54"/>
        <v>0</v>
      </c>
      <c r="AH193" s="139">
        <f t="shared" si="73"/>
        <v>0</v>
      </c>
      <c r="AI193" s="127" t="e">
        <f t="shared" si="74"/>
        <v>#DIV/0!</v>
      </c>
    </row>
    <row r="194" spans="1:35" ht="45" x14ac:dyDescent="0.25">
      <c r="A194" s="300"/>
      <c r="B194" s="302"/>
      <c r="C194" s="14" t="s">
        <v>153</v>
      </c>
      <c r="D194" s="22">
        <v>91.79</v>
      </c>
      <c r="E194" s="23">
        <v>41.7</v>
      </c>
      <c r="F194" s="23">
        <v>43.37</v>
      </c>
      <c r="G194" s="23">
        <f t="shared" si="55"/>
        <v>1913.8215000000002</v>
      </c>
      <c r="H194" s="23">
        <f t="shared" si="56"/>
        <v>1990.46615</v>
      </c>
      <c r="I194" s="23">
        <f t="shared" si="76"/>
        <v>3904.2876500000002</v>
      </c>
      <c r="J194" s="133">
        <f t="shared" si="57"/>
        <v>3980.9322999999999</v>
      </c>
      <c r="K194" s="65">
        <f t="shared" si="58"/>
        <v>43.37</v>
      </c>
      <c r="L194" s="65">
        <v>45.32</v>
      </c>
      <c r="M194" s="65">
        <f t="shared" si="59"/>
        <v>1990.46615</v>
      </c>
      <c r="N194" s="65">
        <f t="shared" si="60"/>
        <v>100</v>
      </c>
      <c r="O194" s="133">
        <f t="shared" si="61"/>
        <v>3980.9322999999999</v>
      </c>
      <c r="P194" s="65">
        <f t="shared" si="62"/>
        <v>2079.9614000000001</v>
      </c>
      <c r="Q194" s="65">
        <f t="shared" si="63"/>
        <v>4070.4275500000003</v>
      </c>
      <c r="R194" s="135">
        <f t="shared" si="64"/>
        <v>4159.9228000000003</v>
      </c>
      <c r="S194" s="65">
        <f t="shared" si="65"/>
        <v>104.4961955268619</v>
      </c>
      <c r="T194" s="149"/>
      <c r="U194" s="25"/>
      <c r="V194" s="25"/>
      <c r="W194" s="25"/>
      <c r="X194" s="25"/>
      <c r="Y194" s="25"/>
      <c r="Z194" s="136">
        <f t="shared" si="67"/>
        <v>0</v>
      </c>
      <c r="AA194" s="25" t="e">
        <f t="shared" si="68"/>
        <v>#DIV/0!</v>
      </c>
      <c r="AB194" s="68">
        <f t="shared" si="69"/>
        <v>0</v>
      </c>
      <c r="AC194" s="71"/>
      <c r="AD194" s="68">
        <f t="shared" si="70"/>
        <v>0</v>
      </c>
      <c r="AE194" s="141">
        <f t="shared" si="71"/>
        <v>0</v>
      </c>
      <c r="AF194" s="68">
        <f t="shared" si="72"/>
        <v>0</v>
      </c>
      <c r="AG194" s="138">
        <f t="shared" si="54"/>
        <v>0</v>
      </c>
      <c r="AH194" s="139">
        <f t="shared" si="73"/>
        <v>0</v>
      </c>
      <c r="AI194" s="127" t="e">
        <f t="shared" si="74"/>
        <v>#DIV/0!</v>
      </c>
    </row>
    <row r="195" spans="1:35" ht="60" x14ac:dyDescent="0.25">
      <c r="A195" s="300"/>
      <c r="B195" s="302"/>
      <c r="C195" s="14" t="s">
        <v>296</v>
      </c>
      <c r="D195" s="22">
        <v>25.76</v>
      </c>
      <c r="E195" s="23">
        <v>34.18</v>
      </c>
      <c r="F195" s="23">
        <v>35.54</v>
      </c>
      <c r="G195" s="23">
        <f t="shared" si="55"/>
        <v>440.23840000000001</v>
      </c>
      <c r="H195" s="23">
        <f t="shared" si="56"/>
        <v>457.7552</v>
      </c>
      <c r="I195" s="23">
        <f t="shared" si="76"/>
        <v>897.99360000000001</v>
      </c>
      <c r="J195" s="133">
        <f t="shared" si="57"/>
        <v>915.5104</v>
      </c>
      <c r="K195" s="65">
        <f t="shared" si="58"/>
        <v>35.54</v>
      </c>
      <c r="L195" s="65">
        <v>37.14</v>
      </c>
      <c r="M195" s="65">
        <f t="shared" si="59"/>
        <v>457.7552</v>
      </c>
      <c r="N195" s="65">
        <f t="shared" si="60"/>
        <v>100</v>
      </c>
      <c r="O195" s="133">
        <f t="shared" si="61"/>
        <v>915.5104</v>
      </c>
      <c r="P195" s="65">
        <f t="shared" si="62"/>
        <v>478.36320000000006</v>
      </c>
      <c r="Q195" s="65">
        <f t="shared" si="63"/>
        <v>936.11840000000007</v>
      </c>
      <c r="R195" s="135">
        <f t="shared" si="64"/>
        <v>956.72640000000013</v>
      </c>
      <c r="S195" s="65">
        <f t="shared" si="65"/>
        <v>104.50196961170512</v>
      </c>
      <c r="T195" s="149"/>
      <c r="U195" s="25"/>
      <c r="V195" s="25"/>
      <c r="W195" s="25"/>
      <c r="X195" s="25"/>
      <c r="Y195" s="25"/>
      <c r="Z195" s="136">
        <f t="shared" si="67"/>
        <v>0</v>
      </c>
      <c r="AA195" s="25" t="e">
        <f t="shared" si="68"/>
        <v>#DIV/0!</v>
      </c>
      <c r="AB195" s="68"/>
      <c r="AC195" s="71"/>
      <c r="AD195" s="68">
        <f t="shared" si="70"/>
        <v>0</v>
      </c>
      <c r="AE195" s="141">
        <f t="shared" si="71"/>
        <v>0</v>
      </c>
      <c r="AF195" s="68">
        <f t="shared" si="72"/>
        <v>0</v>
      </c>
      <c r="AG195" s="138">
        <f t="shared" si="54"/>
        <v>0</v>
      </c>
      <c r="AH195" s="139">
        <f t="shared" si="73"/>
        <v>0</v>
      </c>
      <c r="AI195" s="127" t="e">
        <f t="shared" si="74"/>
        <v>#DIV/0!</v>
      </c>
    </row>
    <row r="196" spans="1:35" ht="210" x14ac:dyDescent="0.25">
      <c r="A196" s="300"/>
      <c r="B196" s="302"/>
      <c r="C196" s="14" t="s">
        <v>149</v>
      </c>
      <c r="D196" s="22">
        <v>296.5</v>
      </c>
      <c r="E196" s="23">
        <v>39.71</v>
      </c>
      <c r="F196" s="23">
        <v>41.29</v>
      </c>
      <c r="G196" s="23">
        <f t="shared" si="55"/>
        <v>5887.0074999999997</v>
      </c>
      <c r="H196" s="23">
        <f t="shared" si="56"/>
        <v>6121.2425000000003</v>
      </c>
      <c r="I196" s="23">
        <f t="shared" si="76"/>
        <v>12008.25</v>
      </c>
      <c r="J196" s="133">
        <f t="shared" si="57"/>
        <v>12242.485000000001</v>
      </c>
      <c r="K196" s="65">
        <f t="shared" si="58"/>
        <v>41.29</v>
      </c>
      <c r="L196" s="65">
        <v>43.15</v>
      </c>
      <c r="M196" s="65">
        <f t="shared" si="59"/>
        <v>6121.2425000000003</v>
      </c>
      <c r="N196" s="65">
        <f t="shared" si="60"/>
        <v>100</v>
      </c>
      <c r="O196" s="133">
        <f t="shared" si="61"/>
        <v>12242.485000000001</v>
      </c>
      <c r="P196" s="65">
        <f t="shared" si="62"/>
        <v>6396.9875000000002</v>
      </c>
      <c r="Q196" s="65">
        <f t="shared" si="63"/>
        <v>12518.23</v>
      </c>
      <c r="R196" s="135">
        <f t="shared" si="64"/>
        <v>12793.975</v>
      </c>
      <c r="S196" s="65">
        <f t="shared" si="65"/>
        <v>104.50472269314604</v>
      </c>
      <c r="T196" s="149"/>
      <c r="U196" s="25">
        <v>0</v>
      </c>
      <c r="V196" s="25">
        <f t="shared" si="66"/>
        <v>0</v>
      </c>
      <c r="W196" s="25">
        <f t="shared" si="77"/>
        <v>0</v>
      </c>
      <c r="X196" s="25">
        <f t="shared" si="78"/>
        <v>0</v>
      </c>
      <c r="Y196" s="25">
        <f t="shared" si="79"/>
        <v>0</v>
      </c>
      <c r="Z196" s="136">
        <f t="shared" si="67"/>
        <v>0</v>
      </c>
      <c r="AA196" s="25" t="e">
        <f t="shared" si="68"/>
        <v>#DIV/0!</v>
      </c>
      <c r="AB196" s="68">
        <f t="shared" si="69"/>
        <v>0</v>
      </c>
      <c r="AC196" s="71"/>
      <c r="AD196" s="68">
        <f t="shared" si="70"/>
        <v>0</v>
      </c>
      <c r="AE196" s="141">
        <f t="shared" si="71"/>
        <v>0</v>
      </c>
      <c r="AF196" s="68">
        <f t="shared" si="72"/>
        <v>0</v>
      </c>
      <c r="AG196" s="138">
        <f t="shared" si="54"/>
        <v>0</v>
      </c>
      <c r="AH196" s="139">
        <f t="shared" si="73"/>
        <v>0</v>
      </c>
      <c r="AI196" s="127" t="e">
        <f t="shared" si="74"/>
        <v>#DIV/0!</v>
      </c>
    </row>
    <row r="197" spans="1:35" ht="105" x14ac:dyDescent="0.25">
      <c r="A197" s="300"/>
      <c r="B197" s="302"/>
      <c r="C197" s="14" t="s">
        <v>154</v>
      </c>
      <c r="D197" s="22">
        <v>16.5</v>
      </c>
      <c r="E197" s="23">
        <v>43.36</v>
      </c>
      <c r="F197" s="23">
        <v>45.1</v>
      </c>
      <c r="G197" s="23">
        <f t="shared" si="55"/>
        <v>357.71999999999997</v>
      </c>
      <c r="H197" s="23">
        <f t="shared" si="56"/>
        <v>372.07499999999999</v>
      </c>
      <c r="I197" s="23">
        <f t="shared" si="76"/>
        <v>729.79499999999996</v>
      </c>
      <c r="J197" s="133">
        <f t="shared" si="57"/>
        <v>744.15</v>
      </c>
      <c r="K197" s="65">
        <f t="shared" si="58"/>
        <v>45.1</v>
      </c>
      <c r="L197" s="65">
        <v>47.12</v>
      </c>
      <c r="M197" s="65">
        <f t="shared" si="59"/>
        <v>372.07499999999999</v>
      </c>
      <c r="N197" s="65">
        <f t="shared" si="60"/>
        <v>100</v>
      </c>
      <c r="O197" s="133">
        <f t="shared" si="61"/>
        <v>744.15</v>
      </c>
      <c r="P197" s="65">
        <f t="shared" si="62"/>
        <v>388.73999999999995</v>
      </c>
      <c r="Q197" s="65">
        <f t="shared" si="63"/>
        <v>760.81499999999994</v>
      </c>
      <c r="R197" s="135">
        <f t="shared" si="64"/>
        <v>777.4799999999999</v>
      </c>
      <c r="S197" s="65">
        <f t="shared" si="65"/>
        <v>104.47893569844788</v>
      </c>
      <c r="T197" s="149"/>
      <c r="U197" s="25"/>
      <c r="V197" s="25">
        <f t="shared" si="66"/>
        <v>0</v>
      </c>
      <c r="W197" s="25">
        <f t="shared" si="77"/>
        <v>0</v>
      </c>
      <c r="X197" s="25">
        <f t="shared" si="78"/>
        <v>0</v>
      </c>
      <c r="Y197" s="25">
        <f t="shared" si="79"/>
        <v>0</v>
      </c>
      <c r="Z197" s="136">
        <f t="shared" si="67"/>
        <v>0</v>
      </c>
      <c r="AA197" s="25" t="e">
        <f t="shared" si="68"/>
        <v>#DIV/0!</v>
      </c>
      <c r="AB197" s="68">
        <f t="shared" si="69"/>
        <v>0</v>
      </c>
      <c r="AC197" s="71"/>
      <c r="AD197" s="68">
        <f t="shared" si="70"/>
        <v>0</v>
      </c>
      <c r="AE197" s="141">
        <f t="shared" si="71"/>
        <v>0</v>
      </c>
      <c r="AF197" s="68">
        <f t="shared" si="72"/>
        <v>0</v>
      </c>
      <c r="AG197" s="138">
        <f t="shared" ref="AG197:AG219" si="81">AD197+AF197</f>
        <v>0</v>
      </c>
      <c r="AH197" s="139">
        <f t="shared" si="73"/>
        <v>0</v>
      </c>
      <c r="AI197" s="127" t="e">
        <f t="shared" si="74"/>
        <v>#DIV/0!</v>
      </c>
    </row>
    <row r="198" spans="1:35" ht="90" x14ac:dyDescent="0.25">
      <c r="A198" s="300"/>
      <c r="B198" s="302"/>
      <c r="C198" s="14" t="s">
        <v>155</v>
      </c>
      <c r="D198" s="22">
        <v>7.24</v>
      </c>
      <c r="E198" s="23">
        <v>37.799999999999997</v>
      </c>
      <c r="F198" s="23">
        <v>39.31</v>
      </c>
      <c r="G198" s="23">
        <f t="shared" ref="G198:G219" si="82">D198*E198/2</f>
        <v>136.83599999999998</v>
      </c>
      <c r="H198" s="23">
        <f t="shared" ref="H198:H219" si="83">D198*F198/2</f>
        <v>142.3022</v>
      </c>
      <c r="I198" s="23">
        <f t="shared" si="76"/>
        <v>279.13819999999998</v>
      </c>
      <c r="J198" s="133">
        <f t="shared" ref="J198:J219" si="84">D198*F198</f>
        <v>284.6044</v>
      </c>
      <c r="K198" s="65">
        <f t="shared" si="58"/>
        <v>39.31</v>
      </c>
      <c r="L198" s="65">
        <v>41.08</v>
      </c>
      <c r="M198" s="65">
        <f t="shared" ref="M198:M219" si="85">D198*K198/2</f>
        <v>142.3022</v>
      </c>
      <c r="N198" s="65">
        <f t="shared" ref="N198:N219" si="86">K198/F198*100</f>
        <v>100</v>
      </c>
      <c r="O198" s="133">
        <f t="shared" ref="O198:O219" si="87">D198*K198</f>
        <v>284.6044</v>
      </c>
      <c r="P198" s="65">
        <f t="shared" ref="P198:P219" si="88">D198*L198/2</f>
        <v>148.70959999999999</v>
      </c>
      <c r="Q198" s="65">
        <f t="shared" ref="Q198:Q219" si="89">M198+P198</f>
        <v>291.01179999999999</v>
      </c>
      <c r="R198" s="135">
        <f t="shared" ref="R198:R219" si="90">D198*L198</f>
        <v>297.41919999999999</v>
      </c>
      <c r="S198" s="65">
        <f t="shared" ref="S198:S219" si="91">L198/K198*100</f>
        <v>104.50267107606206</v>
      </c>
      <c r="T198" s="149"/>
      <c r="U198" s="25"/>
      <c r="V198" s="25">
        <f t="shared" si="66"/>
        <v>0</v>
      </c>
      <c r="W198" s="25">
        <f t="shared" si="77"/>
        <v>0</v>
      </c>
      <c r="X198" s="25">
        <f t="shared" si="78"/>
        <v>0</v>
      </c>
      <c r="Y198" s="25">
        <f t="shared" si="79"/>
        <v>0</v>
      </c>
      <c r="Z198" s="136">
        <f t="shared" ref="Z198:Z219" si="92">T198*V198</f>
        <v>0</v>
      </c>
      <c r="AA198" s="25" t="e">
        <f t="shared" ref="AA198:AA219" si="93">V198/U198*100</f>
        <v>#DIV/0!</v>
      </c>
      <c r="AB198" s="68">
        <f t="shared" si="69"/>
        <v>0</v>
      </c>
      <c r="AC198" s="71"/>
      <c r="AD198" s="68">
        <f t="shared" ref="AD198:AD219" si="94">AB198*T198/2</f>
        <v>0</v>
      </c>
      <c r="AE198" s="141">
        <f t="shared" ref="AE198:AE219" si="95">T198*AB198</f>
        <v>0</v>
      </c>
      <c r="AF198" s="68">
        <f t="shared" ref="AF198:AF219" si="96">AC198*T198/2</f>
        <v>0</v>
      </c>
      <c r="AG198" s="138">
        <f t="shared" si="81"/>
        <v>0</v>
      </c>
      <c r="AH198" s="139">
        <f t="shared" ref="AH198:AH219" si="97">T198*AC198</f>
        <v>0</v>
      </c>
      <c r="AI198" s="127" t="e">
        <f t="shared" ref="AI198:AI218" si="98">AC198/AB198*100</f>
        <v>#DIV/0!</v>
      </c>
    </row>
    <row r="199" spans="1:35" ht="60" x14ac:dyDescent="0.25">
      <c r="A199" s="300"/>
      <c r="B199" s="302"/>
      <c r="C199" s="14" t="s">
        <v>156</v>
      </c>
      <c r="D199" s="22">
        <v>15</v>
      </c>
      <c r="E199" s="23">
        <v>48.67</v>
      </c>
      <c r="F199" s="23">
        <v>50.62</v>
      </c>
      <c r="G199" s="23">
        <f t="shared" si="82"/>
        <v>365.02500000000003</v>
      </c>
      <c r="H199" s="23">
        <f t="shared" si="83"/>
        <v>379.65</v>
      </c>
      <c r="I199" s="23">
        <f t="shared" si="76"/>
        <v>744.67499999999995</v>
      </c>
      <c r="J199" s="133">
        <f t="shared" si="84"/>
        <v>759.3</v>
      </c>
      <c r="K199" s="65">
        <f t="shared" si="58"/>
        <v>50.62</v>
      </c>
      <c r="L199" s="65">
        <v>52.9</v>
      </c>
      <c r="M199" s="65">
        <f t="shared" si="85"/>
        <v>379.65</v>
      </c>
      <c r="N199" s="65">
        <f t="shared" si="86"/>
        <v>100</v>
      </c>
      <c r="O199" s="133">
        <f t="shared" si="87"/>
        <v>759.3</v>
      </c>
      <c r="P199" s="65">
        <f t="shared" si="88"/>
        <v>396.75</v>
      </c>
      <c r="Q199" s="65">
        <f t="shared" si="89"/>
        <v>776.4</v>
      </c>
      <c r="R199" s="135">
        <f t="shared" si="90"/>
        <v>793.5</v>
      </c>
      <c r="S199" s="65">
        <f t="shared" si="91"/>
        <v>104.50414855788226</v>
      </c>
      <c r="T199" s="149"/>
      <c r="U199" s="25"/>
      <c r="V199" s="25">
        <f t="shared" si="66"/>
        <v>0</v>
      </c>
      <c r="W199" s="25">
        <f t="shared" si="77"/>
        <v>0</v>
      </c>
      <c r="X199" s="25">
        <f t="shared" si="78"/>
        <v>0</v>
      </c>
      <c r="Y199" s="25">
        <f t="shared" si="79"/>
        <v>0</v>
      </c>
      <c r="Z199" s="136">
        <f t="shared" si="92"/>
        <v>0</v>
      </c>
      <c r="AA199" s="25" t="e">
        <f t="shared" si="93"/>
        <v>#DIV/0!</v>
      </c>
      <c r="AB199" s="68">
        <f t="shared" si="69"/>
        <v>0</v>
      </c>
      <c r="AC199" s="71"/>
      <c r="AD199" s="68">
        <f t="shared" si="94"/>
        <v>0</v>
      </c>
      <c r="AE199" s="141">
        <f t="shared" si="95"/>
        <v>0</v>
      </c>
      <c r="AF199" s="68">
        <f t="shared" si="96"/>
        <v>0</v>
      </c>
      <c r="AG199" s="138">
        <f t="shared" si="81"/>
        <v>0</v>
      </c>
      <c r="AH199" s="139">
        <f t="shared" si="97"/>
        <v>0</v>
      </c>
      <c r="AI199" s="127" t="e">
        <f t="shared" si="98"/>
        <v>#DIV/0!</v>
      </c>
    </row>
    <row r="200" spans="1:35" ht="60" x14ac:dyDescent="0.25">
      <c r="A200" s="300"/>
      <c r="B200" s="302"/>
      <c r="C200" s="14" t="s">
        <v>157</v>
      </c>
      <c r="D200" s="22">
        <v>12.7</v>
      </c>
      <c r="E200" s="23">
        <v>49.69</v>
      </c>
      <c r="F200" s="23">
        <v>51.68</v>
      </c>
      <c r="G200" s="23">
        <f t="shared" si="82"/>
        <v>315.53149999999999</v>
      </c>
      <c r="H200" s="23">
        <f t="shared" si="83"/>
        <v>328.16800000000001</v>
      </c>
      <c r="I200" s="23">
        <f t="shared" si="76"/>
        <v>643.69949999999994</v>
      </c>
      <c r="J200" s="133">
        <f t="shared" si="84"/>
        <v>656.33600000000001</v>
      </c>
      <c r="K200" s="65">
        <f t="shared" si="58"/>
        <v>51.68</v>
      </c>
      <c r="L200" s="65">
        <v>54.01</v>
      </c>
      <c r="M200" s="65">
        <f t="shared" si="85"/>
        <v>328.16800000000001</v>
      </c>
      <c r="N200" s="65">
        <f t="shared" si="86"/>
        <v>100</v>
      </c>
      <c r="O200" s="133">
        <f t="shared" si="87"/>
        <v>656.33600000000001</v>
      </c>
      <c r="P200" s="65">
        <f t="shared" si="88"/>
        <v>342.96349999999995</v>
      </c>
      <c r="Q200" s="65">
        <f t="shared" si="89"/>
        <v>671.13149999999996</v>
      </c>
      <c r="R200" s="135">
        <f t="shared" si="90"/>
        <v>685.92699999999991</v>
      </c>
      <c r="S200" s="65">
        <f t="shared" si="91"/>
        <v>104.50851393188853</v>
      </c>
      <c r="T200" s="149"/>
      <c r="U200" s="25"/>
      <c r="V200" s="25">
        <f t="shared" si="66"/>
        <v>0</v>
      </c>
      <c r="W200" s="25">
        <f t="shared" si="77"/>
        <v>0</v>
      </c>
      <c r="X200" s="25">
        <f t="shared" si="78"/>
        <v>0</v>
      </c>
      <c r="Y200" s="25">
        <f t="shared" si="79"/>
        <v>0</v>
      </c>
      <c r="Z200" s="136">
        <f t="shared" si="92"/>
        <v>0</v>
      </c>
      <c r="AA200" s="25" t="e">
        <f t="shared" si="93"/>
        <v>#DIV/0!</v>
      </c>
      <c r="AB200" s="68">
        <f t="shared" si="69"/>
        <v>0</v>
      </c>
      <c r="AC200" s="71"/>
      <c r="AD200" s="68">
        <f t="shared" si="94"/>
        <v>0</v>
      </c>
      <c r="AE200" s="141">
        <f t="shared" si="95"/>
        <v>0</v>
      </c>
      <c r="AF200" s="68">
        <f t="shared" si="96"/>
        <v>0</v>
      </c>
      <c r="AG200" s="138">
        <f t="shared" si="81"/>
        <v>0</v>
      </c>
      <c r="AH200" s="139">
        <f t="shared" si="97"/>
        <v>0</v>
      </c>
      <c r="AI200" s="127" t="e">
        <f t="shared" si="98"/>
        <v>#DIV/0!</v>
      </c>
    </row>
    <row r="201" spans="1:35" ht="60" x14ac:dyDescent="0.25">
      <c r="A201" s="300"/>
      <c r="B201" s="302"/>
      <c r="C201" s="14" t="s">
        <v>158</v>
      </c>
      <c r="D201" s="22">
        <v>9.44</v>
      </c>
      <c r="E201" s="23">
        <v>49.45</v>
      </c>
      <c r="F201" s="23">
        <v>51.43</v>
      </c>
      <c r="G201" s="23">
        <f t="shared" si="82"/>
        <v>233.404</v>
      </c>
      <c r="H201" s="23">
        <f t="shared" si="83"/>
        <v>242.74959999999999</v>
      </c>
      <c r="I201" s="23">
        <f t="shared" si="76"/>
        <v>476.15359999999998</v>
      </c>
      <c r="J201" s="133">
        <f t="shared" si="84"/>
        <v>485.49919999999997</v>
      </c>
      <c r="K201" s="65">
        <f t="shared" si="58"/>
        <v>51.43</v>
      </c>
      <c r="L201" s="65">
        <v>53.75</v>
      </c>
      <c r="M201" s="65">
        <f t="shared" si="85"/>
        <v>242.74959999999999</v>
      </c>
      <c r="N201" s="65">
        <f t="shared" si="86"/>
        <v>100</v>
      </c>
      <c r="O201" s="133">
        <f t="shared" si="87"/>
        <v>485.49919999999997</v>
      </c>
      <c r="P201" s="65">
        <f t="shared" si="88"/>
        <v>253.7</v>
      </c>
      <c r="Q201" s="65">
        <f t="shared" si="89"/>
        <v>496.44959999999998</v>
      </c>
      <c r="R201" s="135">
        <f t="shared" si="90"/>
        <v>507.4</v>
      </c>
      <c r="S201" s="65">
        <f t="shared" si="91"/>
        <v>104.51098580594984</v>
      </c>
      <c r="T201" s="149"/>
      <c r="U201" s="25"/>
      <c r="V201" s="25">
        <f t="shared" si="66"/>
        <v>0</v>
      </c>
      <c r="W201" s="25">
        <f t="shared" si="77"/>
        <v>0</v>
      </c>
      <c r="X201" s="25">
        <f t="shared" si="78"/>
        <v>0</v>
      </c>
      <c r="Y201" s="25">
        <f t="shared" si="79"/>
        <v>0</v>
      </c>
      <c r="Z201" s="136">
        <f t="shared" si="92"/>
        <v>0</v>
      </c>
      <c r="AA201" s="25" t="e">
        <f t="shared" si="93"/>
        <v>#DIV/0!</v>
      </c>
      <c r="AB201" s="68">
        <f t="shared" si="69"/>
        <v>0</v>
      </c>
      <c r="AC201" s="71"/>
      <c r="AD201" s="68">
        <f t="shared" si="94"/>
        <v>0</v>
      </c>
      <c r="AE201" s="141">
        <f t="shared" si="95"/>
        <v>0</v>
      </c>
      <c r="AF201" s="68">
        <f t="shared" si="96"/>
        <v>0</v>
      </c>
      <c r="AG201" s="138">
        <f t="shared" si="81"/>
        <v>0</v>
      </c>
      <c r="AH201" s="139">
        <f t="shared" si="97"/>
        <v>0</v>
      </c>
      <c r="AI201" s="127" t="e">
        <f t="shared" si="98"/>
        <v>#DIV/0!</v>
      </c>
    </row>
    <row r="202" spans="1:35" ht="75" x14ac:dyDescent="0.25">
      <c r="A202" s="300"/>
      <c r="B202" s="302"/>
      <c r="C202" s="14" t="s">
        <v>159</v>
      </c>
      <c r="D202" s="22">
        <v>6.8</v>
      </c>
      <c r="E202" s="23">
        <v>45.1</v>
      </c>
      <c r="F202" s="23">
        <v>46.9</v>
      </c>
      <c r="G202" s="23">
        <f t="shared" si="82"/>
        <v>153.34</v>
      </c>
      <c r="H202" s="23">
        <f t="shared" si="83"/>
        <v>159.45999999999998</v>
      </c>
      <c r="I202" s="23">
        <f t="shared" si="76"/>
        <v>312.79999999999995</v>
      </c>
      <c r="J202" s="133">
        <f t="shared" si="84"/>
        <v>318.91999999999996</v>
      </c>
      <c r="K202" s="65">
        <f t="shared" si="58"/>
        <v>46.9</v>
      </c>
      <c r="L202" s="65">
        <v>49.01</v>
      </c>
      <c r="M202" s="65">
        <f t="shared" si="85"/>
        <v>159.45999999999998</v>
      </c>
      <c r="N202" s="65">
        <f t="shared" si="86"/>
        <v>100</v>
      </c>
      <c r="O202" s="133">
        <f t="shared" si="87"/>
        <v>318.91999999999996</v>
      </c>
      <c r="P202" s="65">
        <f t="shared" si="88"/>
        <v>166.63399999999999</v>
      </c>
      <c r="Q202" s="65">
        <f t="shared" si="89"/>
        <v>326.09399999999994</v>
      </c>
      <c r="R202" s="135">
        <f t="shared" si="90"/>
        <v>333.26799999999997</v>
      </c>
      <c r="S202" s="65">
        <f t="shared" si="91"/>
        <v>104.49893390191897</v>
      </c>
      <c r="T202" s="149"/>
      <c r="U202" s="25"/>
      <c r="V202" s="25">
        <f t="shared" si="66"/>
        <v>0</v>
      </c>
      <c r="W202" s="25">
        <f t="shared" si="77"/>
        <v>0</v>
      </c>
      <c r="X202" s="25">
        <f t="shared" si="78"/>
        <v>0</v>
      </c>
      <c r="Y202" s="25">
        <f t="shared" si="79"/>
        <v>0</v>
      </c>
      <c r="Z202" s="136">
        <f t="shared" si="92"/>
        <v>0</v>
      </c>
      <c r="AA202" s="25" t="e">
        <f t="shared" si="93"/>
        <v>#DIV/0!</v>
      </c>
      <c r="AB202" s="68">
        <f t="shared" si="69"/>
        <v>0</v>
      </c>
      <c r="AC202" s="71"/>
      <c r="AD202" s="68">
        <f t="shared" si="94"/>
        <v>0</v>
      </c>
      <c r="AE202" s="141">
        <f t="shared" si="95"/>
        <v>0</v>
      </c>
      <c r="AF202" s="68">
        <f t="shared" si="96"/>
        <v>0</v>
      </c>
      <c r="AG202" s="138">
        <f t="shared" si="81"/>
        <v>0</v>
      </c>
      <c r="AH202" s="139">
        <f t="shared" si="97"/>
        <v>0</v>
      </c>
      <c r="AI202" s="127" t="e">
        <f t="shared" si="98"/>
        <v>#DIV/0!</v>
      </c>
    </row>
    <row r="203" spans="1:35" ht="75" x14ac:dyDescent="0.25">
      <c r="A203" s="300"/>
      <c r="B203" s="302"/>
      <c r="C203" s="14" t="s">
        <v>160</v>
      </c>
      <c r="D203" s="22">
        <v>13.16</v>
      </c>
      <c r="E203" s="23">
        <v>48.36</v>
      </c>
      <c r="F203" s="23">
        <v>50.29</v>
      </c>
      <c r="G203" s="23">
        <f t="shared" si="82"/>
        <v>318.2088</v>
      </c>
      <c r="H203" s="23">
        <f t="shared" si="83"/>
        <v>330.90820000000002</v>
      </c>
      <c r="I203" s="23">
        <f t="shared" si="76"/>
        <v>649.11699999999996</v>
      </c>
      <c r="J203" s="133">
        <f t="shared" si="84"/>
        <v>661.81640000000004</v>
      </c>
      <c r="K203" s="65">
        <f t="shared" si="58"/>
        <v>50.29</v>
      </c>
      <c r="L203" s="65">
        <v>52.56</v>
      </c>
      <c r="M203" s="65">
        <f t="shared" si="85"/>
        <v>330.90820000000002</v>
      </c>
      <c r="N203" s="65">
        <f t="shared" si="86"/>
        <v>100</v>
      </c>
      <c r="O203" s="133">
        <f t="shared" si="87"/>
        <v>661.81640000000004</v>
      </c>
      <c r="P203" s="65">
        <f t="shared" si="88"/>
        <v>345.84480000000002</v>
      </c>
      <c r="Q203" s="65">
        <f t="shared" si="89"/>
        <v>676.75300000000004</v>
      </c>
      <c r="R203" s="135">
        <f t="shared" si="90"/>
        <v>691.68960000000004</v>
      </c>
      <c r="S203" s="65">
        <f t="shared" si="91"/>
        <v>104.51381984489959</v>
      </c>
      <c r="T203" s="149"/>
      <c r="U203" s="25"/>
      <c r="V203" s="25">
        <f t="shared" ref="V203:V217" si="99">U203*1.06</f>
        <v>0</v>
      </c>
      <c r="W203" s="25">
        <f t="shared" si="77"/>
        <v>0</v>
      </c>
      <c r="X203" s="25">
        <f t="shared" si="78"/>
        <v>0</v>
      </c>
      <c r="Y203" s="25">
        <f t="shared" si="79"/>
        <v>0</v>
      </c>
      <c r="Z203" s="136">
        <f t="shared" si="92"/>
        <v>0</v>
      </c>
      <c r="AA203" s="25" t="e">
        <f t="shared" si="93"/>
        <v>#DIV/0!</v>
      </c>
      <c r="AB203" s="68">
        <f t="shared" si="69"/>
        <v>0</v>
      </c>
      <c r="AC203" s="71"/>
      <c r="AD203" s="68">
        <f t="shared" si="94"/>
        <v>0</v>
      </c>
      <c r="AE203" s="141">
        <f t="shared" si="95"/>
        <v>0</v>
      </c>
      <c r="AF203" s="68">
        <f t="shared" si="96"/>
        <v>0</v>
      </c>
      <c r="AG203" s="138">
        <f t="shared" si="81"/>
        <v>0</v>
      </c>
      <c r="AH203" s="139">
        <f t="shared" si="97"/>
        <v>0</v>
      </c>
      <c r="AI203" s="127" t="e">
        <f t="shared" si="98"/>
        <v>#DIV/0!</v>
      </c>
    </row>
    <row r="204" spans="1:35" ht="105" x14ac:dyDescent="0.25">
      <c r="A204" s="300"/>
      <c r="B204" s="302"/>
      <c r="C204" s="14" t="s">
        <v>161</v>
      </c>
      <c r="D204" s="22">
        <v>6</v>
      </c>
      <c r="E204" s="23">
        <v>43.4</v>
      </c>
      <c r="F204" s="23">
        <v>45.14</v>
      </c>
      <c r="G204" s="23">
        <f t="shared" si="82"/>
        <v>130.19999999999999</v>
      </c>
      <c r="H204" s="23">
        <f t="shared" si="83"/>
        <v>135.42000000000002</v>
      </c>
      <c r="I204" s="23">
        <f t="shared" si="76"/>
        <v>265.62</v>
      </c>
      <c r="J204" s="133">
        <f t="shared" si="84"/>
        <v>270.84000000000003</v>
      </c>
      <c r="K204" s="65">
        <f t="shared" ref="K204:K219" si="100">F204</f>
        <v>45.14</v>
      </c>
      <c r="L204" s="65">
        <v>47.17</v>
      </c>
      <c r="M204" s="65">
        <f t="shared" si="85"/>
        <v>135.42000000000002</v>
      </c>
      <c r="N204" s="65">
        <f t="shared" si="86"/>
        <v>100</v>
      </c>
      <c r="O204" s="133">
        <f t="shared" si="87"/>
        <v>270.84000000000003</v>
      </c>
      <c r="P204" s="65">
        <f t="shared" si="88"/>
        <v>141.51</v>
      </c>
      <c r="Q204" s="65">
        <f t="shared" si="89"/>
        <v>276.93</v>
      </c>
      <c r="R204" s="135">
        <f t="shared" si="90"/>
        <v>283.02</v>
      </c>
      <c r="S204" s="65">
        <f t="shared" si="91"/>
        <v>104.49712007089056</v>
      </c>
      <c r="T204" s="149"/>
      <c r="U204" s="25"/>
      <c r="V204" s="25">
        <f t="shared" si="99"/>
        <v>0</v>
      </c>
      <c r="W204" s="25">
        <f t="shared" si="77"/>
        <v>0</v>
      </c>
      <c r="X204" s="25">
        <f t="shared" si="78"/>
        <v>0</v>
      </c>
      <c r="Y204" s="25">
        <f t="shared" si="79"/>
        <v>0</v>
      </c>
      <c r="Z204" s="136">
        <f t="shared" si="92"/>
        <v>0</v>
      </c>
      <c r="AA204" s="25" t="e">
        <f t="shared" si="93"/>
        <v>#DIV/0!</v>
      </c>
      <c r="AB204" s="68">
        <f t="shared" ref="AB204:AB219" si="101">V204</f>
        <v>0</v>
      </c>
      <c r="AC204" s="71"/>
      <c r="AD204" s="68">
        <f t="shared" si="94"/>
        <v>0</v>
      </c>
      <c r="AE204" s="141">
        <f t="shared" si="95"/>
        <v>0</v>
      </c>
      <c r="AF204" s="68">
        <f t="shared" si="96"/>
        <v>0</v>
      </c>
      <c r="AG204" s="138">
        <f t="shared" si="81"/>
        <v>0</v>
      </c>
      <c r="AH204" s="139">
        <f t="shared" si="97"/>
        <v>0</v>
      </c>
      <c r="AI204" s="127" t="e">
        <f t="shared" si="98"/>
        <v>#DIV/0!</v>
      </c>
    </row>
    <row r="205" spans="1:35" ht="60" x14ac:dyDescent="0.25">
      <c r="A205" s="300"/>
      <c r="B205" s="302"/>
      <c r="C205" s="14" t="s">
        <v>162</v>
      </c>
      <c r="D205" s="22">
        <v>7.74</v>
      </c>
      <c r="E205" s="23">
        <v>49.63</v>
      </c>
      <c r="F205" s="23">
        <v>51.61</v>
      </c>
      <c r="G205" s="23">
        <f t="shared" si="82"/>
        <v>192.06810000000002</v>
      </c>
      <c r="H205" s="23">
        <f t="shared" si="83"/>
        <v>199.73070000000001</v>
      </c>
      <c r="I205" s="23">
        <f t="shared" si="76"/>
        <v>391.79880000000003</v>
      </c>
      <c r="J205" s="133">
        <f t="shared" si="84"/>
        <v>399.46140000000003</v>
      </c>
      <c r="K205" s="65">
        <f t="shared" si="100"/>
        <v>51.61</v>
      </c>
      <c r="L205" s="65">
        <v>53.93</v>
      </c>
      <c r="M205" s="65">
        <f t="shared" si="85"/>
        <v>199.73070000000001</v>
      </c>
      <c r="N205" s="65">
        <f t="shared" si="86"/>
        <v>100</v>
      </c>
      <c r="O205" s="133">
        <f t="shared" si="87"/>
        <v>399.46140000000003</v>
      </c>
      <c r="P205" s="65">
        <f t="shared" si="88"/>
        <v>208.70910000000001</v>
      </c>
      <c r="Q205" s="65">
        <f t="shared" si="89"/>
        <v>408.43979999999999</v>
      </c>
      <c r="R205" s="135">
        <f t="shared" si="90"/>
        <v>417.41820000000001</v>
      </c>
      <c r="S205" s="65">
        <f t="shared" si="91"/>
        <v>104.49525285797326</v>
      </c>
      <c r="T205" s="149"/>
      <c r="U205" s="25"/>
      <c r="V205" s="25">
        <f t="shared" si="99"/>
        <v>0</v>
      </c>
      <c r="W205" s="25">
        <f t="shared" si="77"/>
        <v>0</v>
      </c>
      <c r="X205" s="25">
        <f t="shared" si="78"/>
        <v>0</v>
      </c>
      <c r="Y205" s="25">
        <f t="shared" si="79"/>
        <v>0</v>
      </c>
      <c r="Z205" s="136">
        <f t="shared" si="92"/>
        <v>0</v>
      </c>
      <c r="AA205" s="25" t="e">
        <f t="shared" si="93"/>
        <v>#DIV/0!</v>
      </c>
      <c r="AB205" s="68">
        <f t="shared" si="101"/>
        <v>0</v>
      </c>
      <c r="AC205" s="71"/>
      <c r="AD205" s="68">
        <f t="shared" si="94"/>
        <v>0</v>
      </c>
      <c r="AE205" s="141">
        <f t="shared" si="95"/>
        <v>0</v>
      </c>
      <c r="AF205" s="68">
        <f t="shared" si="96"/>
        <v>0</v>
      </c>
      <c r="AG205" s="138">
        <f t="shared" si="81"/>
        <v>0</v>
      </c>
      <c r="AH205" s="139">
        <f t="shared" si="97"/>
        <v>0</v>
      </c>
      <c r="AI205" s="127" t="e">
        <f t="shared" si="98"/>
        <v>#DIV/0!</v>
      </c>
    </row>
    <row r="206" spans="1:35" ht="90" x14ac:dyDescent="0.25">
      <c r="A206" s="300"/>
      <c r="B206" s="302"/>
      <c r="C206" s="14" t="s">
        <v>163</v>
      </c>
      <c r="D206" s="22">
        <v>5.72</v>
      </c>
      <c r="E206" s="23">
        <v>50.38</v>
      </c>
      <c r="F206" s="23">
        <v>52.39</v>
      </c>
      <c r="G206" s="23">
        <f t="shared" si="82"/>
        <v>144.08680000000001</v>
      </c>
      <c r="H206" s="23">
        <f t="shared" si="83"/>
        <v>149.83539999999999</v>
      </c>
      <c r="I206" s="23">
        <f t="shared" si="76"/>
        <v>293.92219999999998</v>
      </c>
      <c r="J206" s="133">
        <f t="shared" si="84"/>
        <v>299.67079999999999</v>
      </c>
      <c r="K206" s="65">
        <f t="shared" si="100"/>
        <v>52.39</v>
      </c>
      <c r="L206" s="65">
        <v>54.74</v>
      </c>
      <c r="M206" s="65">
        <f t="shared" si="85"/>
        <v>149.83539999999999</v>
      </c>
      <c r="N206" s="65">
        <f t="shared" si="86"/>
        <v>100</v>
      </c>
      <c r="O206" s="133">
        <f t="shared" si="87"/>
        <v>299.67079999999999</v>
      </c>
      <c r="P206" s="65">
        <f t="shared" si="88"/>
        <v>156.5564</v>
      </c>
      <c r="Q206" s="65">
        <f t="shared" si="89"/>
        <v>306.39179999999999</v>
      </c>
      <c r="R206" s="135">
        <f t="shared" si="90"/>
        <v>313.11279999999999</v>
      </c>
      <c r="S206" s="65">
        <f t="shared" si="91"/>
        <v>104.48558885283452</v>
      </c>
      <c r="T206" s="149"/>
      <c r="U206" s="25"/>
      <c r="V206" s="25">
        <f t="shared" si="99"/>
        <v>0</v>
      </c>
      <c r="W206" s="25">
        <f t="shared" si="77"/>
        <v>0</v>
      </c>
      <c r="X206" s="25">
        <f t="shared" si="78"/>
        <v>0</v>
      </c>
      <c r="Y206" s="25">
        <f t="shared" si="79"/>
        <v>0</v>
      </c>
      <c r="Z206" s="136">
        <f t="shared" si="92"/>
        <v>0</v>
      </c>
      <c r="AA206" s="25" t="e">
        <f t="shared" si="93"/>
        <v>#DIV/0!</v>
      </c>
      <c r="AB206" s="68">
        <f t="shared" si="101"/>
        <v>0</v>
      </c>
      <c r="AC206" s="71"/>
      <c r="AD206" s="68">
        <f t="shared" si="94"/>
        <v>0</v>
      </c>
      <c r="AE206" s="141">
        <f t="shared" si="95"/>
        <v>0</v>
      </c>
      <c r="AF206" s="68">
        <f t="shared" si="96"/>
        <v>0</v>
      </c>
      <c r="AG206" s="138">
        <f t="shared" si="81"/>
        <v>0</v>
      </c>
      <c r="AH206" s="139">
        <f t="shared" si="97"/>
        <v>0</v>
      </c>
      <c r="AI206" s="127" t="e">
        <f t="shared" si="98"/>
        <v>#DIV/0!</v>
      </c>
    </row>
    <row r="207" spans="1:35" ht="180" customHeight="1" x14ac:dyDescent="0.25">
      <c r="A207" s="300"/>
      <c r="B207" s="302"/>
      <c r="C207" s="14" t="s">
        <v>164</v>
      </c>
      <c r="D207" s="22">
        <v>9</v>
      </c>
      <c r="E207" s="23">
        <v>42.22</v>
      </c>
      <c r="F207" s="23">
        <v>43.91</v>
      </c>
      <c r="G207" s="23">
        <f t="shared" si="82"/>
        <v>189.99</v>
      </c>
      <c r="H207" s="23">
        <f t="shared" si="83"/>
        <v>197.59499999999997</v>
      </c>
      <c r="I207" s="23">
        <f t="shared" si="76"/>
        <v>387.58499999999998</v>
      </c>
      <c r="J207" s="133">
        <f t="shared" si="84"/>
        <v>395.18999999999994</v>
      </c>
      <c r="K207" s="65">
        <f t="shared" si="100"/>
        <v>43.91</v>
      </c>
      <c r="L207" s="65">
        <v>45.89</v>
      </c>
      <c r="M207" s="65">
        <f t="shared" si="85"/>
        <v>197.59499999999997</v>
      </c>
      <c r="N207" s="65">
        <f t="shared" si="86"/>
        <v>100</v>
      </c>
      <c r="O207" s="133">
        <f t="shared" si="87"/>
        <v>395.18999999999994</v>
      </c>
      <c r="P207" s="65">
        <f t="shared" si="88"/>
        <v>206.505</v>
      </c>
      <c r="Q207" s="65">
        <f t="shared" si="89"/>
        <v>404.09999999999997</v>
      </c>
      <c r="R207" s="135">
        <f t="shared" si="90"/>
        <v>413.01</v>
      </c>
      <c r="S207" s="65">
        <f t="shared" si="91"/>
        <v>104.50922341152358</v>
      </c>
      <c r="T207" s="149"/>
      <c r="U207" s="25"/>
      <c r="V207" s="25">
        <f t="shared" si="99"/>
        <v>0</v>
      </c>
      <c r="W207" s="25">
        <f t="shared" si="77"/>
        <v>0</v>
      </c>
      <c r="X207" s="25">
        <f t="shared" si="78"/>
        <v>0</v>
      </c>
      <c r="Y207" s="25">
        <f t="shared" si="79"/>
        <v>0</v>
      </c>
      <c r="Z207" s="136">
        <f t="shared" si="92"/>
        <v>0</v>
      </c>
      <c r="AA207" s="25" t="e">
        <f t="shared" si="93"/>
        <v>#DIV/0!</v>
      </c>
      <c r="AB207" s="68">
        <f t="shared" si="101"/>
        <v>0</v>
      </c>
      <c r="AC207" s="71"/>
      <c r="AD207" s="68">
        <f t="shared" si="94"/>
        <v>0</v>
      </c>
      <c r="AE207" s="141">
        <f t="shared" si="95"/>
        <v>0</v>
      </c>
      <c r="AF207" s="68">
        <f t="shared" si="96"/>
        <v>0</v>
      </c>
      <c r="AG207" s="138">
        <f t="shared" si="81"/>
        <v>0</v>
      </c>
      <c r="AH207" s="139">
        <f t="shared" si="97"/>
        <v>0</v>
      </c>
      <c r="AI207" s="127" t="e">
        <f t="shared" si="98"/>
        <v>#DIV/0!</v>
      </c>
    </row>
    <row r="208" spans="1:35" ht="60" x14ac:dyDescent="0.25">
      <c r="A208" s="300"/>
      <c r="B208" s="302"/>
      <c r="C208" s="14" t="s">
        <v>165</v>
      </c>
      <c r="D208" s="22">
        <v>6</v>
      </c>
      <c r="E208" s="23">
        <v>51.37</v>
      </c>
      <c r="F208" s="23">
        <v>53.42</v>
      </c>
      <c r="G208" s="23">
        <f t="shared" si="82"/>
        <v>154.10999999999999</v>
      </c>
      <c r="H208" s="23">
        <f t="shared" si="83"/>
        <v>160.26</v>
      </c>
      <c r="I208" s="23">
        <f t="shared" si="76"/>
        <v>314.37</v>
      </c>
      <c r="J208" s="133">
        <f t="shared" si="84"/>
        <v>320.52</v>
      </c>
      <c r="K208" s="65">
        <f t="shared" si="100"/>
        <v>53.42</v>
      </c>
      <c r="L208" s="65">
        <v>55.82</v>
      </c>
      <c r="M208" s="65">
        <f t="shared" si="85"/>
        <v>160.26</v>
      </c>
      <c r="N208" s="65">
        <f t="shared" si="86"/>
        <v>100</v>
      </c>
      <c r="O208" s="133">
        <f t="shared" si="87"/>
        <v>320.52</v>
      </c>
      <c r="P208" s="65">
        <f t="shared" si="88"/>
        <v>167.46</v>
      </c>
      <c r="Q208" s="65">
        <f t="shared" si="89"/>
        <v>327.72</v>
      </c>
      <c r="R208" s="135">
        <f t="shared" si="90"/>
        <v>334.92</v>
      </c>
      <c r="S208" s="65">
        <f t="shared" si="91"/>
        <v>104.49269936353424</v>
      </c>
      <c r="T208" s="149"/>
      <c r="U208" s="25"/>
      <c r="V208" s="25">
        <f t="shared" si="99"/>
        <v>0</v>
      </c>
      <c r="W208" s="25">
        <f t="shared" si="77"/>
        <v>0</v>
      </c>
      <c r="X208" s="25">
        <f t="shared" si="78"/>
        <v>0</v>
      </c>
      <c r="Y208" s="25">
        <f t="shared" si="79"/>
        <v>0</v>
      </c>
      <c r="Z208" s="136">
        <f t="shared" si="92"/>
        <v>0</v>
      </c>
      <c r="AA208" s="25" t="e">
        <f t="shared" si="93"/>
        <v>#DIV/0!</v>
      </c>
      <c r="AB208" s="68">
        <f t="shared" si="101"/>
        <v>0</v>
      </c>
      <c r="AC208" s="71"/>
      <c r="AD208" s="68">
        <f t="shared" si="94"/>
        <v>0</v>
      </c>
      <c r="AE208" s="141">
        <f t="shared" si="95"/>
        <v>0</v>
      </c>
      <c r="AF208" s="68">
        <f t="shared" si="96"/>
        <v>0</v>
      </c>
      <c r="AG208" s="138">
        <f t="shared" si="81"/>
        <v>0</v>
      </c>
      <c r="AH208" s="139">
        <f t="shared" si="97"/>
        <v>0</v>
      </c>
      <c r="AI208" s="127" t="e">
        <f t="shared" si="98"/>
        <v>#DIV/0!</v>
      </c>
    </row>
    <row r="209" spans="1:38" ht="75" x14ac:dyDescent="0.25">
      <c r="A209" s="300"/>
      <c r="B209" s="302"/>
      <c r="C209" s="14" t="s">
        <v>166</v>
      </c>
      <c r="D209" s="22">
        <v>13.6</v>
      </c>
      <c r="E209" s="23">
        <v>52.24</v>
      </c>
      <c r="F209" s="23">
        <v>54.32</v>
      </c>
      <c r="G209" s="23">
        <f t="shared" si="82"/>
        <v>355.23200000000003</v>
      </c>
      <c r="H209" s="23">
        <f t="shared" si="83"/>
        <v>369.37599999999998</v>
      </c>
      <c r="I209" s="23">
        <f t="shared" si="76"/>
        <v>724.60799999999995</v>
      </c>
      <c r="J209" s="133">
        <f t="shared" si="84"/>
        <v>738.75199999999995</v>
      </c>
      <c r="K209" s="65">
        <f t="shared" si="100"/>
        <v>54.32</v>
      </c>
      <c r="L209" s="65">
        <v>56.77</v>
      </c>
      <c r="M209" s="65">
        <f t="shared" si="85"/>
        <v>369.37599999999998</v>
      </c>
      <c r="N209" s="65">
        <f t="shared" si="86"/>
        <v>100</v>
      </c>
      <c r="O209" s="133">
        <f t="shared" si="87"/>
        <v>738.75199999999995</v>
      </c>
      <c r="P209" s="65">
        <f t="shared" si="88"/>
        <v>386.036</v>
      </c>
      <c r="Q209" s="65">
        <f t="shared" si="89"/>
        <v>755.41200000000003</v>
      </c>
      <c r="R209" s="135">
        <f t="shared" si="90"/>
        <v>772.072</v>
      </c>
      <c r="S209" s="65">
        <f t="shared" si="91"/>
        <v>104.51030927835052</v>
      </c>
      <c r="T209" s="149"/>
      <c r="U209" s="25"/>
      <c r="V209" s="25">
        <f t="shared" si="99"/>
        <v>0</v>
      </c>
      <c r="W209" s="25">
        <f t="shared" si="77"/>
        <v>0</v>
      </c>
      <c r="X209" s="25">
        <f t="shared" si="78"/>
        <v>0</v>
      </c>
      <c r="Y209" s="25">
        <f t="shared" si="79"/>
        <v>0</v>
      </c>
      <c r="Z209" s="136">
        <f t="shared" si="92"/>
        <v>0</v>
      </c>
      <c r="AA209" s="25" t="e">
        <f t="shared" si="93"/>
        <v>#DIV/0!</v>
      </c>
      <c r="AB209" s="68">
        <f t="shared" si="101"/>
        <v>0</v>
      </c>
      <c r="AC209" s="71"/>
      <c r="AD209" s="68">
        <f t="shared" si="94"/>
        <v>0</v>
      </c>
      <c r="AE209" s="141">
        <f t="shared" si="95"/>
        <v>0</v>
      </c>
      <c r="AF209" s="68">
        <f t="shared" si="96"/>
        <v>0</v>
      </c>
      <c r="AG209" s="138">
        <f t="shared" si="81"/>
        <v>0</v>
      </c>
      <c r="AH209" s="139">
        <f t="shared" si="97"/>
        <v>0</v>
      </c>
      <c r="AI209" s="127" t="e">
        <f t="shared" si="98"/>
        <v>#DIV/0!</v>
      </c>
    </row>
    <row r="210" spans="1:38" ht="60" x14ac:dyDescent="0.25">
      <c r="A210" s="300"/>
      <c r="B210" s="302"/>
      <c r="C210" s="14" t="s">
        <v>152</v>
      </c>
      <c r="D210" s="22">
        <v>12.6</v>
      </c>
      <c r="E210" s="23">
        <v>50.5</v>
      </c>
      <c r="F210" s="23">
        <v>52.51</v>
      </c>
      <c r="G210" s="23">
        <f t="shared" si="82"/>
        <v>318.14999999999998</v>
      </c>
      <c r="H210" s="23">
        <f t="shared" si="83"/>
        <v>330.81299999999999</v>
      </c>
      <c r="I210" s="23">
        <f t="shared" si="76"/>
        <v>648.96299999999997</v>
      </c>
      <c r="J210" s="133">
        <f t="shared" si="84"/>
        <v>661.62599999999998</v>
      </c>
      <c r="K210" s="65">
        <f t="shared" si="100"/>
        <v>52.51</v>
      </c>
      <c r="L210" s="65">
        <v>54.88</v>
      </c>
      <c r="M210" s="65">
        <f t="shared" si="85"/>
        <v>330.81299999999999</v>
      </c>
      <c r="N210" s="65">
        <f t="shared" si="86"/>
        <v>100</v>
      </c>
      <c r="O210" s="133">
        <f t="shared" si="87"/>
        <v>661.62599999999998</v>
      </c>
      <c r="P210" s="65">
        <f t="shared" si="88"/>
        <v>345.74400000000003</v>
      </c>
      <c r="Q210" s="65">
        <f t="shared" si="89"/>
        <v>676.55700000000002</v>
      </c>
      <c r="R210" s="135">
        <f t="shared" si="90"/>
        <v>691.48800000000006</v>
      </c>
      <c r="S210" s="65">
        <f t="shared" si="91"/>
        <v>104.51342601409257</v>
      </c>
      <c r="T210" s="149"/>
      <c r="U210" s="25"/>
      <c r="V210" s="25"/>
      <c r="W210" s="25">
        <f t="shared" si="77"/>
        <v>0</v>
      </c>
      <c r="X210" s="25">
        <f t="shared" si="78"/>
        <v>0</v>
      </c>
      <c r="Y210" s="25">
        <f t="shared" si="79"/>
        <v>0</v>
      </c>
      <c r="Z210" s="136">
        <f t="shared" si="92"/>
        <v>0</v>
      </c>
      <c r="AA210" s="25" t="e">
        <f t="shared" si="93"/>
        <v>#DIV/0!</v>
      </c>
      <c r="AB210" s="68">
        <f t="shared" si="101"/>
        <v>0</v>
      </c>
      <c r="AC210" s="71"/>
      <c r="AD210" s="68">
        <f t="shared" si="94"/>
        <v>0</v>
      </c>
      <c r="AE210" s="141">
        <f t="shared" si="95"/>
        <v>0</v>
      </c>
      <c r="AF210" s="68">
        <f t="shared" si="96"/>
        <v>0</v>
      </c>
      <c r="AG210" s="138">
        <f t="shared" si="81"/>
        <v>0</v>
      </c>
      <c r="AH210" s="139">
        <f t="shared" si="97"/>
        <v>0</v>
      </c>
      <c r="AI210" s="127" t="e">
        <f t="shared" si="98"/>
        <v>#DIV/0!</v>
      </c>
    </row>
    <row r="211" spans="1:38" ht="60" x14ac:dyDescent="0.25">
      <c r="A211" s="300"/>
      <c r="B211" s="302"/>
      <c r="C211" s="14" t="s">
        <v>252</v>
      </c>
      <c r="D211" s="149">
        <v>13.72</v>
      </c>
      <c r="E211" s="25">
        <v>41.64</v>
      </c>
      <c r="F211" s="23">
        <v>43.31</v>
      </c>
      <c r="G211" s="23">
        <f t="shared" si="82"/>
        <v>285.65039999999999</v>
      </c>
      <c r="H211" s="23">
        <f t="shared" si="83"/>
        <v>297.10660000000001</v>
      </c>
      <c r="I211" s="23">
        <f t="shared" si="76"/>
        <v>582.75700000000006</v>
      </c>
      <c r="J211" s="133">
        <f t="shared" si="84"/>
        <v>594.21320000000003</v>
      </c>
      <c r="K211" s="65">
        <f t="shared" si="100"/>
        <v>43.31</v>
      </c>
      <c r="L211" s="65">
        <v>45.25</v>
      </c>
      <c r="M211" s="65">
        <f t="shared" si="85"/>
        <v>297.10660000000001</v>
      </c>
      <c r="N211" s="65">
        <f t="shared" si="86"/>
        <v>100</v>
      </c>
      <c r="O211" s="133">
        <f t="shared" si="87"/>
        <v>594.21320000000003</v>
      </c>
      <c r="P211" s="65">
        <f t="shared" si="88"/>
        <v>310.41500000000002</v>
      </c>
      <c r="Q211" s="65">
        <f t="shared" si="89"/>
        <v>607.52160000000003</v>
      </c>
      <c r="R211" s="135">
        <f t="shared" si="90"/>
        <v>620.83000000000004</v>
      </c>
      <c r="S211" s="65">
        <f t="shared" si="91"/>
        <v>104.47933502655276</v>
      </c>
      <c r="T211" s="149"/>
      <c r="U211" s="43"/>
      <c r="V211" s="25">
        <f t="shared" si="99"/>
        <v>0</v>
      </c>
      <c r="W211" s="25">
        <f t="shared" si="77"/>
        <v>0</v>
      </c>
      <c r="X211" s="25">
        <f t="shared" si="78"/>
        <v>0</v>
      </c>
      <c r="Y211" s="25">
        <f t="shared" si="79"/>
        <v>0</v>
      </c>
      <c r="Z211" s="136">
        <f t="shared" si="92"/>
        <v>0</v>
      </c>
      <c r="AA211" s="25" t="e">
        <f t="shared" si="93"/>
        <v>#DIV/0!</v>
      </c>
      <c r="AB211" s="68">
        <f t="shared" si="101"/>
        <v>0</v>
      </c>
      <c r="AC211" s="71"/>
      <c r="AD211" s="68">
        <f t="shared" si="94"/>
        <v>0</v>
      </c>
      <c r="AE211" s="141">
        <f t="shared" si="95"/>
        <v>0</v>
      </c>
      <c r="AF211" s="68">
        <f t="shared" si="96"/>
        <v>0</v>
      </c>
      <c r="AG211" s="138">
        <f t="shared" si="81"/>
        <v>0</v>
      </c>
      <c r="AH211" s="139">
        <f t="shared" si="97"/>
        <v>0</v>
      </c>
      <c r="AI211" s="127" t="e">
        <f t="shared" si="98"/>
        <v>#DIV/0!</v>
      </c>
    </row>
    <row r="212" spans="1:38" ht="60" x14ac:dyDescent="0.25">
      <c r="A212" s="300"/>
      <c r="B212" s="302"/>
      <c r="C212" s="14" t="s">
        <v>253</v>
      </c>
      <c r="D212" s="32">
        <v>8.8699999999999992</v>
      </c>
      <c r="E212" s="33">
        <v>48.31</v>
      </c>
      <c r="F212" s="23">
        <v>50.24</v>
      </c>
      <c r="G212" s="23">
        <f t="shared" si="82"/>
        <v>214.25485</v>
      </c>
      <c r="H212" s="23">
        <f t="shared" si="83"/>
        <v>222.81439999999998</v>
      </c>
      <c r="I212" s="23">
        <f t="shared" ref="I212:I219" si="102">G212+H212</f>
        <v>437.06925000000001</v>
      </c>
      <c r="J212" s="133">
        <f t="shared" si="84"/>
        <v>445.62879999999996</v>
      </c>
      <c r="K212" s="65">
        <f t="shared" si="100"/>
        <v>50.24</v>
      </c>
      <c r="L212" s="65">
        <v>52.5</v>
      </c>
      <c r="M212" s="65">
        <f t="shared" si="85"/>
        <v>222.81439999999998</v>
      </c>
      <c r="N212" s="65">
        <f t="shared" si="86"/>
        <v>100</v>
      </c>
      <c r="O212" s="133">
        <f t="shared" si="87"/>
        <v>445.62879999999996</v>
      </c>
      <c r="P212" s="65">
        <f t="shared" si="88"/>
        <v>232.83749999999998</v>
      </c>
      <c r="Q212" s="65">
        <f t="shared" si="89"/>
        <v>455.65189999999996</v>
      </c>
      <c r="R212" s="135">
        <f t="shared" si="90"/>
        <v>465.67499999999995</v>
      </c>
      <c r="S212" s="65">
        <f t="shared" si="91"/>
        <v>104.49840764331211</v>
      </c>
      <c r="T212" s="149"/>
      <c r="U212" s="43"/>
      <c r="V212" s="25">
        <f t="shared" si="99"/>
        <v>0</v>
      </c>
      <c r="W212" s="25">
        <f t="shared" si="77"/>
        <v>0</v>
      </c>
      <c r="X212" s="25">
        <f t="shared" si="78"/>
        <v>0</v>
      </c>
      <c r="Y212" s="25">
        <f t="shared" si="79"/>
        <v>0</v>
      </c>
      <c r="Z212" s="136">
        <f t="shared" si="92"/>
        <v>0</v>
      </c>
      <c r="AA212" s="25" t="e">
        <f t="shared" si="93"/>
        <v>#DIV/0!</v>
      </c>
      <c r="AB212" s="68">
        <f t="shared" si="101"/>
        <v>0</v>
      </c>
      <c r="AC212" s="71"/>
      <c r="AD212" s="68">
        <f t="shared" si="94"/>
        <v>0</v>
      </c>
      <c r="AE212" s="141">
        <f t="shared" si="95"/>
        <v>0</v>
      </c>
      <c r="AF212" s="68">
        <f t="shared" si="96"/>
        <v>0</v>
      </c>
      <c r="AG212" s="138">
        <f t="shared" si="81"/>
        <v>0</v>
      </c>
      <c r="AH212" s="139">
        <f t="shared" si="97"/>
        <v>0</v>
      </c>
      <c r="AI212" s="127" t="e">
        <f t="shared" si="98"/>
        <v>#DIV/0!</v>
      </c>
    </row>
    <row r="213" spans="1:38" ht="60" x14ac:dyDescent="0.25">
      <c r="A213" s="300"/>
      <c r="B213" s="302"/>
      <c r="C213" s="14" t="s">
        <v>254</v>
      </c>
      <c r="D213" s="149">
        <v>11.14</v>
      </c>
      <c r="E213" s="25">
        <v>45.29</v>
      </c>
      <c r="F213" s="23">
        <v>47.1</v>
      </c>
      <c r="G213" s="23">
        <f t="shared" si="82"/>
        <v>252.2653</v>
      </c>
      <c r="H213" s="23">
        <f t="shared" si="83"/>
        <v>262.34700000000004</v>
      </c>
      <c r="I213" s="23">
        <f t="shared" si="102"/>
        <v>514.6123</v>
      </c>
      <c r="J213" s="133">
        <f t="shared" si="84"/>
        <v>524.69400000000007</v>
      </c>
      <c r="K213" s="65">
        <f t="shared" si="100"/>
        <v>47.1</v>
      </c>
      <c r="L213" s="65">
        <v>49.22</v>
      </c>
      <c r="M213" s="65">
        <f t="shared" si="85"/>
        <v>262.34700000000004</v>
      </c>
      <c r="N213" s="65">
        <f t="shared" si="86"/>
        <v>100</v>
      </c>
      <c r="O213" s="133">
        <f t="shared" si="87"/>
        <v>524.69400000000007</v>
      </c>
      <c r="P213" s="65">
        <f t="shared" si="88"/>
        <v>274.15539999999999</v>
      </c>
      <c r="Q213" s="65">
        <f t="shared" si="89"/>
        <v>536.50240000000008</v>
      </c>
      <c r="R213" s="135">
        <f t="shared" si="90"/>
        <v>548.31079999999997</v>
      </c>
      <c r="S213" s="65">
        <f t="shared" si="91"/>
        <v>104.50106157112526</v>
      </c>
      <c r="T213" s="149"/>
      <c r="U213" s="43"/>
      <c r="V213" s="25">
        <f t="shared" si="99"/>
        <v>0</v>
      </c>
      <c r="W213" s="25">
        <f t="shared" ref="W213:W219" si="103">T213*U213/2</f>
        <v>0</v>
      </c>
      <c r="X213" s="25">
        <f t="shared" ref="X213:X219" si="104">T213*V213/2</f>
        <v>0</v>
      </c>
      <c r="Y213" s="25">
        <f t="shared" ref="Y213:Y219" si="105">W213+X213</f>
        <v>0</v>
      </c>
      <c r="Z213" s="136">
        <f t="shared" si="92"/>
        <v>0</v>
      </c>
      <c r="AA213" s="25" t="e">
        <f t="shared" si="93"/>
        <v>#DIV/0!</v>
      </c>
      <c r="AB213" s="68">
        <f t="shared" si="101"/>
        <v>0</v>
      </c>
      <c r="AC213" s="71"/>
      <c r="AD213" s="68">
        <f t="shared" si="94"/>
        <v>0</v>
      </c>
      <c r="AE213" s="141">
        <f t="shared" si="95"/>
        <v>0</v>
      </c>
      <c r="AF213" s="68">
        <f t="shared" si="96"/>
        <v>0</v>
      </c>
      <c r="AG213" s="138">
        <f t="shared" si="81"/>
        <v>0</v>
      </c>
      <c r="AH213" s="139">
        <f t="shared" si="97"/>
        <v>0</v>
      </c>
      <c r="AI213" s="127" t="e">
        <f t="shared" si="98"/>
        <v>#DIV/0!</v>
      </c>
    </row>
    <row r="214" spans="1:38" ht="45" x14ac:dyDescent="0.25">
      <c r="A214" s="300"/>
      <c r="B214" s="302"/>
      <c r="C214" s="14" t="s">
        <v>255</v>
      </c>
      <c r="D214" s="149">
        <v>26.16</v>
      </c>
      <c r="E214" s="25">
        <v>40.04</v>
      </c>
      <c r="F214" s="23">
        <v>41.64</v>
      </c>
      <c r="G214" s="23">
        <f t="shared" si="82"/>
        <v>523.72320000000002</v>
      </c>
      <c r="H214" s="23">
        <f t="shared" si="83"/>
        <v>544.65120000000002</v>
      </c>
      <c r="I214" s="23">
        <f t="shared" si="102"/>
        <v>1068.3744000000002</v>
      </c>
      <c r="J214" s="133">
        <f t="shared" si="84"/>
        <v>1089.3024</v>
      </c>
      <c r="K214" s="65">
        <f t="shared" si="100"/>
        <v>41.64</v>
      </c>
      <c r="L214" s="65">
        <v>43.51</v>
      </c>
      <c r="M214" s="65">
        <f t="shared" si="85"/>
        <v>544.65120000000002</v>
      </c>
      <c r="N214" s="65">
        <f t="shared" si="86"/>
        <v>100</v>
      </c>
      <c r="O214" s="133">
        <f t="shared" si="87"/>
        <v>1089.3024</v>
      </c>
      <c r="P214" s="65">
        <f t="shared" si="88"/>
        <v>569.11079999999993</v>
      </c>
      <c r="Q214" s="65">
        <f t="shared" si="89"/>
        <v>1113.7619999999999</v>
      </c>
      <c r="R214" s="135">
        <f t="shared" si="90"/>
        <v>1138.2215999999999</v>
      </c>
      <c r="S214" s="65">
        <f t="shared" si="91"/>
        <v>104.49087415946205</v>
      </c>
      <c r="T214" s="149"/>
      <c r="U214" s="43"/>
      <c r="V214" s="25">
        <f t="shared" si="99"/>
        <v>0</v>
      </c>
      <c r="W214" s="25">
        <f t="shared" si="103"/>
        <v>0</v>
      </c>
      <c r="X214" s="25">
        <f t="shared" si="104"/>
        <v>0</v>
      </c>
      <c r="Y214" s="25">
        <f t="shared" si="105"/>
        <v>0</v>
      </c>
      <c r="Z214" s="136">
        <f t="shared" si="92"/>
        <v>0</v>
      </c>
      <c r="AA214" s="25" t="e">
        <f t="shared" si="93"/>
        <v>#DIV/0!</v>
      </c>
      <c r="AB214" s="68">
        <f t="shared" si="101"/>
        <v>0</v>
      </c>
      <c r="AC214" s="71"/>
      <c r="AD214" s="68">
        <f t="shared" si="94"/>
        <v>0</v>
      </c>
      <c r="AE214" s="141">
        <f t="shared" si="95"/>
        <v>0</v>
      </c>
      <c r="AF214" s="68">
        <f t="shared" si="96"/>
        <v>0</v>
      </c>
      <c r="AG214" s="138">
        <f t="shared" si="81"/>
        <v>0</v>
      </c>
      <c r="AH214" s="139">
        <f t="shared" si="97"/>
        <v>0</v>
      </c>
      <c r="AI214" s="127" t="e">
        <f t="shared" si="98"/>
        <v>#DIV/0!</v>
      </c>
    </row>
    <row r="215" spans="1:38" ht="135" customHeight="1" x14ac:dyDescent="0.25">
      <c r="A215" s="300"/>
      <c r="B215" s="302"/>
      <c r="C215" s="14" t="s">
        <v>257</v>
      </c>
      <c r="D215" s="149">
        <v>65.709999999999994</v>
      </c>
      <c r="E215" s="25">
        <v>52.32</v>
      </c>
      <c r="F215" s="23">
        <v>54.41</v>
      </c>
      <c r="G215" s="23">
        <f t="shared" si="82"/>
        <v>1718.9735999999998</v>
      </c>
      <c r="H215" s="23">
        <f t="shared" si="83"/>
        <v>1787.6405499999996</v>
      </c>
      <c r="I215" s="23">
        <f t="shared" si="102"/>
        <v>3506.6141499999994</v>
      </c>
      <c r="J215" s="133">
        <f t="shared" si="84"/>
        <v>3575.2810999999992</v>
      </c>
      <c r="K215" s="65">
        <f t="shared" si="100"/>
        <v>54.41</v>
      </c>
      <c r="L215" s="65">
        <v>56.86</v>
      </c>
      <c r="M215" s="65">
        <f t="shared" si="85"/>
        <v>1787.6405499999996</v>
      </c>
      <c r="N215" s="65">
        <f t="shared" si="86"/>
        <v>100</v>
      </c>
      <c r="O215" s="133">
        <f t="shared" si="87"/>
        <v>3575.2810999999992</v>
      </c>
      <c r="P215" s="65">
        <f t="shared" si="88"/>
        <v>1868.1352999999999</v>
      </c>
      <c r="Q215" s="65">
        <f t="shared" si="89"/>
        <v>3655.7758499999995</v>
      </c>
      <c r="R215" s="135">
        <f t="shared" si="90"/>
        <v>3736.2705999999998</v>
      </c>
      <c r="S215" s="65">
        <f t="shared" si="91"/>
        <v>104.50284874104025</v>
      </c>
      <c r="T215" s="149"/>
      <c r="U215" s="43"/>
      <c r="V215" s="25">
        <f t="shared" si="99"/>
        <v>0</v>
      </c>
      <c r="W215" s="25">
        <f t="shared" si="103"/>
        <v>0</v>
      </c>
      <c r="X215" s="25">
        <f t="shared" si="104"/>
        <v>0</v>
      </c>
      <c r="Y215" s="25">
        <f t="shared" si="105"/>
        <v>0</v>
      </c>
      <c r="Z215" s="136">
        <f t="shared" si="92"/>
        <v>0</v>
      </c>
      <c r="AA215" s="25" t="e">
        <f t="shared" si="93"/>
        <v>#DIV/0!</v>
      </c>
      <c r="AB215" s="68">
        <f t="shared" si="101"/>
        <v>0</v>
      </c>
      <c r="AC215" s="71"/>
      <c r="AD215" s="68">
        <f t="shared" si="94"/>
        <v>0</v>
      </c>
      <c r="AE215" s="141">
        <f t="shared" si="95"/>
        <v>0</v>
      </c>
      <c r="AF215" s="68">
        <f t="shared" si="96"/>
        <v>0</v>
      </c>
      <c r="AG215" s="138">
        <f t="shared" si="81"/>
        <v>0</v>
      </c>
      <c r="AH215" s="139">
        <f t="shared" si="97"/>
        <v>0</v>
      </c>
      <c r="AI215" s="127" t="e">
        <f t="shared" si="98"/>
        <v>#DIV/0!</v>
      </c>
    </row>
    <row r="216" spans="1:38" ht="45" customHeight="1" x14ac:dyDescent="0.25">
      <c r="A216" s="300"/>
      <c r="B216" s="302"/>
      <c r="C216" s="14" t="s">
        <v>258</v>
      </c>
      <c r="D216" s="149">
        <v>15.84</v>
      </c>
      <c r="E216" s="25">
        <v>43.5</v>
      </c>
      <c r="F216" s="23">
        <v>45.24</v>
      </c>
      <c r="G216" s="23">
        <f t="shared" si="82"/>
        <v>344.52</v>
      </c>
      <c r="H216" s="23">
        <f t="shared" si="83"/>
        <v>358.30080000000004</v>
      </c>
      <c r="I216" s="23">
        <f t="shared" si="102"/>
        <v>702.82079999999996</v>
      </c>
      <c r="J216" s="133">
        <f t="shared" si="84"/>
        <v>716.60160000000008</v>
      </c>
      <c r="K216" s="65">
        <f t="shared" si="100"/>
        <v>45.24</v>
      </c>
      <c r="L216" s="65">
        <v>47.28</v>
      </c>
      <c r="M216" s="65">
        <f t="shared" si="85"/>
        <v>358.30080000000004</v>
      </c>
      <c r="N216" s="65">
        <f t="shared" si="86"/>
        <v>100</v>
      </c>
      <c r="O216" s="133">
        <f t="shared" si="87"/>
        <v>716.60160000000008</v>
      </c>
      <c r="P216" s="65">
        <f t="shared" si="88"/>
        <v>374.45760000000001</v>
      </c>
      <c r="Q216" s="65">
        <f t="shared" si="89"/>
        <v>732.75840000000005</v>
      </c>
      <c r="R216" s="135">
        <f t="shared" si="90"/>
        <v>748.91520000000003</v>
      </c>
      <c r="S216" s="65">
        <f t="shared" si="91"/>
        <v>104.50928381962865</v>
      </c>
      <c r="T216" s="149"/>
      <c r="U216" s="43"/>
      <c r="V216" s="25">
        <f t="shared" si="99"/>
        <v>0</v>
      </c>
      <c r="W216" s="25">
        <f t="shared" si="103"/>
        <v>0</v>
      </c>
      <c r="X216" s="25">
        <f t="shared" si="104"/>
        <v>0</v>
      </c>
      <c r="Y216" s="25">
        <f t="shared" si="105"/>
        <v>0</v>
      </c>
      <c r="Z216" s="136">
        <f t="shared" si="92"/>
        <v>0</v>
      </c>
      <c r="AA216" s="25" t="e">
        <f t="shared" si="93"/>
        <v>#DIV/0!</v>
      </c>
      <c r="AB216" s="68">
        <f t="shared" si="101"/>
        <v>0</v>
      </c>
      <c r="AC216" s="71"/>
      <c r="AD216" s="68">
        <f t="shared" si="94"/>
        <v>0</v>
      </c>
      <c r="AE216" s="141">
        <f t="shared" si="95"/>
        <v>0</v>
      </c>
      <c r="AF216" s="68">
        <f t="shared" si="96"/>
        <v>0</v>
      </c>
      <c r="AG216" s="138">
        <f t="shared" si="81"/>
        <v>0</v>
      </c>
      <c r="AH216" s="139">
        <f t="shared" si="97"/>
        <v>0</v>
      </c>
      <c r="AI216" s="127" t="e">
        <f t="shared" si="98"/>
        <v>#DIV/0!</v>
      </c>
    </row>
    <row r="217" spans="1:38" ht="60" x14ac:dyDescent="0.25">
      <c r="A217" s="300"/>
      <c r="B217" s="302"/>
      <c r="C217" s="14" t="s">
        <v>256</v>
      </c>
      <c r="D217" s="44">
        <v>23.76</v>
      </c>
      <c r="E217" s="43">
        <v>43.41</v>
      </c>
      <c r="F217" s="23">
        <v>45.16</v>
      </c>
      <c r="G217" s="23">
        <f t="shared" si="82"/>
        <v>515.71079999999995</v>
      </c>
      <c r="H217" s="23">
        <f t="shared" si="83"/>
        <v>536.50080000000003</v>
      </c>
      <c r="I217" s="23">
        <f t="shared" si="102"/>
        <v>1052.2116000000001</v>
      </c>
      <c r="J217" s="133">
        <f t="shared" si="84"/>
        <v>1073.0016000000001</v>
      </c>
      <c r="K217" s="65">
        <f t="shared" si="100"/>
        <v>45.16</v>
      </c>
      <c r="L217" s="65">
        <v>47.18</v>
      </c>
      <c r="M217" s="65">
        <f t="shared" si="85"/>
        <v>536.50080000000003</v>
      </c>
      <c r="N217" s="65">
        <f t="shared" si="86"/>
        <v>100</v>
      </c>
      <c r="O217" s="133">
        <f t="shared" si="87"/>
        <v>1073.0016000000001</v>
      </c>
      <c r="P217" s="65">
        <f t="shared" si="88"/>
        <v>560.49840000000006</v>
      </c>
      <c r="Q217" s="65">
        <f t="shared" si="89"/>
        <v>1096.9992000000002</v>
      </c>
      <c r="R217" s="135">
        <f t="shared" si="90"/>
        <v>1120.9968000000001</v>
      </c>
      <c r="S217" s="65">
        <f t="shared" si="91"/>
        <v>104.47298494242693</v>
      </c>
      <c r="T217" s="149"/>
      <c r="U217" s="43"/>
      <c r="V217" s="25">
        <f t="shared" si="99"/>
        <v>0</v>
      </c>
      <c r="W217" s="25">
        <f t="shared" si="103"/>
        <v>0</v>
      </c>
      <c r="X217" s="25">
        <f t="shared" si="104"/>
        <v>0</v>
      </c>
      <c r="Y217" s="25">
        <f t="shared" si="105"/>
        <v>0</v>
      </c>
      <c r="Z217" s="136">
        <f t="shared" si="92"/>
        <v>0</v>
      </c>
      <c r="AA217" s="25" t="e">
        <f t="shared" si="93"/>
        <v>#DIV/0!</v>
      </c>
      <c r="AB217" s="68">
        <f t="shared" si="101"/>
        <v>0</v>
      </c>
      <c r="AC217" s="71"/>
      <c r="AD217" s="68">
        <f t="shared" si="94"/>
        <v>0</v>
      </c>
      <c r="AE217" s="141">
        <f t="shared" si="95"/>
        <v>0</v>
      </c>
      <c r="AF217" s="68">
        <f t="shared" si="96"/>
        <v>0</v>
      </c>
      <c r="AG217" s="138">
        <f t="shared" si="81"/>
        <v>0</v>
      </c>
      <c r="AH217" s="139">
        <f t="shared" si="97"/>
        <v>0</v>
      </c>
      <c r="AI217" s="127" t="e">
        <f t="shared" si="98"/>
        <v>#DIV/0!</v>
      </c>
    </row>
    <row r="218" spans="1:38" ht="45" x14ac:dyDescent="0.25">
      <c r="A218" s="300"/>
      <c r="B218" s="302"/>
      <c r="C218" s="1" t="s">
        <v>69</v>
      </c>
      <c r="D218" s="75">
        <v>20</v>
      </c>
      <c r="E218" s="43">
        <v>46.73</v>
      </c>
      <c r="F218" s="43">
        <v>48.6</v>
      </c>
      <c r="G218" s="23">
        <f t="shared" si="82"/>
        <v>467.29999999999995</v>
      </c>
      <c r="H218" s="23">
        <f t="shared" si="83"/>
        <v>486</v>
      </c>
      <c r="I218" s="23">
        <f t="shared" si="102"/>
        <v>953.3</v>
      </c>
      <c r="J218" s="133">
        <f t="shared" si="84"/>
        <v>972</v>
      </c>
      <c r="K218" s="65">
        <f t="shared" si="100"/>
        <v>48.6</v>
      </c>
      <c r="L218" s="65">
        <v>50.78</v>
      </c>
      <c r="M218" s="65">
        <f t="shared" si="85"/>
        <v>486</v>
      </c>
      <c r="N218" s="65">
        <f t="shared" si="86"/>
        <v>100</v>
      </c>
      <c r="O218" s="133">
        <f t="shared" si="87"/>
        <v>972</v>
      </c>
      <c r="P218" s="65">
        <f t="shared" si="88"/>
        <v>507.8</v>
      </c>
      <c r="Q218" s="65">
        <f t="shared" si="89"/>
        <v>993.8</v>
      </c>
      <c r="R218" s="135">
        <f t="shared" si="90"/>
        <v>1015.6</v>
      </c>
      <c r="S218" s="65">
        <f t="shared" si="91"/>
        <v>104.48559670781894</v>
      </c>
      <c r="T218" s="44"/>
      <c r="U218" s="43"/>
      <c r="V218" s="43"/>
      <c r="W218" s="25">
        <f t="shared" si="103"/>
        <v>0</v>
      </c>
      <c r="X218" s="25">
        <f t="shared" si="104"/>
        <v>0</v>
      </c>
      <c r="Y218" s="25">
        <f t="shared" si="105"/>
        <v>0</v>
      </c>
      <c r="Z218" s="136">
        <f t="shared" si="92"/>
        <v>0</v>
      </c>
      <c r="AA218" s="25" t="e">
        <f t="shared" si="93"/>
        <v>#DIV/0!</v>
      </c>
      <c r="AB218" s="68">
        <f t="shared" si="101"/>
        <v>0</v>
      </c>
      <c r="AC218" s="71"/>
      <c r="AD218" s="68">
        <f t="shared" si="94"/>
        <v>0</v>
      </c>
      <c r="AE218" s="141">
        <f t="shared" si="95"/>
        <v>0</v>
      </c>
      <c r="AF218" s="68">
        <f t="shared" si="96"/>
        <v>0</v>
      </c>
      <c r="AG218" s="138">
        <f t="shared" si="81"/>
        <v>0</v>
      </c>
      <c r="AH218" s="139">
        <f t="shared" si="97"/>
        <v>0</v>
      </c>
      <c r="AI218" s="127" t="e">
        <f t="shared" si="98"/>
        <v>#DIV/0!</v>
      </c>
    </row>
    <row r="219" spans="1:38" ht="45" x14ac:dyDescent="0.25">
      <c r="A219" s="300"/>
      <c r="B219" s="302"/>
      <c r="C219" s="1" t="s">
        <v>148</v>
      </c>
      <c r="D219" s="44">
        <v>99.28</v>
      </c>
      <c r="E219" s="43">
        <v>39.74</v>
      </c>
      <c r="F219" s="43">
        <v>41.33</v>
      </c>
      <c r="G219" s="23">
        <f t="shared" si="82"/>
        <v>1972.6936000000001</v>
      </c>
      <c r="H219" s="23">
        <f t="shared" si="83"/>
        <v>2051.6212</v>
      </c>
      <c r="I219" s="23">
        <f t="shared" si="102"/>
        <v>4024.3148000000001</v>
      </c>
      <c r="J219" s="133">
        <f t="shared" si="84"/>
        <v>4103.2424000000001</v>
      </c>
      <c r="K219" s="65">
        <f t="shared" si="100"/>
        <v>41.33</v>
      </c>
      <c r="L219" s="65">
        <v>43.19</v>
      </c>
      <c r="M219" s="65">
        <f t="shared" si="85"/>
        <v>2051.6212</v>
      </c>
      <c r="N219" s="65">
        <f t="shared" si="86"/>
        <v>100</v>
      </c>
      <c r="O219" s="133">
        <f t="shared" si="87"/>
        <v>4103.2424000000001</v>
      </c>
      <c r="P219" s="65">
        <f t="shared" si="88"/>
        <v>2143.9515999999999</v>
      </c>
      <c r="Q219" s="65">
        <f t="shared" si="89"/>
        <v>4195.5727999999999</v>
      </c>
      <c r="R219" s="135">
        <f t="shared" si="90"/>
        <v>4287.9031999999997</v>
      </c>
      <c r="S219" s="65">
        <f t="shared" si="91"/>
        <v>104.50036293249457</v>
      </c>
      <c r="T219" s="44">
        <v>21.04</v>
      </c>
      <c r="U219" s="43">
        <v>56.71</v>
      </c>
      <c r="V219" s="43">
        <v>58.98</v>
      </c>
      <c r="W219" s="25">
        <f t="shared" si="103"/>
        <v>596.58920000000001</v>
      </c>
      <c r="X219" s="25">
        <f t="shared" si="104"/>
        <v>620.4695999999999</v>
      </c>
      <c r="Y219" s="25">
        <f t="shared" si="105"/>
        <v>1217.0587999999998</v>
      </c>
      <c r="Z219" s="136">
        <f t="shared" si="92"/>
        <v>1240.9391999999998</v>
      </c>
      <c r="AA219" s="25">
        <f t="shared" si="93"/>
        <v>104.00282137189207</v>
      </c>
      <c r="AB219" s="68">
        <f t="shared" si="101"/>
        <v>58.98</v>
      </c>
      <c r="AC219" s="71">
        <v>61.63</v>
      </c>
      <c r="AD219" s="68">
        <f t="shared" si="94"/>
        <v>620.4695999999999</v>
      </c>
      <c r="AE219" s="141">
        <f t="shared" si="95"/>
        <v>1240.9391999999998</v>
      </c>
      <c r="AF219" s="68">
        <f t="shared" si="96"/>
        <v>648.34760000000006</v>
      </c>
      <c r="AG219" s="138">
        <f t="shared" si="81"/>
        <v>1268.8172</v>
      </c>
      <c r="AH219" s="139">
        <f t="shared" si="97"/>
        <v>1296.6952000000001</v>
      </c>
      <c r="AI219" s="129" t="s">
        <v>302</v>
      </c>
      <c r="AJ219" s="130" t="s">
        <v>300</v>
      </c>
      <c r="AK219" s="130" t="s">
        <v>301</v>
      </c>
    </row>
    <row r="220" spans="1:38" x14ac:dyDescent="0.25">
      <c r="A220" s="70"/>
      <c r="B220" s="70"/>
      <c r="C220" s="72"/>
      <c r="D220" s="50">
        <f>SUM(D5:D219)</f>
        <v>35254.264999999999</v>
      </c>
      <c r="E220" s="73"/>
      <c r="F220" s="73"/>
      <c r="G220" s="123">
        <f>SUM(G5:G219)</f>
        <v>487943.53245999984</v>
      </c>
      <c r="H220" s="123">
        <f>SUM(H5:H219)</f>
        <v>512558.6602573003</v>
      </c>
      <c r="I220" s="123">
        <f>SUM(I5:I219)</f>
        <v>1000502.1927173005</v>
      </c>
      <c r="J220" s="82">
        <f>SUM(J5:J219)</f>
        <v>1025117.3205146006</v>
      </c>
      <c r="K220" s="82">
        <f>M220/(D220/2)</f>
        <v>29.062867809457963</v>
      </c>
      <c r="L220" s="82">
        <f>P220/(D220/2)</f>
        <v>30.433392062775948</v>
      </c>
      <c r="M220" s="122">
        <f>SUM(M5:M219)</f>
        <v>512295.02170730027</v>
      </c>
      <c r="N220" s="122"/>
      <c r="O220" s="134">
        <f>SUM(O5:O219)</f>
        <v>1024590.0434146005</v>
      </c>
      <c r="P220" s="122">
        <f>SUM(P5:P219)</f>
        <v>536453.43431499996</v>
      </c>
      <c r="Q220" s="122">
        <f>SUM(Q5:Q219)</f>
        <v>1048748.4560223008</v>
      </c>
      <c r="R220" s="134">
        <f>SUM(R5:R219)</f>
        <v>1072906.8686299999</v>
      </c>
      <c r="S220" s="74">
        <f>P220/H220*100</f>
        <v>104.66186134591983</v>
      </c>
      <c r="T220" s="80">
        <f>SUM(T5:T219)</f>
        <v>29412.080000000002</v>
      </c>
      <c r="U220" s="74"/>
      <c r="V220" s="74"/>
      <c r="W220" s="123">
        <f>SUM(W5:W219)</f>
        <v>277614.23540000001</v>
      </c>
      <c r="X220" s="123">
        <f>SUM(X5:X219)</f>
        <v>291059.47372500005</v>
      </c>
      <c r="Y220" s="123">
        <f>SUM(Y5:Y219)</f>
        <v>568673.70912499982</v>
      </c>
      <c r="Z220" s="137">
        <f>SUM(Z5:Z219)</f>
        <v>582118.94745000009</v>
      </c>
      <c r="AA220" s="74"/>
      <c r="AB220" s="82">
        <f>AD220/(T220/2)</f>
        <v>19.785076514479766</v>
      </c>
      <c r="AC220" s="82">
        <f>AF220/(T220/2)</f>
        <v>20.748304904625918</v>
      </c>
      <c r="AD220" s="122">
        <f>SUM(AD5:AD219)</f>
        <v>290960.12662500003</v>
      </c>
      <c r="AE220" s="134">
        <f>SUM(AE5:AE219)</f>
        <v>581920.25325000007</v>
      </c>
      <c r="AF220" s="122">
        <f>SUM(AF5:AF219)</f>
        <v>305125.40185962495</v>
      </c>
      <c r="AG220" s="122">
        <f>SUM(AG5:AG219)</f>
        <v>596085.52848462504</v>
      </c>
      <c r="AH220" s="140">
        <f>SUM(AH5:AH219)</f>
        <v>610250.8037192499</v>
      </c>
      <c r="AI220" s="128">
        <f>H220+X220</f>
        <v>803618.13398230029</v>
      </c>
      <c r="AJ220" s="76">
        <f>M220+AD220</f>
        <v>803255.14833230036</v>
      </c>
      <c r="AK220" s="76">
        <f>P220+AF220</f>
        <v>841578.83617462497</v>
      </c>
      <c r="AL220" s="131">
        <f>AK220/AI220*100</f>
        <v>104.72372394139637</v>
      </c>
    </row>
    <row r="221" spans="1:38" x14ac:dyDescent="0.25">
      <c r="E221" s="83">
        <f>G221/(D220/2)</f>
        <v>27.681390178464923</v>
      </c>
      <c r="F221" s="83">
        <f>H221/(D220/2)</f>
        <v>29.077824215441751</v>
      </c>
      <c r="G221" s="45">
        <f>SUM(G5:G219)</f>
        <v>487943.53245999984</v>
      </c>
      <c r="H221" s="45">
        <f>SUM(H5:H219)</f>
        <v>512558.6602573003</v>
      </c>
      <c r="I221" s="45">
        <f>H220/G220*100</f>
        <v>105.04466729443092</v>
      </c>
      <c r="J221" s="45"/>
      <c r="L221" s="84">
        <f>L220/K220*100</f>
        <v>104.71572269572094</v>
      </c>
      <c r="P221" s="81">
        <f>P220/M220*100</f>
        <v>104.71572269572094</v>
      </c>
      <c r="Q221" s="74">
        <f>P220/M220</f>
        <v>1.0471572269572094</v>
      </c>
      <c r="R221" s="74"/>
      <c r="T221" s="6">
        <f>SUM(T5:T219)</f>
        <v>29412.080000000002</v>
      </c>
      <c r="U221" s="83">
        <f>W221/(T221/2)</f>
        <v>18.877565639696343</v>
      </c>
      <c r="V221" s="83">
        <f>X221/(T221/2)</f>
        <v>19.791832044860481</v>
      </c>
      <c r="W221" s="8">
        <f>SUM(W5:W219)</f>
        <v>277614.23540000001</v>
      </c>
      <c r="X221" s="8">
        <f>SUM(X5:X219)</f>
        <v>291059.47372500005</v>
      </c>
      <c r="Y221" s="8">
        <f>SUM(Y5:Y219)</f>
        <v>568673.70912499982</v>
      </c>
      <c r="AB221" s="64">
        <f>G221+W221</f>
        <v>765557.76785999979</v>
      </c>
      <c r="AC221" s="64">
        <f>H221+X221</f>
        <v>803618.13398230029</v>
      </c>
      <c r="AD221" s="64">
        <f>AC221/AB221*100</f>
        <v>104.97158643281649</v>
      </c>
      <c r="AE221" s="64"/>
      <c r="AF221" s="6">
        <f>AF220/X220*100</f>
        <v>104.83266459414915</v>
      </c>
      <c r="AG221" s="74">
        <f>AF220/AD220</f>
        <v>1.0486845926242039</v>
      </c>
      <c r="AH221" s="74"/>
      <c r="AI221" s="74"/>
      <c r="AJ221" s="145">
        <f>AD220+M220</f>
        <v>803255.14833230036</v>
      </c>
      <c r="AL221" s="146">
        <f>AK220/AJ220*100</f>
        <v>104.77104789454401</v>
      </c>
    </row>
    <row r="222" spans="1:38" x14ac:dyDescent="0.25">
      <c r="F222" s="52">
        <f>F221/E221*100</f>
        <v>105.04466729443089</v>
      </c>
      <c r="H222" s="45">
        <f>H221/G221*100</f>
        <v>105.04466729443092</v>
      </c>
      <c r="M222" s="2">
        <f>M220/2</f>
        <v>256147.51085365014</v>
      </c>
      <c r="V222" s="83">
        <f>V221/U221*100</f>
        <v>104.84313720642872</v>
      </c>
      <c r="AC222" s="83">
        <f>AC220/AB220*100</f>
        <v>104.86845926242039</v>
      </c>
      <c r="AD222" s="63">
        <f>AD220/2</f>
        <v>145480.06331250002</v>
      </c>
      <c r="AJ222" s="63">
        <f>AJ221/2</f>
        <v>401627.57416615018</v>
      </c>
    </row>
    <row r="223" spans="1:38" x14ac:dyDescent="0.25">
      <c r="X223" s="45">
        <f>X221/W221*100</f>
        <v>104.84313720642872</v>
      </c>
    </row>
    <row r="226" spans="1:19" ht="30" x14ac:dyDescent="0.25">
      <c r="A226" s="79"/>
      <c r="B226" s="77" t="s">
        <v>243</v>
      </c>
      <c r="D226" s="6">
        <v>886.12800000000004</v>
      </c>
      <c r="E226" s="7">
        <v>518.62</v>
      </c>
      <c r="F226" s="7">
        <v>549.74</v>
      </c>
      <c r="G226" s="85">
        <f>D226*E226</f>
        <v>459563.70336000004</v>
      </c>
      <c r="H226" s="7">
        <f>D226*F226</f>
        <v>487140.00672</v>
      </c>
      <c r="I226" s="7"/>
      <c r="J226" s="142">
        <f>D226*F226</f>
        <v>487140.00672</v>
      </c>
      <c r="K226" s="78">
        <f>F226</f>
        <v>549.74</v>
      </c>
      <c r="L226" s="78">
        <v>585.47</v>
      </c>
      <c r="M226" s="78">
        <f>K226*D226:D227</f>
        <v>487140.00672</v>
      </c>
      <c r="N226" s="78"/>
      <c r="O226" s="142">
        <f>D226*K226</f>
        <v>487140.00672</v>
      </c>
      <c r="P226" s="78">
        <f>L226*D226</f>
        <v>518801.36016000004</v>
      </c>
      <c r="Q226" s="78"/>
      <c r="R226" s="143">
        <f>D226*L226</f>
        <v>518801.36016000004</v>
      </c>
      <c r="S226" s="120"/>
    </row>
    <row r="227" spans="1:19" ht="60" customHeight="1" x14ac:dyDescent="0.25">
      <c r="B227" s="77" t="s">
        <v>286</v>
      </c>
      <c r="C227" s="78"/>
      <c r="D227" s="5">
        <v>1274.72</v>
      </c>
      <c r="E227" s="25">
        <v>496.03</v>
      </c>
      <c r="F227" s="25">
        <v>524.54999999999995</v>
      </c>
      <c r="G227" s="85">
        <f>D227*E227</f>
        <v>632299.36159999995</v>
      </c>
      <c r="H227" s="7">
        <f>D227*F227</f>
        <v>668654.37599999993</v>
      </c>
      <c r="I227" s="7"/>
      <c r="J227" s="142">
        <f>D227*F227</f>
        <v>668654.37599999993</v>
      </c>
      <c r="K227" s="78">
        <f>F227</f>
        <v>524.54999999999995</v>
      </c>
      <c r="L227" s="78">
        <f>K227*1.045</f>
        <v>548.15474999999992</v>
      </c>
      <c r="M227" s="78">
        <f>K227*D227:D228</f>
        <v>668654.37599999993</v>
      </c>
      <c r="N227" s="78"/>
      <c r="O227" s="142">
        <f>D227*K227</f>
        <v>668654.37599999993</v>
      </c>
      <c r="P227" s="78">
        <f>L227*D227</f>
        <v>698743.82291999995</v>
      </c>
      <c r="Q227" s="3"/>
      <c r="R227" s="143">
        <f>D227*L227</f>
        <v>698743.82291999995</v>
      </c>
      <c r="S227" s="121"/>
    </row>
    <row r="228" spans="1:19" ht="18.75" x14ac:dyDescent="0.3">
      <c r="D228" s="6">
        <f>SUM(D226:D227)</f>
        <v>2160.848</v>
      </c>
      <c r="E228" s="45">
        <f>G228/D228</f>
        <v>505.29378510658785</v>
      </c>
      <c r="F228" s="8">
        <f>H228/D228</f>
        <v>534.88000207326013</v>
      </c>
      <c r="G228" s="86">
        <f>SUM(G226:G227)</f>
        <v>1091863.0649600001</v>
      </c>
      <c r="H228" s="86">
        <f>SUM(H226:H227)</f>
        <v>1155794.3827199999</v>
      </c>
      <c r="J228" s="52">
        <f>SUM(J226:J227)</f>
        <v>1155794.3827199999</v>
      </c>
      <c r="K228" s="2">
        <f>M228/D228</f>
        <v>534.88000207326013</v>
      </c>
      <c r="L228" s="87">
        <f>P228/D228</f>
        <v>563.45711640985382</v>
      </c>
      <c r="M228" s="2">
        <f>SUM(M226:M227)</f>
        <v>1155794.3827199999</v>
      </c>
      <c r="O228" s="52">
        <f>SUM(O226:O227)</f>
        <v>1155794.3827199999</v>
      </c>
      <c r="P228" s="2">
        <f>SUM(P226:P227)</f>
        <v>1217545.1830799999</v>
      </c>
      <c r="Q228" s="132">
        <f>P228/M228</f>
        <v>1.0534271504371548</v>
      </c>
      <c r="R228" s="144">
        <f>SUM(R226:R227)</f>
        <v>1217545.1830799999</v>
      </c>
      <c r="S228" s="6"/>
    </row>
    <row r="229" spans="1:19" x14ac:dyDescent="0.25">
      <c r="F229" s="86">
        <f>F228/E228*100</f>
        <v>105.8552505173661</v>
      </c>
    </row>
    <row r="231" spans="1:19" x14ac:dyDescent="0.25">
      <c r="L231" s="2">
        <f>L226/K226</f>
        <v>1.0649943609706407</v>
      </c>
    </row>
    <row r="232" spans="1:19" x14ac:dyDescent="0.25">
      <c r="L232" s="2">
        <f>L227/K227</f>
        <v>1.0449999999999999</v>
      </c>
    </row>
  </sheetData>
  <autoFilter ref="C1:C223"/>
  <mergeCells count="53">
    <mergeCell ref="V140:V141"/>
    <mergeCell ref="W140:W141"/>
    <mergeCell ref="X140:X141"/>
    <mergeCell ref="Y140:Y141"/>
    <mergeCell ref="A155:A219"/>
    <mergeCell ref="B155:B219"/>
    <mergeCell ref="U140:U141"/>
    <mergeCell ref="A137:A139"/>
    <mergeCell ref="B137:B139"/>
    <mergeCell ref="A140:A141"/>
    <mergeCell ref="B140:B141"/>
    <mergeCell ref="T140:T141"/>
    <mergeCell ref="A112:A119"/>
    <mergeCell ref="B113:B119"/>
    <mergeCell ref="A125:A127"/>
    <mergeCell ref="B125:B127"/>
    <mergeCell ref="A131:A132"/>
    <mergeCell ref="B131:B132"/>
    <mergeCell ref="A65:A68"/>
    <mergeCell ref="B65:B68"/>
    <mergeCell ref="A94:A104"/>
    <mergeCell ref="B94:B104"/>
    <mergeCell ref="A109:A110"/>
    <mergeCell ref="B109:B110"/>
    <mergeCell ref="A35:A36"/>
    <mergeCell ref="B35:B36"/>
    <mergeCell ref="A38:A59"/>
    <mergeCell ref="B38:B59"/>
    <mergeCell ref="A62:A63"/>
    <mergeCell ref="B62:B63"/>
    <mergeCell ref="A12:A15"/>
    <mergeCell ref="B12:B15"/>
    <mergeCell ref="A16:A23"/>
    <mergeCell ref="B16:B23"/>
    <mergeCell ref="A26:A27"/>
    <mergeCell ref="B26:B27"/>
    <mergeCell ref="A5:A7"/>
    <mergeCell ref="B5:B7"/>
    <mergeCell ref="A1:A4"/>
    <mergeCell ref="B1:B4"/>
    <mergeCell ref="C1:C4"/>
    <mergeCell ref="D3:D4"/>
    <mergeCell ref="D1:Q1"/>
    <mergeCell ref="T1:AG1"/>
    <mergeCell ref="E2:I2"/>
    <mergeCell ref="K2:Q2"/>
    <mergeCell ref="T2:Y2"/>
    <mergeCell ref="AB2:AG2"/>
    <mergeCell ref="E3:I3"/>
    <mergeCell ref="K3:Q3"/>
    <mergeCell ref="T3:T4"/>
    <mergeCell ref="U3:Y3"/>
    <mergeCell ref="AB3:AG3"/>
  </mergeCells>
  <pageMargins left="0.70866141732283472" right="0.70866141732283472" top="0.74803149606299213" bottom="0.74803149606299213" header="0.31496062992125984" footer="0.31496062992125984"/>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233"/>
  <sheetViews>
    <sheetView zoomScale="70" zoomScaleNormal="70" zoomScaleSheetLayoutView="70" workbookViewId="0">
      <pane xSplit="4" ySplit="4" topLeftCell="K140" activePane="bottomRight" state="frozen"/>
      <selection pane="topRight" activeCell="E1" sqref="E1"/>
      <selection pane="bottomLeft" activeCell="A4" sqref="A4"/>
      <selection pane="bottomRight" activeCell="K149" sqref="K149"/>
    </sheetView>
  </sheetViews>
  <sheetFormatPr defaultRowHeight="15" x14ac:dyDescent="0.25"/>
  <cols>
    <col min="1" max="1" width="9.140625" style="63"/>
    <col min="2" max="2" width="25.5703125" style="63" customWidth="1"/>
    <col min="3" max="3" width="15.28515625" style="2" customWidth="1"/>
    <col min="4" max="4" width="14.85546875" style="6" customWidth="1"/>
    <col min="5" max="8" width="10.7109375" style="8" customWidth="1"/>
    <col min="9" max="10" width="12.140625" style="8" customWidth="1"/>
    <col min="11" max="11" width="10.7109375" style="2" customWidth="1"/>
    <col min="12" max="12" width="14.140625" style="2" customWidth="1"/>
    <col min="13" max="15" width="11.85546875" style="2" customWidth="1"/>
    <col min="16" max="16" width="10.85546875" style="2" customWidth="1"/>
    <col min="17" max="17" width="10.7109375" style="2" customWidth="1"/>
    <col min="18" max="18" width="13.5703125" style="2" customWidth="1"/>
    <col min="19" max="19" width="10.7109375" style="2" customWidth="1"/>
    <col min="20" max="20" width="10.7109375" style="6" customWidth="1"/>
    <col min="21" max="27" width="10.7109375" style="8" customWidth="1"/>
    <col min="28" max="29" width="10.140625" style="63" bestFit="1" customWidth="1"/>
    <col min="30" max="31" width="11.7109375" style="63" customWidth="1"/>
    <col min="32" max="32" width="9.7109375" style="63" customWidth="1"/>
    <col min="33" max="34" width="13.28515625" style="63" customWidth="1"/>
    <col min="35" max="35" width="9.140625" style="63"/>
    <col min="36" max="37" width="13.7109375" style="63" bestFit="1" customWidth="1"/>
    <col min="38" max="38" width="10" style="63" bestFit="1" customWidth="1"/>
    <col min="39" max="73" width="9.140625" style="63"/>
  </cols>
  <sheetData>
    <row r="1" spans="1:73" ht="27" customHeight="1" x14ac:dyDescent="0.25">
      <c r="A1" s="263" t="s">
        <v>4</v>
      </c>
      <c r="B1" s="266" t="s">
        <v>3</v>
      </c>
      <c r="C1" s="250" t="s">
        <v>5</v>
      </c>
      <c r="D1" s="250" t="s">
        <v>1</v>
      </c>
      <c r="E1" s="250"/>
      <c r="F1" s="250"/>
      <c r="G1" s="250"/>
      <c r="H1" s="250"/>
      <c r="I1" s="250"/>
      <c r="J1" s="250"/>
      <c r="K1" s="250"/>
      <c r="L1" s="250"/>
      <c r="M1" s="250"/>
      <c r="N1" s="250"/>
      <c r="O1" s="250"/>
      <c r="P1" s="250"/>
      <c r="Q1" s="250"/>
      <c r="R1" s="116"/>
      <c r="S1" s="109"/>
      <c r="T1" s="250" t="s">
        <v>2</v>
      </c>
      <c r="U1" s="250"/>
      <c r="V1" s="250"/>
      <c r="W1" s="250"/>
      <c r="X1" s="250"/>
      <c r="Y1" s="250"/>
      <c r="Z1" s="250"/>
      <c r="AA1" s="250"/>
      <c r="AB1" s="250"/>
      <c r="AC1" s="250"/>
      <c r="AD1" s="250"/>
      <c r="AE1" s="250"/>
      <c r="AF1" s="250"/>
      <c r="AG1" s="250"/>
      <c r="AH1" s="124"/>
      <c r="AI1" s="124"/>
    </row>
    <row r="2" spans="1:73" ht="27" customHeight="1" x14ac:dyDescent="0.25">
      <c r="A2" s="264"/>
      <c r="B2" s="266"/>
      <c r="C2" s="250"/>
      <c r="D2" s="66"/>
      <c r="E2" s="251" t="s">
        <v>278</v>
      </c>
      <c r="F2" s="251"/>
      <c r="G2" s="251"/>
      <c r="H2" s="251"/>
      <c r="I2" s="251"/>
      <c r="J2" s="117"/>
      <c r="K2" s="252" t="s">
        <v>279</v>
      </c>
      <c r="L2" s="251"/>
      <c r="M2" s="251"/>
      <c r="N2" s="251"/>
      <c r="O2" s="251"/>
      <c r="P2" s="251"/>
      <c r="Q2" s="251"/>
      <c r="R2" s="117"/>
      <c r="S2" s="111"/>
      <c r="T2" s="250" t="s">
        <v>278</v>
      </c>
      <c r="U2" s="250"/>
      <c r="V2" s="250"/>
      <c r="W2" s="250"/>
      <c r="X2" s="250"/>
      <c r="Y2" s="250"/>
      <c r="Z2" s="116"/>
      <c r="AA2" s="109"/>
      <c r="AB2" s="253" t="s">
        <v>279</v>
      </c>
      <c r="AC2" s="253"/>
      <c r="AD2" s="253"/>
      <c r="AE2" s="253"/>
      <c r="AF2" s="253"/>
      <c r="AG2" s="253"/>
      <c r="AH2" s="125"/>
      <c r="AI2" s="125"/>
    </row>
    <row r="3" spans="1:73" ht="42.75" customHeight="1" x14ac:dyDescent="0.25">
      <c r="A3" s="264"/>
      <c r="B3" s="266"/>
      <c r="C3" s="250"/>
      <c r="D3" s="248" t="s">
        <v>0</v>
      </c>
      <c r="E3" s="254" t="s">
        <v>216</v>
      </c>
      <c r="F3" s="255"/>
      <c r="G3" s="255"/>
      <c r="H3" s="255"/>
      <c r="I3" s="256"/>
      <c r="J3" s="115"/>
      <c r="K3" s="254" t="s">
        <v>216</v>
      </c>
      <c r="L3" s="255"/>
      <c r="M3" s="255"/>
      <c r="N3" s="255"/>
      <c r="O3" s="255"/>
      <c r="P3" s="255"/>
      <c r="Q3" s="256"/>
      <c r="R3" s="118"/>
      <c r="S3" s="118"/>
      <c r="T3" s="248" t="s">
        <v>0</v>
      </c>
      <c r="U3" s="254" t="s">
        <v>217</v>
      </c>
      <c r="V3" s="255"/>
      <c r="W3" s="255"/>
      <c r="X3" s="255"/>
      <c r="Y3" s="256"/>
      <c r="Z3" s="115"/>
      <c r="AA3" s="110"/>
      <c r="AB3" s="254" t="s">
        <v>217</v>
      </c>
      <c r="AC3" s="255"/>
      <c r="AD3" s="255"/>
      <c r="AE3" s="255"/>
      <c r="AF3" s="255"/>
      <c r="AG3" s="256"/>
      <c r="AH3" s="126"/>
      <c r="AI3" s="126"/>
    </row>
    <row r="4" spans="1:73" ht="72" thickBot="1" x14ac:dyDescent="0.3">
      <c r="A4" s="265"/>
      <c r="B4" s="266"/>
      <c r="C4" s="250"/>
      <c r="D4" s="249"/>
      <c r="E4" s="19" t="s">
        <v>259</v>
      </c>
      <c r="F4" s="19" t="s">
        <v>260</v>
      </c>
      <c r="G4" s="19" t="s">
        <v>261</v>
      </c>
      <c r="H4" s="19" t="s">
        <v>262</v>
      </c>
      <c r="I4" s="19"/>
      <c r="J4" s="19" t="s">
        <v>305</v>
      </c>
      <c r="K4" s="19" t="s">
        <v>280</v>
      </c>
      <c r="L4" s="19" t="s">
        <v>281</v>
      </c>
      <c r="M4" s="19" t="s">
        <v>284</v>
      </c>
      <c r="N4" s="19"/>
      <c r="O4" s="19" t="s">
        <v>303</v>
      </c>
      <c r="P4" s="19" t="s">
        <v>285</v>
      </c>
      <c r="Q4" s="19"/>
      <c r="R4" s="19" t="s">
        <v>304</v>
      </c>
      <c r="S4" s="119" t="s">
        <v>299</v>
      </c>
      <c r="T4" s="249"/>
      <c r="U4" s="19" t="s">
        <v>259</v>
      </c>
      <c r="V4" s="19" t="s">
        <v>260</v>
      </c>
      <c r="W4" s="19" t="s">
        <v>261</v>
      </c>
      <c r="X4" s="19" t="s">
        <v>262</v>
      </c>
      <c r="Y4" s="19"/>
      <c r="Z4" s="19" t="s">
        <v>305</v>
      </c>
      <c r="AA4" s="67" t="s">
        <v>299</v>
      </c>
      <c r="AB4" s="67" t="s">
        <v>280</v>
      </c>
      <c r="AC4" s="67" t="s">
        <v>281</v>
      </c>
      <c r="AD4" s="67" t="s">
        <v>284</v>
      </c>
      <c r="AE4" s="19" t="s">
        <v>303</v>
      </c>
      <c r="AF4" s="67" t="s">
        <v>285</v>
      </c>
      <c r="AG4" s="67"/>
      <c r="AH4" s="67" t="s">
        <v>304</v>
      </c>
      <c r="AI4" s="126"/>
    </row>
    <row r="5" spans="1:73" ht="60" x14ac:dyDescent="0.25">
      <c r="A5" s="257">
        <v>1</v>
      </c>
      <c r="B5" s="260" t="s">
        <v>65</v>
      </c>
      <c r="C5" s="1" t="s">
        <v>202</v>
      </c>
      <c r="D5" s="46">
        <v>26.6</v>
      </c>
      <c r="E5" s="23">
        <v>26.86</v>
      </c>
      <c r="F5" s="23">
        <v>28.31</v>
      </c>
      <c r="G5" s="23">
        <f>D5*E5/2</f>
        <v>357.238</v>
      </c>
      <c r="H5" s="23">
        <f>D5*F5/2</f>
        <v>376.52300000000002</v>
      </c>
      <c r="I5" s="23">
        <f>G5+H5</f>
        <v>733.76099999999997</v>
      </c>
      <c r="J5" s="133">
        <f>D5*F5</f>
        <v>753.04600000000005</v>
      </c>
      <c r="K5" s="65">
        <f>F5</f>
        <v>28.31</v>
      </c>
      <c r="L5" s="65">
        <v>30.15</v>
      </c>
      <c r="M5" s="65">
        <f>D5*K5/2</f>
        <v>376.52300000000002</v>
      </c>
      <c r="N5" s="65">
        <f>K5/F5*100</f>
        <v>100</v>
      </c>
      <c r="O5" s="133">
        <f>D5*K5</f>
        <v>753.04600000000005</v>
      </c>
      <c r="P5" s="65">
        <f>D5*L5/2</f>
        <v>400.995</v>
      </c>
      <c r="Q5" s="65">
        <f>M5+P5</f>
        <v>777.51800000000003</v>
      </c>
      <c r="R5" s="135">
        <f>D5*L5</f>
        <v>801.99</v>
      </c>
      <c r="S5" s="65">
        <f>L5/K5*100</f>
        <v>106.49947015188978</v>
      </c>
      <c r="T5" s="24"/>
      <c r="U5" s="25"/>
      <c r="V5" s="25">
        <f>U5*1.06</f>
        <v>0</v>
      </c>
      <c r="W5" s="25">
        <f>T5*U5/2</f>
        <v>0</v>
      </c>
      <c r="X5" s="25">
        <f>T5*V5/2</f>
        <v>0</v>
      </c>
      <c r="Y5" s="25">
        <f>W5+X5</f>
        <v>0</v>
      </c>
      <c r="Z5" s="136">
        <f>T5*V5</f>
        <v>0</v>
      </c>
      <c r="AA5" s="25" t="e">
        <f>V5/U5*100</f>
        <v>#DIV/0!</v>
      </c>
      <c r="AB5" s="68">
        <f>V5</f>
        <v>0</v>
      </c>
      <c r="AC5" s="71"/>
      <c r="AD5" s="68">
        <f>AB5*T5/2</f>
        <v>0</v>
      </c>
      <c r="AE5" s="141">
        <f>T5*AB5</f>
        <v>0</v>
      </c>
      <c r="AF5" s="68">
        <f>AC5*T5/2</f>
        <v>0</v>
      </c>
      <c r="AG5" s="138">
        <f t="shared" ref="AG5" si="0">AD5+AF5</f>
        <v>0</v>
      </c>
      <c r="AH5" s="139">
        <f>T5*AC5</f>
        <v>0</v>
      </c>
      <c r="AI5" s="127" t="e">
        <f>AC5/AB5*100</f>
        <v>#DIV/0!</v>
      </c>
    </row>
    <row r="6" spans="1:73" ht="60" x14ac:dyDescent="0.25">
      <c r="A6" s="258"/>
      <c r="B6" s="261"/>
      <c r="C6" s="1" t="s">
        <v>250</v>
      </c>
      <c r="D6" s="46">
        <v>36.198999999999998</v>
      </c>
      <c r="E6" s="23">
        <v>52.64</v>
      </c>
      <c r="F6" s="23">
        <v>53.21</v>
      </c>
      <c r="G6" s="23">
        <f t="shared" ref="G6:G70" si="1">D6*E6/2</f>
        <v>952.75767999999994</v>
      </c>
      <c r="H6" s="23">
        <f t="shared" ref="H6:H70" si="2">D6*F6/2</f>
        <v>963.07439499999998</v>
      </c>
      <c r="I6" s="23">
        <f t="shared" ref="I6:I64" si="3">G6+H6</f>
        <v>1915.8320749999998</v>
      </c>
      <c r="J6" s="133">
        <f t="shared" ref="J6:J70" si="4">D6*F6</f>
        <v>1926.14879</v>
      </c>
      <c r="K6" s="65">
        <f t="shared" ref="K6:K67" si="5">F6</f>
        <v>53.21</v>
      </c>
      <c r="L6" s="65">
        <v>56.67</v>
      </c>
      <c r="M6" s="65">
        <f t="shared" ref="M6:M70" si="6">D6*K6/2</f>
        <v>963.07439499999998</v>
      </c>
      <c r="N6" s="65">
        <f t="shared" ref="N6:N70" si="7">K6/F6*100</f>
        <v>100</v>
      </c>
      <c r="O6" s="133">
        <f t="shared" ref="O6:O70" si="8">D6*K6</f>
        <v>1926.14879</v>
      </c>
      <c r="P6" s="65">
        <f t="shared" ref="P6:P70" si="9">D6*L6/2</f>
        <v>1025.6986649999999</v>
      </c>
      <c r="Q6" s="65">
        <f t="shared" ref="Q6:Q70" si="10">M6+P6</f>
        <v>1988.77306</v>
      </c>
      <c r="R6" s="135">
        <f t="shared" ref="R6:R70" si="11">D6*L6</f>
        <v>2051.3973299999998</v>
      </c>
      <c r="S6" s="65">
        <f t="shared" ref="S6:S70" si="12">L6/K6*100</f>
        <v>106.50253711708326</v>
      </c>
      <c r="T6" s="26"/>
      <c r="U6" s="43"/>
      <c r="V6" s="25">
        <f t="shared" ref="V6:V64" si="13">U6*1.06</f>
        <v>0</v>
      </c>
      <c r="W6" s="25">
        <f t="shared" ref="W6:W64" si="14">T6*U6/2</f>
        <v>0</v>
      </c>
      <c r="X6" s="25">
        <f t="shared" ref="X6:X64" si="15">T6*V6/2</f>
        <v>0</v>
      </c>
      <c r="Y6" s="25">
        <f t="shared" ref="Y6:Y64" si="16">W6+X6</f>
        <v>0</v>
      </c>
      <c r="Z6" s="136">
        <f t="shared" ref="Z6:Z70" si="17">T6*V6</f>
        <v>0</v>
      </c>
      <c r="AA6" s="25" t="e">
        <f t="shared" ref="AA6:AA70" si="18">V6/U6*100</f>
        <v>#DIV/0!</v>
      </c>
      <c r="AB6" s="68">
        <f t="shared" ref="AB6:AB67" si="19">V6</f>
        <v>0</v>
      </c>
      <c r="AC6" s="71"/>
      <c r="AD6" s="68">
        <f t="shared" ref="AD6:AD70" si="20">AB6*T6/2</f>
        <v>0</v>
      </c>
      <c r="AE6" s="141">
        <f t="shared" ref="AE6:AE70" si="21">T6*AB6</f>
        <v>0</v>
      </c>
      <c r="AF6" s="68">
        <f t="shared" ref="AF6:AF70" si="22">AC6*T6/2</f>
        <v>0</v>
      </c>
      <c r="AG6" s="138">
        <f t="shared" ref="AG6:AG70" si="23">AD6+AF6</f>
        <v>0</v>
      </c>
      <c r="AH6" s="139">
        <f t="shared" ref="AH6:AH70" si="24">T6*AC6</f>
        <v>0</v>
      </c>
      <c r="AI6" s="127" t="e">
        <f t="shared" ref="AI6:AI70" si="25">AC6/AB6*100</f>
        <v>#DIV/0!</v>
      </c>
    </row>
    <row r="7" spans="1:73" ht="180" customHeight="1" x14ac:dyDescent="0.25">
      <c r="A7" s="259"/>
      <c r="B7" s="262"/>
      <c r="C7" s="1" t="s">
        <v>192</v>
      </c>
      <c r="D7" s="24">
        <v>94.733000000000004</v>
      </c>
      <c r="E7" s="25">
        <v>52.64</v>
      </c>
      <c r="F7" s="23">
        <v>55.48</v>
      </c>
      <c r="G7" s="23">
        <f t="shared" si="1"/>
        <v>2493.3725600000002</v>
      </c>
      <c r="H7" s="23">
        <f t="shared" si="2"/>
        <v>2627.8934199999999</v>
      </c>
      <c r="I7" s="23">
        <f t="shared" si="3"/>
        <v>5121.2659800000001</v>
      </c>
      <c r="J7" s="133">
        <f t="shared" si="4"/>
        <v>5255.7868399999998</v>
      </c>
      <c r="K7" s="65">
        <f t="shared" si="5"/>
        <v>55.48</v>
      </c>
      <c r="L7" s="65">
        <v>59.09</v>
      </c>
      <c r="M7" s="65">
        <f t="shared" si="6"/>
        <v>2627.8934199999999</v>
      </c>
      <c r="N7" s="65">
        <f t="shared" si="7"/>
        <v>100</v>
      </c>
      <c r="O7" s="133">
        <f t="shared" si="8"/>
        <v>5255.7868399999998</v>
      </c>
      <c r="P7" s="65">
        <f t="shared" si="9"/>
        <v>2798.8864850000004</v>
      </c>
      <c r="Q7" s="65">
        <f t="shared" si="10"/>
        <v>5426.7799050000003</v>
      </c>
      <c r="R7" s="135">
        <f t="shared" si="11"/>
        <v>5597.7729700000009</v>
      </c>
      <c r="S7" s="65">
        <f t="shared" si="12"/>
        <v>106.50684931506851</v>
      </c>
      <c r="T7" s="24"/>
      <c r="U7" s="25">
        <v>0</v>
      </c>
      <c r="V7" s="25">
        <f t="shared" si="13"/>
        <v>0</v>
      </c>
      <c r="W7" s="25">
        <f t="shared" si="14"/>
        <v>0</v>
      </c>
      <c r="X7" s="25">
        <f t="shared" si="15"/>
        <v>0</v>
      </c>
      <c r="Y7" s="25">
        <f t="shared" si="16"/>
        <v>0</v>
      </c>
      <c r="Z7" s="136">
        <f t="shared" si="17"/>
        <v>0</v>
      </c>
      <c r="AA7" s="25" t="e">
        <f t="shared" si="18"/>
        <v>#DIV/0!</v>
      </c>
      <c r="AB7" s="68">
        <f t="shared" si="19"/>
        <v>0</v>
      </c>
      <c r="AC7" s="71"/>
      <c r="AD7" s="68">
        <f t="shared" si="20"/>
        <v>0</v>
      </c>
      <c r="AE7" s="141">
        <f t="shared" si="21"/>
        <v>0</v>
      </c>
      <c r="AF7" s="68">
        <f t="shared" si="22"/>
        <v>0</v>
      </c>
      <c r="AG7" s="138">
        <f t="shared" si="23"/>
        <v>0</v>
      </c>
      <c r="AH7" s="139">
        <f t="shared" si="24"/>
        <v>0</v>
      </c>
      <c r="AI7" s="127" t="e">
        <f t="shared" si="25"/>
        <v>#DIV/0!</v>
      </c>
    </row>
    <row r="8" spans="1:73" ht="45" x14ac:dyDescent="0.25">
      <c r="A8" s="54">
        <v>2</v>
      </c>
      <c r="B8" s="89" t="s">
        <v>150</v>
      </c>
      <c r="C8" s="1" t="s">
        <v>145</v>
      </c>
      <c r="D8" s="24">
        <v>103.88200000000001</v>
      </c>
      <c r="E8" s="25">
        <v>50.27</v>
      </c>
      <c r="F8" s="23">
        <v>52.98</v>
      </c>
      <c r="G8" s="23">
        <f t="shared" si="1"/>
        <v>2611.0740700000001</v>
      </c>
      <c r="H8" s="23">
        <f t="shared" si="2"/>
        <v>2751.8341799999998</v>
      </c>
      <c r="I8" s="23">
        <f>G8+H8</f>
        <v>5362.9082500000004</v>
      </c>
      <c r="J8" s="133">
        <f t="shared" si="4"/>
        <v>5503.6683599999997</v>
      </c>
      <c r="K8" s="65">
        <f t="shared" si="5"/>
        <v>52.98</v>
      </c>
      <c r="L8" s="65">
        <v>56.42</v>
      </c>
      <c r="M8" s="65">
        <f t="shared" si="6"/>
        <v>2751.8341799999998</v>
      </c>
      <c r="N8" s="65">
        <f>K8/F8*100</f>
        <v>100</v>
      </c>
      <c r="O8" s="133">
        <f>D8*K8</f>
        <v>5503.6683599999997</v>
      </c>
      <c r="P8" s="65">
        <f t="shared" si="9"/>
        <v>2930.5112200000003</v>
      </c>
      <c r="Q8" s="65">
        <f t="shared" si="10"/>
        <v>5682.3454000000002</v>
      </c>
      <c r="R8" s="135">
        <f t="shared" si="11"/>
        <v>5861.0224400000006</v>
      </c>
      <c r="S8" s="65">
        <f t="shared" si="12"/>
        <v>106.4930162325406</v>
      </c>
      <c r="T8" s="27"/>
      <c r="U8" s="25">
        <v>0</v>
      </c>
      <c r="V8" s="25">
        <f t="shared" si="13"/>
        <v>0</v>
      </c>
      <c r="W8" s="25">
        <f t="shared" si="14"/>
        <v>0</v>
      </c>
      <c r="X8" s="25">
        <f t="shared" si="15"/>
        <v>0</v>
      </c>
      <c r="Y8" s="25">
        <f t="shared" si="16"/>
        <v>0</v>
      </c>
      <c r="Z8" s="136">
        <f t="shared" si="17"/>
        <v>0</v>
      </c>
      <c r="AA8" s="25" t="e">
        <f t="shared" si="18"/>
        <v>#DIV/0!</v>
      </c>
      <c r="AB8" s="68">
        <f t="shared" si="19"/>
        <v>0</v>
      </c>
      <c r="AC8" s="71"/>
      <c r="AD8" s="68">
        <f t="shared" si="20"/>
        <v>0</v>
      </c>
      <c r="AE8" s="141">
        <f t="shared" si="21"/>
        <v>0</v>
      </c>
      <c r="AF8" s="68">
        <f t="shared" si="22"/>
        <v>0</v>
      </c>
      <c r="AG8" s="138">
        <f t="shared" si="23"/>
        <v>0</v>
      </c>
      <c r="AH8" s="139">
        <f t="shared" si="24"/>
        <v>0</v>
      </c>
      <c r="AI8" s="127" t="e">
        <f t="shared" si="25"/>
        <v>#DIV/0!</v>
      </c>
    </row>
    <row r="9" spans="1:73" ht="270" x14ac:dyDescent="0.25">
      <c r="A9" s="154">
        <v>3</v>
      </c>
      <c r="B9" s="89" t="s">
        <v>306</v>
      </c>
      <c r="C9" s="1" t="s">
        <v>307</v>
      </c>
      <c r="D9" s="149">
        <v>352.02</v>
      </c>
      <c r="E9" s="25">
        <v>0</v>
      </c>
      <c r="F9" s="23">
        <v>0</v>
      </c>
      <c r="G9" s="23">
        <v>0</v>
      </c>
      <c r="H9" s="23">
        <f t="shared" si="2"/>
        <v>0</v>
      </c>
      <c r="I9" s="23">
        <v>0</v>
      </c>
      <c r="J9" s="133">
        <f t="shared" si="4"/>
        <v>0</v>
      </c>
      <c r="K9" s="65">
        <v>37.06</v>
      </c>
      <c r="L9" s="65">
        <v>38.979999999999997</v>
      </c>
      <c r="M9" s="65">
        <f>D9*K9/2</f>
        <v>6522.9305999999997</v>
      </c>
      <c r="N9" s="65"/>
      <c r="O9" s="133">
        <f>D9*K9</f>
        <v>13045.861199999999</v>
      </c>
      <c r="P9" s="65">
        <f t="shared" si="9"/>
        <v>6860.8697999999995</v>
      </c>
      <c r="Q9" s="65">
        <f>M9+P9</f>
        <v>13383.8004</v>
      </c>
      <c r="R9" s="135">
        <f t="shared" si="11"/>
        <v>13721.739599999999</v>
      </c>
      <c r="S9" s="65">
        <f>L9/K9*100</f>
        <v>105.18078791149486</v>
      </c>
      <c r="T9" s="27"/>
      <c r="U9" s="25">
        <v>0</v>
      </c>
      <c r="V9" s="25">
        <v>0</v>
      </c>
      <c r="W9" s="25">
        <v>0</v>
      </c>
      <c r="X9" s="25">
        <v>0</v>
      </c>
      <c r="Y9" s="25">
        <v>0</v>
      </c>
      <c r="Z9" s="136">
        <v>0</v>
      </c>
      <c r="AA9" s="25" t="e">
        <f t="shared" si="18"/>
        <v>#DIV/0!</v>
      </c>
      <c r="AB9" s="68">
        <v>0</v>
      </c>
      <c r="AC9" s="71">
        <v>0</v>
      </c>
      <c r="AD9" s="68">
        <v>0</v>
      </c>
      <c r="AE9" s="141">
        <v>0</v>
      </c>
      <c r="AF9" s="68">
        <v>0</v>
      </c>
      <c r="AG9" s="138">
        <v>0</v>
      </c>
      <c r="AH9" s="139">
        <v>0</v>
      </c>
      <c r="AI9" s="127" t="e">
        <f t="shared" si="25"/>
        <v>#DIV/0!</v>
      </c>
    </row>
    <row r="10" spans="1:73" ht="45" x14ac:dyDescent="0.25">
      <c r="A10" s="54">
        <v>3</v>
      </c>
      <c r="B10" s="98" t="s">
        <v>287</v>
      </c>
      <c r="C10" s="1" t="s">
        <v>201</v>
      </c>
      <c r="D10" s="22">
        <v>72.36</v>
      </c>
      <c r="E10" s="23"/>
      <c r="F10" s="23">
        <v>57.35</v>
      </c>
      <c r="G10" s="23">
        <f t="shared" si="1"/>
        <v>0</v>
      </c>
      <c r="H10" s="23">
        <f t="shared" si="2"/>
        <v>2074.9230000000002</v>
      </c>
      <c r="I10" s="23">
        <f t="shared" si="3"/>
        <v>2074.9230000000002</v>
      </c>
      <c r="J10" s="133">
        <f t="shared" si="4"/>
        <v>4149.8460000000005</v>
      </c>
      <c r="K10" s="65">
        <f t="shared" si="5"/>
        <v>57.35</v>
      </c>
      <c r="L10" s="65">
        <v>61.08</v>
      </c>
      <c r="M10" s="65">
        <f t="shared" si="6"/>
        <v>2074.9230000000002</v>
      </c>
      <c r="N10" s="65">
        <f t="shared" si="7"/>
        <v>100</v>
      </c>
      <c r="O10" s="133">
        <f t="shared" si="8"/>
        <v>4149.8460000000005</v>
      </c>
      <c r="P10" s="65">
        <f t="shared" si="9"/>
        <v>2209.8743999999997</v>
      </c>
      <c r="Q10" s="65">
        <f t="shared" si="10"/>
        <v>4284.7973999999995</v>
      </c>
      <c r="R10" s="135">
        <f t="shared" si="11"/>
        <v>4419.7487999999994</v>
      </c>
      <c r="S10" s="65">
        <f t="shared" si="12"/>
        <v>106.50392327811682</v>
      </c>
      <c r="T10" s="22">
        <v>20.18</v>
      </c>
      <c r="U10" s="25"/>
      <c r="V10" s="23">
        <v>33.21</v>
      </c>
      <c r="W10" s="25">
        <f t="shared" si="14"/>
        <v>0</v>
      </c>
      <c r="X10" s="47">
        <f t="shared" si="15"/>
        <v>335.08890000000002</v>
      </c>
      <c r="Y10" s="47">
        <f t="shared" si="16"/>
        <v>335.08890000000002</v>
      </c>
      <c r="Z10" s="136">
        <f t="shared" si="17"/>
        <v>670.17780000000005</v>
      </c>
      <c r="AA10" s="25" t="e">
        <f t="shared" si="18"/>
        <v>#DIV/0!</v>
      </c>
      <c r="AB10" s="68">
        <f t="shared" si="19"/>
        <v>33.21</v>
      </c>
      <c r="AC10" s="71">
        <v>35.369999999999997</v>
      </c>
      <c r="AD10" s="68">
        <f t="shared" si="20"/>
        <v>335.08890000000002</v>
      </c>
      <c r="AE10" s="141">
        <f t="shared" si="21"/>
        <v>670.17780000000005</v>
      </c>
      <c r="AF10" s="68">
        <f t="shared" si="22"/>
        <v>356.88329999999996</v>
      </c>
      <c r="AG10" s="138">
        <f t="shared" si="23"/>
        <v>691.97219999999993</v>
      </c>
      <c r="AH10" s="139">
        <f t="shared" si="24"/>
        <v>713.76659999999993</v>
      </c>
      <c r="AI10" s="127">
        <f t="shared" si="25"/>
        <v>106.5040650406504</v>
      </c>
    </row>
    <row r="11" spans="1:73" s="52" customFormat="1" ht="45" x14ac:dyDescent="0.25">
      <c r="A11" s="54">
        <v>4</v>
      </c>
      <c r="B11" s="90" t="s">
        <v>6</v>
      </c>
      <c r="C11" s="51" t="s">
        <v>171</v>
      </c>
      <c r="D11" s="22">
        <v>193.9</v>
      </c>
      <c r="E11" s="23">
        <v>42.99</v>
      </c>
      <c r="F11" s="23">
        <v>45.54</v>
      </c>
      <c r="G11" s="23">
        <f t="shared" si="1"/>
        <v>4167.8805000000002</v>
      </c>
      <c r="H11" s="23">
        <f t="shared" si="2"/>
        <v>4415.1030000000001</v>
      </c>
      <c r="I11" s="23">
        <f t="shared" si="3"/>
        <v>8582.9835000000003</v>
      </c>
      <c r="J11" s="133">
        <f t="shared" si="4"/>
        <v>8830.2060000000001</v>
      </c>
      <c r="K11" s="65">
        <f t="shared" si="5"/>
        <v>45.54</v>
      </c>
      <c r="L11" s="65">
        <v>47.59</v>
      </c>
      <c r="M11" s="65">
        <f t="shared" si="6"/>
        <v>4415.1030000000001</v>
      </c>
      <c r="N11" s="65">
        <f t="shared" si="7"/>
        <v>100</v>
      </c>
      <c r="O11" s="133">
        <f t="shared" si="8"/>
        <v>8830.2060000000001</v>
      </c>
      <c r="P11" s="65">
        <f t="shared" si="9"/>
        <v>4613.8505000000005</v>
      </c>
      <c r="Q11" s="65">
        <f t="shared" si="10"/>
        <v>9028.9534999999996</v>
      </c>
      <c r="R11" s="135">
        <f t="shared" si="11"/>
        <v>9227.7010000000009</v>
      </c>
      <c r="S11" s="65">
        <f t="shared" si="12"/>
        <v>104.50153711023277</v>
      </c>
      <c r="T11" s="22">
        <v>53.76</v>
      </c>
      <c r="U11" s="25">
        <v>53.58</v>
      </c>
      <c r="V11" s="25">
        <v>54.23</v>
      </c>
      <c r="W11" s="25">
        <f t="shared" si="14"/>
        <v>1440.2303999999999</v>
      </c>
      <c r="X11" s="25">
        <f t="shared" si="15"/>
        <v>1457.7023999999999</v>
      </c>
      <c r="Y11" s="25">
        <f t="shared" si="16"/>
        <v>2897.9327999999996</v>
      </c>
      <c r="Z11" s="136">
        <f t="shared" si="17"/>
        <v>2915.4047999999998</v>
      </c>
      <c r="AA11" s="25">
        <f t="shared" si="18"/>
        <v>101.21313923105637</v>
      </c>
      <c r="AB11" s="68">
        <f t="shared" si="19"/>
        <v>54.23</v>
      </c>
      <c r="AC11" s="71">
        <v>54.39</v>
      </c>
      <c r="AD11" s="68">
        <f t="shared" si="20"/>
        <v>1457.7023999999999</v>
      </c>
      <c r="AE11" s="141">
        <f t="shared" si="21"/>
        <v>2915.4047999999998</v>
      </c>
      <c r="AF11" s="68">
        <f t="shared" si="22"/>
        <v>1462.0031999999999</v>
      </c>
      <c r="AG11" s="138">
        <f t="shared" si="23"/>
        <v>2919.7055999999998</v>
      </c>
      <c r="AH11" s="139">
        <f t="shared" si="24"/>
        <v>2924.0063999999998</v>
      </c>
      <c r="AI11" s="127">
        <f t="shared" si="25"/>
        <v>100.29503964595243</v>
      </c>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row>
    <row r="12" spans="1:73" s="15" customFormat="1" ht="45" x14ac:dyDescent="0.25">
      <c r="A12" s="56">
        <v>5</v>
      </c>
      <c r="B12" s="100" t="s">
        <v>290</v>
      </c>
      <c r="C12" s="1" t="s">
        <v>146</v>
      </c>
      <c r="D12" s="22">
        <v>92.33</v>
      </c>
      <c r="E12" s="23">
        <v>18.48</v>
      </c>
      <c r="F12" s="23">
        <v>19.59</v>
      </c>
      <c r="G12" s="23">
        <f t="shared" si="1"/>
        <v>853.12919999999997</v>
      </c>
      <c r="H12" s="23">
        <f t="shared" si="2"/>
        <v>904.37234999999998</v>
      </c>
      <c r="I12" s="23">
        <f t="shared" si="3"/>
        <v>1757.50155</v>
      </c>
      <c r="J12" s="133">
        <f t="shared" si="4"/>
        <v>1808.7447</v>
      </c>
      <c r="K12" s="65">
        <v>19.59</v>
      </c>
      <c r="L12" s="65">
        <v>20.77</v>
      </c>
      <c r="M12" s="65">
        <f t="shared" si="6"/>
        <v>904.37234999999998</v>
      </c>
      <c r="N12" s="65">
        <f t="shared" si="7"/>
        <v>100</v>
      </c>
      <c r="O12" s="133">
        <f t="shared" si="8"/>
        <v>1808.7447</v>
      </c>
      <c r="P12" s="65">
        <f t="shared" si="9"/>
        <v>958.84704999999997</v>
      </c>
      <c r="Q12" s="65">
        <f t="shared" si="10"/>
        <v>1863.2194</v>
      </c>
      <c r="R12" s="135">
        <f t="shared" si="11"/>
        <v>1917.6940999999999</v>
      </c>
      <c r="S12" s="65">
        <f t="shared" si="12"/>
        <v>106.02348136804491</v>
      </c>
      <c r="T12" s="24">
        <v>92.41</v>
      </c>
      <c r="U12" s="25">
        <v>23.96</v>
      </c>
      <c r="V12" s="25">
        <v>25.4</v>
      </c>
      <c r="W12" s="25">
        <f t="shared" si="14"/>
        <v>1107.0717999999999</v>
      </c>
      <c r="X12" s="25">
        <f t="shared" si="15"/>
        <v>1173.607</v>
      </c>
      <c r="Y12" s="25">
        <f t="shared" si="16"/>
        <v>2280.6787999999997</v>
      </c>
      <c r="Z12" s="136">
        <f t="shared" si="17"/>
        <v>2347.2139999999999</v>
      </c>
      <c r="AA12" s="25">
        <f t="shared" si="18"/>
        <v>106.01001669449082</v>
      </c>
      <c r="AB12" s="68">
        <f t="shared" si="19"/>
        <v>25.4</v>
      </c>
      <c r="AC12" s="71">
        <v>26.92</v>
      </c>
      <c r="AD12" s="68">
        <f t="shared" si="20"/>
        <v>1173.607</v>
      </c>
      <c r="AE12" s="141">
        <f t="shared" si="21"/>
        <v>2347.2139999999999</v>
      </c>
      <c r="AF12" s="68">
        <f t="shared" si="22"/>
        <v>1243.8386</v>
      </c>
      <c r="AG12" s="138">
        <f t="shared" si="23"/>
        <v>2417.4456</v>
      </c>
      <c r="AH12" s="139">
        <f t="shared" si="24"/>
        <v>2487.6772000000001</v>
      </c>
      <c r="AI12" s="127">
        <f t="shared" si="25"/>
        <v>105.98425196850394</v>
      </c>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row>
    <row r="13" spans="1:73" s="15" customFormat="1" ht="60" x14ac:dyDescent="0.25">
      <c r="A13" s="267">
        <v>6</v>
      </c>
      <c r="B13" s="269" t="s">
        <v>141</v>
      </c>
      <c r="C13" s="1" t="s">
        <v>99</v>
      </c>
      <c r="D13" s="24">
        <v>66.3</v>
      </c>
      <c r="E13" s="25">
        <v>35.42</v>
      </c>
      <c r="F13" s="23">
        <v>37.619999999999997</v>
      </c>
      <c r="G13" s="23">
        <f t="shared" si="1"/>
        <v>1174.173</v>
      </c>
      <c r="H13" s="23">
        <f t="shared" si="2"/>
        <v>1247.1029999999998</v>
      </c>
      <c r="I13" s="23">
        <f t="shared" si="3"/>
        <v>2421.2759999999998</v>
      </c>
      <c r="J13" s="133">
        <f t="shared" si="4"/>
        <v>2494.2059999999997</v>
      </c>
      <c r="K13" s="65">
        <f t="shared" si="5"/>
        <v>37.619999999999997</v>
      </c>
      <c r="L13" s="65">
        <v>39.31</v>
      </c>
      <c r="M13" s="65">
        <f t="shared" si="6"/>
        <v>1247.1029999999998</v>
      </c>
      <c r="N13" s="65">
        <f t="shared" si="7"/>
        <v>100</v>
      </c>
      <c r="O13" s="133">
        <f t="shared" si="8"/>
        <v>2494.2059999999997</v>
      </c>
      <c r="P13" s="65">
        <f t="shared" si="9"/>
        <v>1303.1265000000001</v>
      </c>
      <c r="Q13" s="65">
        <f t="shared" si="10"/>
        <v>2550.2294999999999</v>
      </c>
      <c r="R13" s="135">
        <f t="shared" si="11"/>
        <v>2606.2530000000002</v>
      </c>
      <c r="S13" s="65">
        <f t="shared" si="12"/>
        <v>104.49229133439661</v>
      </c>
      <c r="T13" s="24">
        <v>13.4</v>
      </c>
      <c r="U13" s="25">
        <v>19.93</v>
      </c>
      <c r="V13" s="25">
        <v>20.12</v>
      </c>
      <c r="W13" s="25">
        <f t="shared" si="14"/>
        <v>133.53100000000001</v>
      </c>
      <c r="X13" s="25">
        <f t="shared" si="15"/>
        <v>134.804</v>
      </c>
      <c r="Y13" s="25">
        <f t="shared" si="16"/>
        <v>268.33500000000004</v>
      </c>
      <c r="Z13" s="136">
        <f t="shared" si="17"/>
        <v>269.608</v>
      </c>
      <c r="AA13" s="25">
        <f t="shared" si="18"/>
        <v>100.95333667837431</v>
      </c>
      <c r="AB13" s="68">
        <f t="shared" si="19"/>
        <v>20.12</v>
      </c>
      <c r="AC13" s="71">
        <v>21.02</v>
      </c>
      <c r="AD13" s="68">
        <f t="shared" si="20"/>
        <v>134.804</v>
      </c>
      <c r="AE13" s="141">
        <f t="shared" si="21"/>
        <v>269.608</v>
      </c>
      <c r="AF13" s="68">
        <f t="shared" si="22"/>
        <v>140.834</v>
      </c>
      <c r="AG13" s="138">
        <f t="shared" si="23"/>
        <v>275.63800000000003</v>
      </c>
      <c r="AH13" s="139">
        <f t="shared" si="24"/>
        <v>281.66800000000001</v>
      </c>
      <c r="AI13" s="127">
        <f t="shared" si="25"/>
        <v>104.4731610337972</v>
      </c>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row>
    <row r="14" spans="1:73" s="15" customFormat="1" ht="60" x14ac:dyDescent="0.25">
      <c r="A14" s="268"/>
      <c r="B14" s="270"/>
      <c r="C14" s="1" t="s">
        <v>100</v>
      </c>
      <c r="D14" s="24">
        <v>26.2</v>
      </c>
      <c r="E14" s="25">
        <v>35.42</v>
      </c>
      <c r="F14" s="23">
        <v>37.549999999999997</v>
      </c>
      <c r="G14" s="23">
        <f t="shared" si="1"/>
        <v>464.00200000000001</v>
      </c>
      <c r="H14" s="23">
        <f t="shared" si="2"/>
        <v>491.90499999999997</v>
      </c>
      <c r="I14" s="23">
        <f t="shared" si="3"/>
        <v>955.90699999999993</v>
      </c>
      <c r="J14" s="133">
        <f t="shared" si="4"/>
        <v>983.81</v>
      </c>
      <c r="K14" s="65">
        <f t="shared" si="5"/>
        <v>37.549999999999997</v>
      </c>
      <c r="L14" s="65">
        <v>39.24</v>
      </c>
      <c r="M14" s="65">
        <f t="shared" si="6"/>
        <v>491.90499999999997</v>
      </c>
      <c r="N14" s="65">
        <f t="shared" si="7"/>
        <v>100</v>
      </c>
      <c r="O14" s="133">
        <f t="shared" si="8"/>
        <v>983.81</v>
      </c>
      <c r="P14" s="65">
        <f t="shared" si="9"/>
        <v>514.04399999999998</v>
      </c>
      <c r="Q14" s="65">
        <f t="shared" si="10"/>
        <v>1005.949</v>
      </c>
      <c r="R14" s="135">
        <f t="shared" si="11"/>
        <v>1028.088</v>
      </c>
      <c r="S14" s="65">
        <f t="shared" si="12"/>
        <v>104.50066577896141</v>
      </c>
      <c r="T14" s="24">
        <v>31.1</v>
      </c>
      <c r="U14" s="25">
        <v>34.520000000000003</v>
      </c>
      <c r="V14" s="25">
        <v>36.43</v>
      </c>
      <c r="W14" s="25">
        <f t="shared" si="14"/>
        <v>536.78600000000006</v>
      </c>
      <c r="X14" s="25">
        <f t="shared" si="15"/>
        <v>566.48649999999998</v>
      </c>
      <c r="Y14" s="25">
        <f t="shared" si="16"/>
        <v>1103.2725</v>
      </c>
      <c r="Z14" s="136">
        <f t="shared" si="17"/>
        <v>1132.973</v>
      </c>
      <c r="AA14" s="25">
        <f t="shared" si="18"/>
        <v>105.53302433371958</v>
      </c>
      <c r="AB14" s="68">
        <f t="shared" si="19"/>
        <v>36.43</v>
      </c>
      <c r="AC14" s="71">
        <v>38.08</v>
      </c>
      <c r="AD14" s="68">
        <f t="shared" si="20"/>
        <v>566.48649999999998</v>
      </c>
      <c r="AE14" s="141">
        <f t="shared" si="21"/>
        <v>1132.973</v>
      </c>
      <c r="AF14" s="68">
        <f t="shared" si="22"/>
        <v>592.14400000000001</v>
      </c>
      <c r="AG14" s="138">
        <f t="shared" si="23"/>
        <v>1158.6305</v>
      </c>
      <c r="AH14" s="139">
        <f t="shared" si="24"/>
        <v>1184.288</v>
      </c>
      <c r="AI14" s="127">
        <f t="shared" si="25"/>
        <v>104.52923414768047</v>
      </c>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row>
    <row r="15" spans="1:73" s="15" customFormat="1" ht="60" x14ac:dyDescent="0.25">
      <c r="A15" s="268"/>
      <c r="B15" s="270"/>
      <c r="C15" s="1" t="s">
        <v>101</v>
      </c>
      <c r="D15" s="24">
        <v>110.5</v>
      </c>
      <c r="E15" s="25">
        <v>35.42</v>
      </c>
      <c r="F15" s="23">
        <v>37.619999999999997</v>
      </c>
      <c r="G15" s="23">
        <f t="shared" si="1"/>
        <v>1956.9550000000002</v>
      </c>
      <c r="H15" s="23">
        <f t="shared" si="2"/>
        <v>2078.5049999999997</v>
      </c>
      <c r="I15" s="23">
        <f t="shared" si="3"/>
        <v>4035.46</v>
      </c>
      <c r="J15" s="133">
        <f t="shared" si="4"/>
        <v>4157.0099999999993</v>
      </c>
      <c r="K15" s="65">
        <f t="shared" si="5"/>
        <v>37.619999999999997</v>
      </c>
      <c r="L15" s="65">
        <v>39.31</v>
      </c>
      <c r="M15" s="65">
        <f t="shared" si="6"/>
        <v>2078.5049999999997</v>
      </c>
      <c r="N15" s="65">
        <f t="shared" si="7"/>
        <v>100</v>
      </c>
      <c r="O15" s="133">
        <f t="shared" si="8"/>
        <v>4157.0099999999993</v>
      </c>
      <c r="P15" s="65">
        <f t="shared" si="9"/>
        <v>2171.8775000000001</v>
      </c>
      <c r="Q15" s="65">
        <f t="shared" si="10"/>
        <v>4250.3824999999997</v>
      </c>
      <c r="R15" s="135">
        <f t="shared" si="11"/>
        <v>4343.7550000000001</v>
      </c>
      <c r="S15" s="65">
        <f t="shared" si="12"/>
        <v>104.49229133439661</v>
      </c>
      <c r="T15" s="24">
        <v>13.8</v>
      </c>
      <c r="U15" s="25">
        <v>48.03</v>
      </c>
      <c r="V15" s="25">
        <v>50.92</v>
      </c>
      <c r="W15" s="25">
        <f t="shared" si="14"/>
        <v>331.40700000000004</v>
      </c>
      <c r="X15" s="25">
        <f t="shared" si="15"/>
        <v>351.34800000000001</v>
      </c>
      <c r="Y15" s="25">
        <f t="shared" si="16"/>
        <v>682.75500000000011</v>
      </c>
      <c r="Z15" s="136">
        <f t="shared" si="17"/>
        <v>702.69600000000003</v>
      </c>
      <c r="AA15" s="25">
        <f t="shared" si="18"/>
        <v>106.01707266291902</v>
      </c>
      <c r="AB15" s="68">
        <f t="shared" si="19"/>
        <v>50.92</v>
      </c>
      <c r="AC15" s="71">
        <v>53.21</v>
      </c>
      <c r="AD15" s="68">
        <f t="shared" si="20"/>
        <v>351.34800000000001</v>
      </c>
      <c r="AE15" s="141">
        <f t="shared" si="21"/>
        <v>702.69600000000003</v>
      </c>
      <c r="AF15" s="68">
        <f t="shared" si="22"/>
        <v>367.149</v>
      </c>
      <c r="AG15" s="138">
        <f t="shared" si="23"/>
        <v>718.49700000000007</v>
      </c>
      <c r="AH15" s="139">
        <f t="shared" si="24"/>
        <v>734.298</v>
      </c>
      <c r="AI15" s="127">
        <f t="shared" si="25"/>
        <v>104.49725058915946</v>
      </c>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row>
    <row r="16" spans="1:73" ht="75" x14ac:dyDescent="0.25">
      <c r="A16" s="268"/>
      <c r="B16" s="270"/>
      <c r="C16" s="1" t="s">
        <v>297</v>
      </c>
      <c r="D16" s="24">
        <v>57.6</v>
      </c>
      <c r="E16" s="25">
        <v>28.35</v>
      </c>
      <c r="F16" s="23">
        <v>30.05</v>
      </c>
      <c r="G16" s="23">
        <f t="shared" si="1"/>
        <v>816.48</v>
      </c>
      <c r="H16" s="23">
        <f t="shared" si="2"/>
        <v>865.44</v>
      </c>
      <c r="I16" s="23">
        <f t="shared" si="3"/>
        <v>1681.92</v>
      </c>
      <c r="J16" s="133">
        <f t="shared" si="4"/>
        <v>1730.88</v>
      </c>
      <c r="K16" s="65">
        <f t="shared" si="5"/>
        <v>30.05</v>
      </c>
      <c r="L16" s="65">
        <v>31.4</v>
      </c>
      <c r="M16" s="65">
        <f t="shared" si="6"/>
        <v>865.44</v>
      </c>
      <c r="N16" s="65">
        <f t="shared" si="7"/>
        <v>100</v>
      </c>
      <c r="O16" s="133">
        <f t="shared" si="8"/>
        <v>1730.88</v>
      </c>
      <c r="P16" s="65">
        <f t="shared" si="9"/>
        <v>904.31999999999994</v>
      </c>
      <c r="Q16" s="65">
        <f t="shared" si="10"/>
        <v>1769.76</v>
      </c>
      <c r="R16" s="135">
        <f t="shared" si="11"/>
        <v>1808.6399999999999</v>
      </c>
      <c r="S16" s="65">
        <f t="shared" si="12"/>
        <v>104.49251247920132</v>
      </c>
      <c r="T16" s="24">
        <v>56.7</v>
      </c>
      <c r="U16" s="25">
        <v>41.99</v>
      </c>
      <c r="V16" s="25">
        <v>44.51</v>
      </c>
      <c r="W16" s="25">
        <f t="shared" si="14"/>
        <v>1190.4165</v>
      </c>
      <c r="X16" s="25">
        <f t="shared" si="15"/>
        <v>1261.8585</v>
      </c>
      <c r="Y16" s="25">
        <f t="shared" si="16"/>
        <v>2452.2750000000001</v>
      </c>
      <c r="Z16" s="136">
        <f t="shared" si="17"/>
        <v>2523.7170000000001</v>
      </c>
      <c r="AA16" s="25">
        <f t="shared" si="18"/>
        <v>106.00142891164562</v>
      </c>
      <c r="AB16" s="68">
        <f t="shared" si="19"/>
        <v>44.51</v>
      </c>
      <c r="AC16" s="71">
        <v>46.51</v>
      </c>
      <c r="AD16" s="68">
        <f t="shared" si="20"/>
        <v>1261.8585</v>
      </c>
      <c r="AE16" s="141">
        <f t="shared" si="21"/>
        <v>2523.7170000000001</v>
      </c>
      <c r="AF16" s="68">
        <f t="shared" si="22"/>
        <v>1318.5585000000001</v>
      </c>
      <c r="AG16" s="138">
        <f t="shared" si="23"/>
        <v>2580.4170000000004</v>
      </c>
      <c r="AH16" s="139">
        <f t="shared" si="24"/>
        <v>2637.1170000000002</v>
      </c>
      <c r="AI16" s="127">
        <f t="shared" si="25"/>
        <v>104.49337227589307</v>
      </c>
    </row>
    <row r="17" spans="1:73" s="15" customFormat="1" ht="45" x14ac:dyDescent="0.25">
      <c r="A17" s="268"/>
      <c r="B17" s="272"/>
      <c r="C17" s="1" t="s">
        <v>102</v>
      </c>
      <c r="D17" s="28">
        <v>14.2</v>
      </c>
      <c r="E17" s="29">
        <v>21.2</v>
      </c>
      <c r="F17" s="23">
        <v>22.46</v>
      </c>
      <c r="G17" s="23">
        <f t="shared" si="1"/>
        <v>150.51999999999998</v>
      </c>
      <c r="H17" s="23">
        <f t="shared" si="2"/>
        <v>159.46600000000001</v>
      </c>
      <c r="I17" s="23">
        <f t="shared" si="3"/>
        <v>309.98599999999999</v>
      </c>
      <c r="J17" s="133">
        <f t="shared" si="4"/>
        <v>318.93200000000002</v>
      </c>
      <c r="K17" s="65">
        <f t="shared" si="5"/>
        <v>22.46</v>
      </c>
      <c r="L17" s="65">
        <v>23.47</v>
      </c>
      <c r="M17" s="65">
        <f t="shared" si="6"/>
        <v>159.46600000000001</v>
      </c>
      <c r="N17" s="65">
        <f t="shared" si="7"/>
        <v>100</v>
      </c>
      <c r="O17" s="133">
        <f t="shared" si="8"/>
        <v>318.93200000000002</v>
      </c>
      <c r="P17" s="65">
        <f t="shared" si="9"/>
        <v>166.63699999999997</v>
      </c>
      <c r="Q17" s="65">
        <f t="shared" si="10"/>
        <v>326.10299999999995</v>
      </c>
      <c r="R17" s="135">
        <f t="shared" si="11"/>
        <v>333.27399999999994</v>
      </c>
      <c r="S17" s="65">
        <f t="shared" si="12"/>
        <v>104.49688334817453</v>
      </c>
      <c r="T17" s="69"/>
      <c r="U17" s="25"/>
      <c r="V17" s="25">
        <f t="shared" si="13"/>
        <v>0</v>
      </c>
      <c r="W17" s="25">
        <f t="shared" si="14"/>
        <v>0</v>
      </c>
      <c r="X17" s="25">
        <f t="shared" si="15"/>
        <v>0</v>
      </c>
      <c r="Y17" s="25">
        <f t="shared" si="16"/>
        <v>0</v>
      </c>
      <c r="Z17" s="136">
        <f t="shared" si="17"/>
        <v>0</v>
      </c>
      <c r="AA17" s="25" t="e">
        <f t="shared" si="18"/>
        <v>#DIV/0!</v>
      </c>
      <c r="AB17" s="68">
        <f t="shared" si="19"/>
        <v>0</v>
      </c>
      <c r="AC17" s="71"/>
      <c r="AD17" s="68">
        <f t="shared" si="20"/>
        <v>0</v>
      </c>
      <c r="AE17" s="141">
        <f t="shared" si="21"/>
        <v>0</v>
      </c>
      <c r="AF17" s="68">
        <f t="shared" si="22"/>
        <v>0</v>
      </c>
      <c r="AG17" s="138">
        <f t="shared" si="23"/>
        <v>0</v>
      </c>
      <c r="AH17" s="139">
        <f t="shared" si="24"/>
        <v>0</v>
      </c>
      <c r="AI17" s="127" t="e">
        <f t="shared" si="25"/>
        <v>#DIV/0!</v>
      </c>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row>
    <row r="18" spans="1:73" ht="105" x14ac:dyDescent="0.25">
      <c r="A18" s="268"/>
      <c r="B18" s="272"/>
      <c r="C18" s="1" t="s">
        <v>298</v>
      </c>
      <c r="D18" s="24">
        <v>26.2</v>
      </c>
      <c r="E18" s="25">
        <v>40.04</v>
      </c>
      <c r="F18" s="23">
        <v>42.44</v>
      </c>
      <c r="G18" s="23">
        <f t="shared" si="1"/>
        <v>524.524</v>
      </c>
      <c r="H18" s="23">
        <f t="shared" si="2"/>
        <v>555.96399999999994</v>
      </c>
      <c r="I18" s="23">
        <f t="shared" si="3"/>
        <v>1080.4879999999998</v>
      </c>
      <c r="J18" s="133">
        <f t="shared" si="4"/>
        <v>1111.9279999999999</v>
      </c>
      <c r="K18" s="65">
        <f t="shared" si="5"/>
        <v>42.44</v>
      </c>
      <c r="L18" s="65">
        <v>44.35</v>
      </c>
      <c r="M18" s="65">
        <f t="shared" si="6"/>
        <v>555.96399999999994</v>
      </c>
      <c r="N18" s="65">
        <f t="shared" si="7"/>
        <v>100</v>
      </c>
      <c r="O18" s="133">
        <f t="shared" si="8"/>
        <v>1111.9279999999999</v>
      </c>
      <c r="P18" s="65">
        <f t="shared" si="9"/>
        <v>580.98500000000001</v>
      </c>
      <c r="Q18" s="65">
        <f t="shared" si="10"/>
        <v>1136.9490000000001</v>
      </c>
      <c r="R18" s="135">
        <f t="shared" si="11"/>
        <v>1161.97</v>
      </c>
      <c r="S18" s="65">
        <f t="shared" si="12"/>
        <v>104.50047125353441</v>
      </c>
      <c r="T18" s="69"/>
      <c r="U18" s="25"/>
      <c r="V18" s="25">
        <f t="shared" si="13"/>
        <v>0</v>
      </c>
      <c r="W18" s="25">
        <f t="shared" si="14"/>
        <v>0</v>
      </c>
      <c r="X18" s="25">
        <f t="shared" si="15"/>
        <v>0</v>
      </c>
      <c r="Y18" s="25">
        <f t="shared" si="16"/>
        <v>0</v>
      </c>
      <c r="Z18" s="136">
        <f t="shared" si="17"/>
        <v>0</v>
      </c>
      <c r="AA18" s="25" t="e">
        <f t="shared" si="18"/>
        <v>#DIV/0!</v>
      </c>
      <c r="AB18" s="68">
        <f t="shared" si="19"/>
        <v>0</v>
      </c>
      <c r="AC18" s="71"/>
      <c r="AD18" s="68">
        <f t="shared" si="20"/>
        <v>0</v>
      </c>
      <c r="AE18" s="141">
        <f t="shared" si="21"/>
        <v>0</v>
      </c>
      <c r="AF18" s="68">
        <f t="shared" si="22"/>
        <v>0</v>
      </c>
      <c r="AG18" s="138">
        <f t="shared" si="23"/>
        <v>0</v>
      </c>
      <c r="AH18" s="139">
        <f t="shared" si="24"/>
        <v>0</v>
      </c>
      <c r="AI18" s="127" t="e">
        <f t="shared" si="25"/>
        <v>#DIV/0!</v>
      </c>
    </row>
    <row r="19" spans="1:73" ht="60" x14ac:dyDescent="0.25">
      <c r="A19" s="268"/>
      <c r="B19" s="272"/>
      <c r="C19" s="1" t="s">
        <v>125</v>
      </c>
      <c r="D19" s="24">
        <v>57.9</v>
      </c>
      <c r="E19" s="25">
        <v>40.04</v>
      </c>
      <c r="F19" s="23">
        <v>42.44</v>
      </c>
      <c r="G19" s="23">
        <f t="shared" si="1"/>
        <v>1159.1579999999999</v>
      </c>
      <c r="H19" s="23">
        <f t="shared" si="2"/>
        <v>1228.6379999999999</v>
      </c>
      <c r="I19" s="23">
        <f t="shared" si="3"/>
        <v>2387.7959999999998</v>
      </c>
      <c r="J19" s="133">
        <f t="shared" si="4"/>
        <v>2457.2759999999998</v>
      </c>
      <c r="K19" s="65">
        <f t="shared" si="5"/>
        <v>42.44</v>
      </c>
      <c r="L19" s="65">
        <v>44.35</v>
      </c>
      <c r="M19" s="65">
        <f t="shared" si="6"/>
        <v>1228.6379999999999</v>
      </c>
      <c r="N19" s="65">
        <f t="shared" si="7"/>
        <v>100</v>
      </c>
      <c r="O19" s="133">
        <f t="shared" si="8"/>
        <v>2457.2759999999998</v>
      </c>
      <c r="P19" s="65">
        <f t="shared" si="9"/>
        <v>1283.9325000000001</v>
      </c>
      <c r="Q19" s="65">
        <f t="shared" si="10"/>
        <v>2512.5704999999998</v>
      </c>
      <c r="R19" s="135">
        <f t="shared" si="11"/>
        <v>2567.8650000000002</v>
      </c>
      <c r="S19" s="65">
        <f t="shared" si="12"/>
        <v>104.50047125353441</v>
      </c>
      <c r="T19" s="69"/>
      <c r="U19" s="25"/>
      <c r="V19" s="25">
        <f t="shared" si="13"/>
        <v>0</v>
      </c>
      <c r="W19" s="25">
        <f t="shared" si="14"/>
        <v>0</v>
      </c>
      <c r="X19" s="25">
        <f t="shared" si="15"/>
        <v>0</v>
      </c>
      <c r="Y19" s="25">
        <f t="shared" si="16"/>
        <v>0</v>
      </c>
      <c r="Z19" s="136">
        <f t="shared" si="17"/>
        <v>0</v>
      </c>
      <c r="AA19" s="25" t="e">
        <f t="shared" si="18"/>
        <v>#DIV/0!</v>
      </c>
      <c r="AB19" s="68">
        <f t="shared" si="19"/>
        <v>0</v>
      </c>
      <c r="AC19" s="71"/>
      <c r="AD19" s="68">
        <f t="shared" si="20"/>
        <v>0</v>
      </c>
      <c r="AE19" s="141">
        <f t="shared" si="21"/>
        <v>0</v>
      </c>
      <c r="AF19" s="68">
        <f t="shared" si="22"/>
        <v>0</v>
      </c>
      <c r="AG19" s="138">
        <f t="shared" si="23"/>
        <v>0</v>
      </c>
      <c r="AH19" s="139">
        <f t="shared" si="24"/>
        <v>0</v>
      </c>
      <c r="AI19" s="127" t="e">
        <f t="shared" si="25"/>
        <v>#DIV/0!</v>
      </c>
    </row>
    <row r="20" spans="1:73" s="15" customFormat="1" ht="45" x14ac:dyDescent="0.25">
      <c r="A20" s="268"/>
      <c r="B20" s="272"/>
      <c r="C20" s="1" t="s">
        <v>126</v>
      </c>
      <c r="D20" s="24">
        <v>43.4</v>
      </c>
      <c r="E20" s="25">
        <v>40.04</v>
      </c>
      <c r="F20" s="23">
        <v>42.44</v>
      </c>
      <c r="G20" s="23">
        <f t="shared" si="1"/>
        <v>868.86799999999994</v>
      </c>
      <c r="H20" s="23">
        <f t="shared" si="2"/>
        <v>920.94799999999987</v>
      </c>
      <c r="I20" s="23">
        <f t="shared" si="3"/>
        <v>1789.8159999999998</v>
      </c>
      <c r="J20" s="133">
        <f t="shared" si="4"/>
        <v>1841.8959999999997</v>
      </c>
      <c r="K20" s="65">
        <f t="shared" si="5"/>
        <v>42.44</v>
      </c>
      <c r="L20" s="65">
        <v>44.35</v>
      </c>
      <c r="M20" s="65">
        <f t="shared" si="6"/>
        <v>920.94799999999987</v>
      </c>
      <c r="N20" s="65">
        <f t="shared" si="7"/>
        <v>100</v>
      </c>
      <c r="O20" s="133">
        <f t="shared" si="8"/>
        <v>1841.8959999999997</v>
      </c>
      <c r="P20" s="65">
        <f t="shared" si="9"/>
        <v>962.39499999999998</v>
      </c>
      <c r="Q20" s="65">
        <f t="shared" si="10"/>
        <v>1883.3429999999998</v>
      </c>
      <c r="R20" s="135">
        <f t="shared" si="11"/>
        <v>1924.79</v>
      </c>
      <c r="S20" s="65">
        <f t="shared" si="12"/>
        <v>104.50047125353441</v>
      </c>
      <c r="T20" s="69"/>
      <c r="U20" s="25"/>
      <c r="V20" s="25">
        <f t="shared" si="13"/>
        <v>0</v>
      </c>
      <c r="W20" s="25">
        <f t="shared" si="14"/>
        <v>0</v>
      </c>
      <c r="X20" s="25">
        <f t="shared" si="15"/>
        <v>0</v>
      </c>
      <c r="Y20" s="25">
        <f t="shared" si="16"/>
        <v>0</v>
      </c>
      <c r="Z20" s="136">
        <f t="shared" si="17"/>
        <v>0</v>
      </c>
      <c r="AA20" s="25" t="e">
        <f t="shared" si="18"/>
        <v>#DIV/0!</v>
      </c>
      <c r="AB20" s="68">
        <f t="shared" si="19"/>
        <v>0</v>
      </c>
      <c r="AC20" s="71"/>
      <c r="AD20" s="68">
        <f t="shared" si="20"/>
        <v>0</v>
      </c>
      <c r="AE20" s="141">
        <f t="shared" si="21"/>
        <v>0</v>
      </c>
      <c r="AF20" s="68">
        <f t="shared" si="22"/>
        <v>0</v>
      </c>
      <c r="AG20" s="138">
        <f t="shared" si="23"/>
        <v>0</v>
      </c>
      <c r="AH20" s="139">
        <f t="shared" si="24"/>
        <v>0</v>
      </c>
      <c r="AI20" s="127" t="e">
        <f t="shared" si="25"/>
        <v>#DIV/0!</v>
      </c>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row>
    <row r="21" spans="1:73" ht="60" x14ac:dyDescent="0.25">
      <c r="A21" s="268"/>
      <c r="B21" s="272"/>
      <c r="C21" s="1" t="s">
        <v>127</v>
      </c>
      <c r="D21" s="24">
        <v>7.6</v>
      </c>
      <c r="E21" s="25">
        <v>40.04</v>
      </c>
      <c r="F21" s="23">
        <v>42.44</v>
      </c>
      <c r="G21" s="23">
        <f t="shared" si="1"/>
        <v>152.15199999999999</v>
      </c>
      <c r="H21" s="23">
        <f t="shared" si="2"/>
        <v>161.27199999999999</v>
      </c>
      <c r="I21" s="23">
        <f t="shared" si="3"/>
        <v>313.42399999999998</v>
      </c>
      <c r="J21" s="133">
        <f t="shared" si="4"/>
        <v>322.54399999999998</v>
      </c>
      <c r="K21" s="65">
        <f t="shared" si="5"/>
        <v>42.44</v>
      </c>
      <c r="L21" s="65">
        <v>44.35</v>
      </c>
      <c r="M21" s="65">
        <f t="shared" si="6"/>
        <v>161.27199999999999</v>
      </c>
      <c r="N21" s="65">
        <f t="shared" si="7"/>
        <v>100</v>
      </c>
      <c r="O21" s="133">
        <f t="shared" si="8"/>
        <v>322.54399999999998</v>
      </c>
      <c r="P21" s="65">
        <f t="shared" si="9"/>
        <v>168.53</v>
      </c>
      <c r="Q21" s="65">
        <f t="shared" si="10"/>
        <v>329.80200000000002</v>
      </c>
      <c r="R21" s="135">
        <f t="shared" si="11"/>
        <v>337.06</v>
      </c>
      <c r="S21" s="65">
        <f t="shared" si="12"/>
        <v>104.50047125353441</v>
      </c>
      <c r="T21" s="69"/>
      <c r="U21" s="25"/>
      <c r="V21" s="25">
        <f t="shared" si="13"/>
        <v>0</v>
      </c>
      <c r="W21" s="25">
        <f t="shared" si="14"/>
        <v>0</v>
      </c>
      <c r="X21" s="25">
        <f t="shared" si="15"/>
        <v>0</v>
      </c>
      <c r="Y21" s="25">
        <f t="shared" si="16"/>
        <v>0</v>
      </c>
      <c r="Z21" s="136">
        <f t="shared" si="17"/>
        <v>0</v>
      </c>
      <c r="AA21" s="25" t="e">
        <f t="shared" si="18"/>
        <v>#DIV/0!</v>
      </c>
      <c r="AB21" s="68">
        <f t="shared" si="19"/>
        <v>0</v>
      </c>
      <c r="AC21" s="71"/>
      <c r="AD21" s="68">
        <f t="shared" si="20"/>
        <v>0</v>
      </c>
      <c r="AE21" s="141">
        <f t="shared" si="21"/>
        <v>0</v>
      </c>
      <c r="AF21" s="68">
        <f t="shared" si="22"/>
        <v>0</v>
      </c>
      <c r="AG21" s="138">
        <f t="shared" si="23"/>
        <v>0</v>
      </c>
      <c r="AH21" s="139">
        <f t="shared" si="24"/>
        <v>0</v>
      </c>
      <c r="AI21" s="127" t="e">
        <f t="shared" si="25"/>
        <v>#DIV/0!</v>
      </c>
    </row>
    <row r="22" spans="1:73" ht="45" x14ac:dyDescent="0.25">
      <c r="A22" s="268"/>
      <c r="B22" s="272"/>
      <c r="C22" s="1" t="s">
        <v>128</v>
      </c>
      <c r="D22" s="24">
        <v>10.7</v>
      </c>
      <c r="E22" s="25">
        <v>40.04</v>
      </c>
      <c r="F22" s="23">
        <v>42.44</v>
      </c>
      <c r="G22" s="23">
        <f t="shared" si="1"/>
        <v>214.21399999999997</v>
      </c>
      <c r="H22" s="23">
        <f t="shared" si="2"/>
        <v>227.05399999999997</v>
      </c>
      <c r="I22" s="23">
        <f t="shared" si="3"/>
        <v>441.26799999999992</v>
      </c>
      <c r="J22" s="133">
        <f t="shared" si="4"/>
        <v>454.10799999999995</v>
      </c>
      <c r="K22" s="65">
        <f t="shared" si="5"/>
        <v>42.44</v>
      </c>
      <c r="L22" s="65">
        <v>44.35</v>
      </c>
      <c r="M22" s="65">
        <f t="shared" si="6"/>
        <v>227.05399999999997</v>
      </c>
      <c r="N22" s="65">
        <f t="shared" si="7"/>
        <v>100</v>
      </c>
      <c r="O22" s="133">
        <f t="shared" si="8"/>
        <v>454.10799999999995</v>
      </c>
      <c r="P22" s="65">
        <f t="shared" si="9"/>
        <v>237.27249999999998</v>
      </c>
      <c r="Q22" s="65">
        <f t="shared" si="10"/>
        <v>464.32649999999995</v>
      </c>
      <c r="R22" s="135">
        <f t="shared" si="11"/>
        <v>474.54499999999996</v>
      </c>
      <c r="S22" s="65">
        <f t="shared" si="12"/>
        <v>104.50047125353441</v>
      </c>
      <c r="T22" s="69"/>
      <c r="U22" s="25"/>
      <c r="V22" s="25">
        <f t="shared" si="13"/>
        <v>0</v>
      </c>
      <c r="W22" s="25">
        <f t="shared" si="14"/>
        <v>0</v>
      </c>
      <c r="X22" s="25">
        <f t="shared" si="15"/>
        <v>0</v>
      </c>
      <c r="Y22" s="25">
        <f t="shared" si="16"/>
        <v>0</v>
      </c>
      <c r="Z22" s="136">
        <f t="shared" si="17"/>
        <v>0</v>
      </c>
      <c r="AA22" s="25" t="e">
        <f t="shared" si="18"/>
        <v>#DIV/0!</v>
      </c>
      <c r="AB22" s="68">
        <f t="shared" si="19"/>
        <v>0</v>
      </c>
      <c r="AC22" s="71"/>
      <c r="AD22" s="68">
        <f t="shared" si="20"/>
        <v>0</v>
      </c>
      <c r="AE22" s="141">
        <f t="shared" si="21"/>
        <v>0</v>
      </c>
      <c r="AF22" s="68">
        <f t="shared" si="22"/>
        <v>0</v>
      </c>
      <c r="AG22" s="138">
        <f t="shared" si="23"/>
        <v>0</v>
      </c>
      <c r="AH22" s="139">
        <f t="shared" si="24"/>
        <v>0</v>
      </c>
      <c r="AI22" s="127" t="e">
        <f t="shared" si="25"/>
        <v>#DIV/0!</v>
      </c>
    </row>
    <row r="23" spans="1:73" ht="60" x14ac:dyDescent="0.25">
      <c r="A23" s="268"/>
      <c r="B23" s="272"/>
      <c r="C23" s="1" t="s">
        <v>129</v>
      </c>
      <c r="D23" s="24">
        <v>11.1</v>
      </c>
      <c r="E23" s="25">
        <v>40.04</v>
      </c>
      <c r="F23" s="23">
        <v>42.44</v>
      </c>
      <c r="G23" s="23">
        <f t="shared" si="1"/>
        <v>222.22199999999998</v>
      </c>
      <c r="H23" s="23">
        <f t="shared" si="2"/>
        <v>235.54199999999997</v>
      </c>
      <c r="I23" s="23">
        <f t="shared" si="3"/>
        <v>457.76399999999995</v>
      </c>
      <c r="J23" s="133">
        <f t="shared" si="4"/>
        <v>471.08399999999995</v>
      </c>
      <c r="K23" s="65">
        <f t="shared" si="5"/>
        <v>42.44</v>
      </c>
      <c r="L23" s="65">
        <v>44.35</v>
      </c>
      <c r="M23" s="65">
        <f t="shared" si="6"/>
        <v>235.54199999999997</v>
      </c>
      <c r="N23" s="65">
        <f t="shared" si="7"/>
        <v>100</v>
      </c>
      <c r="O23" s="133">
        <f t="shared" si="8"/>
        <v>471.08399999999995</v>
      </c>
      <c r="P23" s="65">
        <f t="shared" si="9"/>
        <v>246.14250000000001</v>
      </c>
      <c r="Q23" s="65">
        <f t="shared" si="10"/>
        <v>481.68449999999996</v>
      </c>
      <c r="R23" s="135">
        <f t="shared" si="11"/>
        <v>492.28500000000003</v>
      </c>
      <c r="S23" s="65">
        <f t="shared" si="12"/>
        <v>104.50047125353441</v>
      </c>
      <c r="T23" s="69"/>
      <c r="U23" s="25"/>
      <c r="V23" s="25">
        <f t="shared" si="13"/>
        <v>0</v>
      </c>
      <c r="W23" s="25">
        <f t="shared" si="14"/>
        <v>0</v>
      </c>
      <c r="X23" s="25">
        <f t="shared" si="15"/>
        <v>0</v>
      </c>
      <c r="Y23" s="25">
        <f t="shared" si="16"/>
        <v>0</v>
      </c>
      <c r="Z23" s="136">
        <f t="shared" si="17"/>
        <v>0</v>
      </c>
      <c r="AA23" s="25" t="e">
        <f t="shared" si="18"/>
        <v>#DIV/0!</v>
      </c>
      <c r="AB23" s="68">
        <f t="shared" si="19"/>
        <v>0</v>
      </c>
      <c r="AC23" s="71"/>
      <c r="AD23" s="68">
        <f t="shared" si="20"/>
        <v>0</v>
      </c>
      <c r="AE23" s="141">
        <f t="shared" si="21"/>
        <v>0</v>
      </c>
      <c r="AF23" s="68">
        <f t="shared" si="22"/>
        <v>0</v>
      </c>
      <c r="AG23" s="138">
        <f t="shared" si="23"/>
        <v>0</v>
      </c>
      <c r="AH23" s="139">
        <f t="shared" si="24"/>
        <v>0</v>
      </c>
      <c r="AI23" s="127" t="e">
        <f t="shared" si="25"/>
        <v>#DIV/0!</v>
      </c>
    </row>
    <row r="24" spans="1:73" ht="60" x14ac:dyDescent="0.25">
      <c r="A24" s="271"/>
      <c r="B24" s="273"/>
      <c r="C24" s="1" t="s">
        <v>130</v>
      </c>
      <c r="D24" s="24">
        <v>4.5</v>
      </c>
      <c r="E24" s="25">
        <v>40.04</v>
      </c>
      <c r="F24" s="23">
        <v>42.44</v>
      </c>
      <c r="G24" s="23">
        <f t="shared" si="1"/>
        <v>90.09</v>
      </c>
      <c r="H24" s="23">
        <f t="shared" si="2"/>
        <v>95.49</v>
      </c>
      <c r="I24" s="23">
        <f t="shared" si="3"/>
        <v>185.57999999999998</v>
      </c>
      <c r="J24" s="133">
        <f t="shared" si="4"/>
        <v>190.98</v>
      </c>
      <c r="K24" s="65">
        <f t="shared" si="5"/>
        <v>42.44</v>
      </c>
      <c r="L24" s="65">
        <v>44.35</v>
      </c>
      <c r="M24" s="65">
        <f t="shared" si="6"/>
        <v>95.49</v>
      </c>
      <c r="N24" s="65">
        <f t="shared" si="7"/>
        <v>100</v>
      </c>
      <c r="O24" s="133">
        <f t="shared" si="8"/>
        <v>190.98</v>
      </c>
      <c r="P24" s="65">
        <f t="shared" si="9"/>
        <v>99.787500000000009</v>
      </c>
      <c r="Q24" s="65">
        <f t="shared" si="10"/>
        <v>195.2775</v>
      </c>
      <c r="R24" s="135">
        <f t="shared" si="11"/>
        <v>199.57500000000002</v>
      </c>
      <c r="S24" s="65">
        <f t="shared" si="12"/>
        <v>104.50047125353441</v>
      </c>
      <c r="T24" s="44"/>
      <c r="U24" s="25"/>
      <c r="V24" s="25">
        <f t="shared" si="13"/>
        <v>0</v>
      </c>
      <c r="W24" s="25">
        <f t="shared" si="14"/>
        <v>0</v>
      </c>
      <c r="X24" s="25">
        <f t="shared" si="15"/>
        <v>0</v>
      </c>
      <c r="Y24" s="25">
        <f t="shared" si="16"/>
        <v>0</v>
      </c>
      <c r="Z24" s="136">
        <f t="shared" si="17"/>
        <v>0</v>
      </c>
      <c r="AA24" s="25" t="e">
        <f t="shared" si="18"/>
        <v>#DIV/0!</v>
      </c>
      <c r="AB24" s="68">
        <f t="shared" si="19"/>
        <v>0</v>
      </c>
      <c r="AC24" s="71"/>
      <c r="AD24" s="68">
        <f t="shared" si="20"/>
        <v>0</v>
      </c>
      <c r="AE24" s="141">
        <f t="shared" si="21"/>
        <v>0</v>
      </c>
      <c r="AF24" s="68">
        <f t="shared" si="22"/>
        <v>0</v>
      </c>
      <c r="AG24" s="138">
        <f t="shared" si="23"/>
        <v>0</v>
      </c>
      <c r="AH24" s="139">
        <f t="shared" si="24"/>
        <v>0</v>
      </c>
      <c r="AI24" s="127" t="e">
        <f t="shared" si="25"/>
        <v>#DIV/0!</v>
      </c>
    </row>
    <row r="25" spans="1:73" ht="60" x14ac:dyDescent="0.25">
      <c r="A25" s="57">
        <v>8</v>
      </c>
      <c r="B25" s="96" t="s">
        <v>7</v>
      </c>
      <c r="C25" s="12" t="s">
        <v>197</v>
      </c>
      <c r="D25" s="4">
        <v>64.599999999999994</v>
      </c>
      <c r="E25" s="20">
        <v>39.04</v>
      </c>
      <c r="F25" s="23">
        <v>41.38</v>
      </c>
      <c r="G25" s="23">
        <f t="shared" si="1"/>
        <v>1260.992</v>
      </c>
      <c r="H25" s="23">
        <f t="shared" si="2"/>
        <v>1336.5740000000001</v>
      </c>
      <c r="I25" s="23">
        <f t="shared" si="3"/>
        <v>2597.5659999999998</v>
      </c>
      <c r="J25" s="133">
        <f t="shared" si="4"/>
        <v>2673.1480000000001</v>
      </c>
      <c r="K25" s="65">
        <f t="shared" si="5"/>
        <v>41.38</v>
      </c>
      <c r="L25" s="65">
        <v>44.07</v>
      </c>
      <c r="M25" s="65">
        <f t="shared" si="6"/>
        <v>1336.5740000000001</v>
      </c>
      <c r="N25" s="65">
        <f t="shared" si="7"/>
        <v>100</v>
      </c>
      <c r="O25" s="133">
        <f t="shared" si="8"/>
        <v>2673.1480000000001</v>
      </c>
      <c r="P25" s="65">
        <f t="shared" si="9"/>
        <v>1423.4609999999998</v>
      </c>
      <c r="Q25" s="65">
        <f t="shared" si="10"/>
        <v>2760.0349999999999</v>
      </c>
      <c r="R25" s="135">
        <f t="shared" si="11"/>
        <v>2846.9219999999996</v>
      </c>
      <c r="S25" s="65">
        <f t="shared" si="12"/>
        <v>106.50072498791687</v>
      </c>
      <c r="T25" s="24">
        <v>61.4</v>
      </c>
      <c r="U25" s="20">
        <v>55.53</v>
      </c>
      <c r="V25" s="25">
        <v>58.75</v>
      </c>
      <c r="W25" s="25">
        <f t="shared" si="14"/>
        <v>1704.771</v>
      </c>
      <c r="X25" s="25">
        <f t="shared" si="15"/>
        <v>1803.625</v>
      </c>
      <c r="Y25" s="25">
        <f t="shared" si="16"/>
        <v>3508.3959999999997</v>
      </c>
      <c r="Z25" s="136">
        <f t="shared" si="17"/>
        <v>3607.25</v>
      </c>
      <c r="AA25" s="25">
        <f t="shared" si="18"/>
        <v>105.79866738699802</v>
      </c>
      <c r="AB25" s="68">
        <f t="shared" si="19"/>
        <v>58.75</v>
      </c>
      <c r="AC25" s="71">
        <v>62.57</v>
      </c>
      <c r="AD25" s="68">
        <f t="shared" si="20"/>
        <v>1803.625</v>
      </c>
      <c r="AE25" s="141">
        <f t="shared" si="21"/>
        <v>3607.25</v>
      </c>
      <c r="AF25" s="68">
        <f t="shared" si="22"/>
        <v>1920.8989999999999</v>
      </c>
      <c r="AG25" s="138">
        <f t="shared" si="23"/>
        <v>3724.5239999999999</v>
      </c>
      <c r="AH25" s="139">
        <f t="shared" si="24"/>
        <v>3841.7979999999998</v>
      </c>
      <c r="AI25" s="127">
        <f t="shared" si="25"/>
        <v>106.50212765957447</v>
      </c>
    </row>
    <row r="26" spans="1:73" ht="62.25" customHeight="1" x14ac:dyDescent="0.25">
      <c r="A26" s="58">
        <v>9</v>
      </c>
      <c r="B26" s="97" t="s">
        <v>236</v>
      </c>
      <c r="C26" s="12" t="s">
        <v>197</v>
      </c>
      <c r="D26" s="4"/>
      <c r="E26" s="20"/>
      <c r="F26" s="23"/>
      <c r="G26" s="23">
        <f t="shared" si="1"/>
        <v>0</v>
      </c>
      <c r="H26" s="23">
        <f t="shared" si="2"/>
        <v>0</v>
      </c>
      <c r="I26" s="23"/>
      <c r="J26" s="133">
        <f t="shared" si="4"/>
        <v>0</v>
      </c>
      <c r="K26" s="65">
        <f t="shared" si="5"/>
        <v>0</v>
      </c>
      <c r="L26" s="65"/>
      <c r="M26" s="65">
        <f t="shared" si="6"/>
        <v>0</v>
      </c>
      <c r="N26" s="65" t="e">
        <f t="shared" si="7"/>
        <v>#DIV/0!</v>
      </c>
      <c r="O26" s="133">
        <f t="shared" si="8"/>
        <v>0</v>
      </c>
      <c r="P26" s="65">
        <f t="shared" si="9"/>
        <v>0</v>
      </c>
      <c r="Q26" s="65">
        <f t="shared" si="10"/>
        <v>0</v>
      </c>
      <c r="R26" s="135">
        <f t="shared" si="11"/>
        <v>0</v>
      </c>
      <c r="S26" s="65" t="e">
        <f t="shared" si="12"/>
        <v>#DIV/0!</v>
      </c>
      <c r="T26" s="44"/>
      <c r="U26" s="20"/>
      <c r="V26" s="25"/>
      <c r="W26" s="25"/>
      <c r="X26" s="25"/>
      <c r="Y26" s="25"/>
      <c r="Z26" s="136">
        <f t="shared" si="17"/>
        <v>0</v>
      </c>
      <c r="AA26" s="25" t="e">
        <f t="shared" si="18"/>
        <v>#DIV/0!</v>
      </c>
      <c r="AB26" s="68">
        <f t="shared" si="19"/>
        <v>0</v>
      </c>
      <c r="AC26" s="71"/>
      <c r="AD26" s="68">
        <f t="shared" si="20"/>
        <v>0</v>
      </c>
      <c r="AE26" s="141">
        <f t="shared" si="21"/>
        <v>0</v>
      </c>
      <c r="AF26" s="68">
        <f t="shared" si="22"/>
        <v>0</v>
      </c>
      <c r="AG26" s="138">
        <f t="shared" si="23"/>
        <v>0</v>
      </c>
      <c r="AH26" s="139">
        <f t="shared" si="24"/>
        <v>0</v>
      </c>
      <c r="AI26" s="127" t="e">
        <f t="shared" si="25"/>
        <v>#DIV/0!</v>
      </c>
    </row>
    <row r="27" spans="1:73" ht="60" x14ac:dyDescent="0.25">
      <c r="A27" s="274">
        <v>10</v>
      </c>
      <c r="B27" s="276" t="s">
        <v>8</v>
      </c>
      <c r="C27" s="12" t="s">
        <v>144</v>
      </c>
      <c r="D27" s="4">
        <v>52</v>
      </c>
      <c r="E27" s="20">
        <v>48.05</v>
      </c>
      <c r="F27" s="23">
        <v>50.43</v>
      </c>
      <c r="G27" s="23">
        <f t="shared" si="1"/>
        <v>1249.3</v>
      </c>
      <c r="H27" s="23">
        <f t="shared" si="2"/>
        <v>1311.18</v>
      </c>
      <c r="I27" s="23">
        <f t="shared" si="3"/>
        <v>2560.48</v>
      </c>
      <c r="J27" s="133">
        <f t="shared" si="4"/>
        <v>2622.36</v>
      </c>
      <c r="K27" s="65">
        <f t="shared" si="5"/>
        <v>50.43</v>
      </c>
      <c r="L27" s="65">
        <v>52.28</v>
      </c>
      <c r="M27" s="65">
        <f t="shared" si="6"/>
        <v>1311.18</v>
      </c>
      <c r="N27" s="65">
        <f t="shared" si="7"/>
        <v>100</v>
      </c>
      <c r="O27" s="133">
        <f t="shared" si="8"/>
        <v>2622.36</v>
      </c>
      <c r="P27" s="65">
        <f t="shared" si="9"/>
        <v>1359.28</v>
      </c>
      <c r="Q27" s="65">
        <f t="shared" si="10"/>
        <v>2670.46</v>
      </c>
      <c r="R27" s="135">
        <f t="shared" si="11"/>
        <v>2718.56</v>
      </c>
      <c r="S27" s="65">
        <f t="shared" si="12"/>
        <v>103.66845131865954</v>
      </c>
      <c r="T27" s="4">
        <v>12.6</v>
      </c>
      <c r="U27" s="20">
        <v>55.99</v>
      </c>
      <c r="V27" s="25">
        <v>59.35</v>
      </c>
      <c r="W27" s="25">
        <f t="shared" ref="W27" si="26">T27*U27/2</f>
        <v>352.73700000000002</v>
      </c>
      <c r="X27" s="25">
        <f t="shared" ref="X27" si="27">T27*V27/2</f>
        <v>373.90499999999997</v>
      </c>
      <c r="Y27" s="25">
        <f t="shared" si="16"/>
        <v>726.64200000000005</v>
      </c>
      <c r="Z27" s="136">
        <f t="shared" si="17"/>
        <v>747.81</v>
      </c>
      <c r="AA27" s="25">
        <f t="shared" si="18"/>
        <v>106.00107161993213</v>
      </c>
      <c r="AB27" s="68">
        <f t="shared" si="19"/>
        <v>59.35</v>
      </c>
      <c r="AC27" s="71">
        <v>63.21</v>
      </c>
      <c r="AD27" s="68">
        <f t="shared" si="20"/>
        <v>373.90499999999997</v>
      </c>
      <c r="AE27" s="141">
        <f t="shared" si="21"/>
        <v>747.81</v>
      </c>
      <c r="AF27" s="68">
        <f t="shared" si="22"/>
        <v>398.22300000000001</v>
      </c>
      <c r="AG27" s="138">
        <f t="shared" si="23"/>
        <v>772.12799999999993</v>
      </c>
      <c r="AH27" s="139">
        <f t="shared" si="24"/>
        <v>796.44600000000003</v>
      </c>
      <c r="AI27" s="127">
        <f t="shared" si="25"/>
        <v>106.50379106992418</v>
      </c>
    </row>
    <row r="28" spans="1:73" ht="120" x14ac:dyDescent="0.25">
      <c r="A28" s="275"/>
      <c r="B28" s="277"/>
      <c r="C28" s="12" t="s">
        <v>277</v>
      </c>
      <c r="D28" s="4">
        <v>48.1</v>
      </c>
      <c r="E28" s="20">
        <v>51</v>
      </c>
      <c r="F28" s="23">
        <v>53.13</v>
      </c>
      <c r="G28" s="23">
        <f t="shared" si="1"/>
        <v>1226.55</v>
      </c>
      <c r="H28" s="23">
        <f t="shared" si="2"/>
        <v>1277.7765000000002</v>
      </c>
      <c r="I28" s="23">
        <f t="shared" si="3"/>
        <v>2504.3265000000001</v>
      </c>
      <c r="J28" s="133">
        <f t="shared" si="4"/>
        <v>2555.5530000000003</v>
      </c>
      <c r="K28" s="65">
        <f t="shared" si="5"/>
        <v>53.13</v>
      </c>
      <c r="L28" s="65">
        <v>56.6</v>
      </c>
      <c r="M28" s="65">
        <f t="shared" si="6"/>
        <v>1277.7765000000002</v>
      </c>
      <c r="N28" s="65">
        <f t="shared" si="7"/>
        <v>100</v>
      </c>
      <c r="O28" s="133">
        <f t="shared" si="8"/>
        <v>2555.5530000000003</v>
      </c>
      <c r="P28" s="65">
        <f t="shared" si="9"/>
        <v>1361.23</v>
      </c>
      <c r="Q28" s="65">
        <f t="shared" si="10"/>
        <v>2639.0065000000004</v>
      </c>
      <c r="R28" s="135">
        <f t="shared" si="11"/>
        <v>2722.46</v>
      </c>
      <c r="S28" s="65">
        <f t="shared" si="12"/>
        <v>106.53115000941087</v>
      </c>
      <c r="T28" s="4"/>
      <c r="U28" s="20"/>
      <c r="V28" s="25"/>
      <c r="W28" s="25"/>
      <c r="X28" s="25"/>
      <c r="Y28" s="25"/>
      <c r="Z28" s="136">
        <f t="shared" si="17"/>
        <v>0</v>
      </c>
      <c r="AA28" s="25" t="e">
        <f t="shared" si="18"/>
        <v>#DIV/0!</v>
      </c>
      <c r="AB28" s="68">
        <f t="shared" si="19"/>
        <v>0</v>
      </c>
      <c r="AC28" s="71"/>
      <c r="AD28" s="68">
        <f t="shared" si="20"/>
        <v>0</v>
      </c>
      <c r="AE28" s="141">
        <f t="shared" si="21"/>
        <v>0</v>
      </c>
      <c r="AF28" s="68">
        <f t="shared" si="22"/>
        <v>0</v>
      </c>
      <c r="AG28" s="138">
        <f t="shared" si="23"/>
        <v>0</v>
      </c>
      <c r="AH28" s="139">
        <f t="shared" si="24"/>
        <v>0</v>
      </c>
      <c r="AI28" s="127" t="e">
        <f t="shared" si="25"/>
        <v>#DIV/0!</v>
      </c>
    </row>
    <row r="29" spans="1:73" ht="66.75" customHeight="1" x14ac:dyDescent="0.25">
      <c r="A29" s="57">
        <v>11</v>
      </c>
      <c r="B29" s="95" t="s">
        <v>237</v>
      </c>
      <c r="C29" s="12" t="s">
        <v>144</v>
      </c>
      <c r="D29" s="4"/>
      <c r="E29" s="20"/>
      <c r="F29" s="23"/>
      <c r="G29" s="23">
        <f t="shared" si="1"/>
        <v>0</v>
      </c>
      <c r="H29" s="23">
        <f t="shared" si="2"/>
        <v>0</v>
      </c>
      <c r="I29" s="23"/>
      <c r="J29" s="133">
        <f t="shared" si="4"/>
        <v>0</v>
      </c>
      <c r="K29" s="65">
        <f t="shared" si="5"/>
        <v>0</v>
      </c>
      <c r="L29" s="65"/>
      <c r="M29" s="65">
        <f t="shared" si="6"/>
        <v>0</v>
      </c>
      <c r="N29" s="65" t="e">
        <f t="shared" si="7"/>
        <v>#DIV/0!</v>
      </c>
      <c r="O29" s="133">
        <f t="shared" si="8"/>
        <v>0</v>
      </c>
      <c r="P29" s="65">
        <f t="shared" si="9"/>
        <v>0</v>
      </c>
      <c r="Q29" s="65">
        <f t="shared" si="10"/>
        <v>0</v>
      </c>
      <c r="R29" s="135">
        <f t="shared" si="11"/>
        <v>0</v>
      </c>
      <c r="S29" s="65" t="e">
        <f t="shared" si="12"/>
        <v>#DIV/0!</v>
      </c>
      <c r="T29" s="4"/>
      <c r="U29" s="20"/>
      <c r="V29" s="25"/>
      <c r="W29" s="25"/>
      <c r="X29" s="25"/>
      <c r="Y29" s="25"/>
      <c r="Z29" s="136">
        <f t="shared" si="17"/>
        <v>0</v>
      </c>
      <c r="AA29" s="25" t="e">
        <f t="shared" si="18"/>
        <v>#DIV/0!</v>
      </c>
      <c r="AB29" s="68">
        <f t="shared" si="19"/>
        <v>0</v>
      </c>
      <c r="AC29" s="71"/>
      <c r="AD29" s="68">
        <f t="shared" si="20"/>
        <v>0</v>
      </c>
      <c r="AE29" s="141">
        <f t="shared" si="21"/>
        <v>0</v>
      </c>
      <c r="AF29" s="68">
        <f t="shared" si="22"/>
        <v>0</v>
      </c>
      <c r="AG29" s="138">
        <f t="shared" si="23"/>
        <v>0</v>
      </c>
      <c r="AH29" s="139">
        <f t="shared" si="24"/>
        <v>0</v>
      </c>
      <c r="AI29" s="127" t="e">
        <f t="shared" si="25"/>
        <v>#DIV/0!</v>
      </c>
    </row>
    <row r="30" spans="1:73" s="16" customFormat="1" ht="51" customHeight="1" x14ac:dyDescent="0.25">
      <c r="A30" s="57">
        <v>12</v>
      </c>
      <c r="B30" s="112" t="s">
        <v>9</v>
      </c>
      <c r="C30" s="12" t="s">
        <v>169</v>
      </c>
      <c r="D30" s="4">
        <v>76.599999999999994</v>
      </c>
      <c r="E30" s="20">
        <v>46.57</v>
      </c>
      <c r="F30" s="23">
        <v>49.35</v>
      </c>
      <c r="G30" s="23">
        <f t="shared" si="1"/>
        <v>1783.6309999999999</v>
      </c>
      <c r="H30" s="23">
        <f t="shared" si="2"/>
        <v>1890.105</v>
      </c>
      <c r="I30" s="23">
        <f t="shared" si="3"/>
        <v>3673.7359999999999</v>
      </c>
      <c r="J30" s="133">
        <f t="shared" si="4"/>
        <v>3780.21</v>
      </c>
      <c r="K30" s="65">
        <f t="shared" si="5"/>
        <v>49.35</v>
      </c>
      <c r="L30" s="65">
        <v>50.29</v>
      </c>
      <c r="M30" s="65">
        <f t="shared" si="6"/>
        <v>1890.105</v>
      </c>
      <c r="N30" s="65">
        <f t="shared" si="7"/>
        <v>100</v>
      </c>
      <c r="O30" s="133">
        <f t="shared" si="8"/>
        <v>3780.21</v>
      </c>
      <c r="P30" s="65">
        <f t="shared" si="9"/>
        <v>1926.1069999999997</v>
      </c>
      <c r="Q30" s="65">
        <f t="shared" si="10"/>
        <v>3816.2119999999995</v>
      </c>
      <c r="R30" s="135">
        <f t="shared" si="11"/>
        <v>3852.2139999999995</v>
      </c>
      <c r="S30" s="65">
        <f t="shared" si="12"/>
        <v>101.9047619047619</v>
      </c>
      <c r="T30" s="4"/>
      <c r="U30" s="20"/>
      <c r="V30" s="25">
        <f t="shared" si="13"/>
        <v>0</v>
      </c>
      <c r="W30" s="25">
        <f t="shared" si="14"/>
        <v>0</v>
      </c>
      <c r="X30" s="25">
        <f t="shared" si="15"/>
        <v>0</v>
      </c>
      <c r="Y30" s="25">
        <f t="shared" si="16"/>
        <v>0</v>
      </c>
      <c r="Z30" s="136">
        <f t="shared" si="17"/>
        <v>0</v>
      </c>
      <c r="AA30" s="25" t="e">
        <f t="shared" si="18"/>
        <v>#DIV/0!</v>
      </c>
      <c r="AB30" s="68">
        <f t="shared" si="19"/>
        <v>0</v>
      </c>
      <c r="AC30" s="71"/>
      <c r="AD30" s="68">
        <f t="shared" si="20"/>
        <v>0</v>
      </c>
      <c r="AE30" s="141">
        <f t="shared" si="21"/>
        <v>0</v>
      </c>
      <c r="AF30" s="68">
        <f t="shared" si="22"/>
        <v>0</v>
      </c>
      <c r="AG30" s="138">
        <f t="shared" si="23"/>
        <v>0</v>
      </c>
      <c r="AH30" s="139">
        <f t="shared" si="24"/>
        <v>0</v>
      </c>
      <c r="AI30" s="127" t="e">
        <f t="shared" si="25"/>
        <v>#DIV/0!</v>
      </c>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row>
    <row r="31" spans="1:73" ht="54" customHeight="1" x14ac:dyDescent="0.25">
      <c r="A31" s="54">
        <v>13</v>
      </c>
      <c r="B31" s="101" t="s">
        <v>147</v>
      </c>
      <c r="C31" s="1" t="s">
        <v>203</v>
      </c>
      <c r="D31" s="46">
        <v>78</v>
      </c>
      <c r="E31" s="25">
        <v>24.92</v>
      </c>
      <c r="F31" s="23">
        <v>26.27</v>
      </c>
      <c r="G31" s="23">
        <f t="shared" si="1"/>
        <v>971.88000000000011</v>
      </c>
      <c r="H31" s="23">
        <f t="shared" si="2"/>
        <v>1024.53</v>
      </c>
      <c r="I31" s="23">
        <f t="shared" si="3"/>
        <v>1996.41</v>
      </c>
      <c r="J31" s="133">
        <f t="shared" si="4"/>
        <v>2049.06</v>
      </c>
      <c r="K31" s="65">
        <f t="shared" si="5"/>
        <v>26.27</v>
      </c>
      <c r="L31" s="65">
        <v>27.98</v>
      </c>
      <c r="M31" s="65">
        <f t="shared" si="6"/>
        <v>1024.53</v>
      </c>
      <c r="N31" s="65">
        <f t="shared" si="7"/>
        <v>100</v>
      </c>
      <c r="O31" s="133">
        <f t="shared" si="8"/>
        <v>2049.06</v>
      </c>
      <c r="P31" s="65">
        <f t="shared" si="9"/>
        <v>1091.22</v>
      </c>
      <c r="Q31" s="65">
        <f t="shared" si="10"/>
        <v>2115.75</v>
      </c>
      <c r="R31" s="135">
        <f t="shared" si="11"/>
        <v>2182.44</v>
      </c>
      <c r="S31" s="65">
        <f t="shared" si="12"/>
        <v>106.50932622763609</v>
      </c>
      <c r="T31" s="46">
        <v>53</v>
      </c>
      <c r="U31" s="25">
        <v>18.010000000000002</v>
      </c>
      <c r="V31" s="25">
        <v>18.98</v>
      </c>
      <c r="W31" s="25">
        <f t="shared" si="14"/>
        <v>477.26500000000004</v>
      </c>
      <c r="X31" s="25">
        <f t="shared" si="15"/>
        <v>502.97</v>
      </c>
      <c r="Y31" s="25">
        <f t="shared" si="16"/>
        <v>980.23500000000013</v>
      </c>
      <c r="Z31" s="136">
        <f t="shared" si="17"/>
        <v>1005.94</v>
      </c>
      <c r="AA31" s="25">
        <f t="shared" si="18"/>
        <v>105.3858967240422</v>
      </c>
      <c r="AB31" s="68">
        <f t="shared" si="19"/>
        <v>18.98</v>
      </c>
      <c r="AC31" s="71">
        <v>20.21</v>
      </c>
      <c r="AD31" s="68">
        <f t="shared" si="20"/>
        <v>502.97</v>
      </c>
      <c r="AE31" s="141">
        <f t="shared" si="21"/>
        <v>1005.94</v>
      </c>
      <c r="AF31" s="68">
        <f t="shared" si="22"/>
        <v>535.56500000000005</v>
      </c>
      <c r="AG31" s="138">
        <f t="shared" si="23"/>
        <v>1038.5350000000001</v>
      </c>
      <c r="AH31" s="139">
        <f t="shared" si="24"/>
        <v>1071.1300000000001</v>
      </c>
      <c r="AI31" s="127">
        <f t="shared" si="25"/>
        <v>106.48050579557429</v>
      </c>
    </row>
    <row r="32" spans="1:73" ht="64.5" customHeight="1" x14ac:dyDescent="0.25">
      <c r="A32" s="54">
        <v>14</v>
      </c>
      <c r="B32" s="105" t="s">
        <v>222</v>
      </c>
      <c r="C32" s="1" t="s">
        <v>203</v>
      </c>
      <c r="D32" s="24">
        <v>0</v>
      </c>
      <c r="E32" s="25">
        <v>0</v>
      </c>
      <c r="F32" s="23">
        <f t="shared" ref="F32:F61" si="28">E32*1.06</f>
        <v>0</v>
      </c>
      <c r="G32" s="23">
        <f t="shared" si="1"/>
        <v>0</v>
      </c>
      <c r="H32" s="23">
        <f t="shared" si="2"/>
        <v>0</v>
      </c>
      <c r="I32" s="23">
        <f t="shared" si="3"/>
        <v>0</v>
      </c>
      <c r="J32" s="133">
        <f t="shared" si="4"/>
        <v>0</v>
      </c>
      <c r="K32" s="65">
        <f t="shared" si="5"/>
        <v>0</v>
      </c>
      <c r="L32" s="65">
        <v>0</v>
      </c>
      <c r="M32" s="65">
        <f t="shared" si="6"/>
        <v>0</v>
      </c>
      <c r="N32" s="65" t="e">
        <f t="shared" si="7"/>
        <v>#DIV/0!</v>
      </c>
      <c r="O32" s="133">
        <f t="shared" si="8"/>
        <v>0</v>
      </c>
      <c r="P32" s="65">
        <f t="shared" si="9"/>
        <v>0</v>
      </c>
      <c r="Q32" s="65">
        <f t="shared" si="10"/>
        <v>0</v>
      </c>
      <c r="R32" s="135">
        <f t="shared" si="11"/>
        <v>0</v>
      </c>
      <c r="S32" s="65" t="e">
        <f t="shared" si="12"/>
        <v>#DIV/0!</v>
      </c>
      <c r="T32" s="24">
        <v>0</v>
      </c>
      <c r="U32" s="25">
        <v>0</v>
      </c>
      <c r="V32" s="25">
        <f t="shared" si="13"/>
        <v>0</v>
      </c>
      <c r="W32" s="25">
        <f t="shared" si="14"/>
        <v>0</v>
      </c>
      <c r="X32" s="25">
        <f t="shared" si="15"/>
        <v>0</v>
      </c>
      <c r="Y32" s="25">
        <f t="shared" si="16"/>
        <v>0</v>
      </c>
      <c r="Z32" s="136">
        <f t="shared" si="17"/>
        <v>0</v>
      </c>
      <c r="AA32" s="25" t="e">
        <f t="shared" si="18"/>
        <v>#DIV/0!</v>
      </c>
      <c r="AB32" s="68">
        <f t="shared" si="19"/>
        <v>0</v>
      </c>
      <c r="AC32" s="71">
        <v>0</v>
      </c>
      <c r="AD32" s="68">
        <f t="shared" si="20"/>
        <v>0</v>
      </c>
      <c r="AE32" s="141">
        <f t="shared" si="21"/>
        <v>0</v>
      </c>
      <c r="AF32" s="68">
        <f t="shared" si="22"/>
        <v>0</v>
      </c>
      <c r="AG32" s="138">
        <f t="shared" si="23"/>
        <v>0</v>
      </c>
      <c r="AH32" s="139">
        <f t="shared" si="24"/>
        <v>0</v>
      </c>
      <c r="AI32" s="127" t="e">
        <f t="shared" si="25"/>
        <v>#DIV/0!</v>
      </c>
    </row>
    <row r="33" spans="1:73" s="15" customFormat="1" ht="229.5" customHeight="1" x14ac:dyDescent="0.25">
      <c r="A33" s="54">
        <v>15</v>
      </c>
      <c r="B33" s="102" t="s">
        <v>10</v>
      </c>
      <c r="C33" s="1" t="s">
        <v>194</v>
      </c>
      <c r="D33" s="24">
        <v>58.558999999999997</v>
      </c>
      <c r="E33" s="25">
        <v>25.91</v>
      </c>
      <c r="F33" s="23">
        <v>27.47</v>
      </c>
      <c r="G33" s="23">
        <f t="shared" si="1"/>
        <v>758.631845</v>
      </c>
      <c r="H33" s="23">
        <f t="shared" si="2"/>
        <v>804.30786499999988</v>
      </c>
      <c r="I33" s="23">
        <f t="shared" si="3"/>
        <v>1562.9397099999999</v>
      </c>
      <c r="J33" s="133">
        <f t="shared" si="4"/>
        <v>1608.6157299999998</v>
      </c>
      <c r="K33" s="65">
        <f t="shared" si="5"/>
        <v>27.47</v>
      </c>
      <c r="L33" s="65">
        <v>29.24</v>
      </c>
      <c r="M33" s="65">
        <f t="shared" si="6"/>
        <v>804.30786499999988</v>
      </c>
      <c r="N33" s="65">
        <f t="shared" si="7"/>
        <v>100</v>
      </c>
      <c r="O33" s="133">
        <f t="shared" si="8"/>
        <v>1608.6157299999998</v>
      </c>
      <c r="P33" s="65">
        <f t="shared" si="9"/>
        <v>856.13257999999996</v>
      </c>
      <c r="Q33" s="65">
        <f t="shared" si="10"/>
        <v>1660.4404449999997</v>
      </c>
      <c r="R33" s="135">
        <f t="shared" si="11"/>
        <v>1712.2651599999999</v>
      </c>
      <c r="S33" s="65">
        <f t="shared" si="12"/>
        <v>106.44339279213688</v>
      </c>
      <c r="T33" s="24"/>
      <c r="U33" s="25"/>
      <c r="V33" s="25">
        <f t="shared" si="13"/>
        <v>0</v>
      </c>
      <c r="W33" s="25">
        <f t="shared" si="14"/>
        <v>0</v>
      </c>
      <c r="X33" s="25">
        <f t="shared" si="15"/>
        <v>0</v>
      </c>
      <c r="Y33" s="25">
        <f t="shared" si="16"/>
        <v>0</v>
      </c>
      <c r="Z33" s="136">
        <f t="shared" si="17"/>
        <v>0</v>
      </c>
      <c r="AA33" s="25" t="e">
        <f t="shared" si="18"/>
        <v>#DIV/0!</v>
      </c>
      <c r="AB33" s="68">
        <f t="shared" si="19"/>
        <v>0</v>
      </c>
      <c r="AC33" s="71"/>
      <c r="AD33" s="68">
        <f t="shared" si="20"/>
        <v>0</v>
      </c>
      <c r="AE33" s="141">
        <f t="shared" si="21"/>
        <v>0</v>
      </c>
      <c r="AF33" s="68">
        <f t="shared" si="22"/>
        <v>0</v>
      </c>
      <c r="AG33" s="138">
        <f t="shared" si="23"/>
        <v>0</v>
      </c>
      <c r="AH33" s="139">
        <f t="shared" si="24"/>
        <v>0</v>
      </c>
      <c r="AI33" s="127" t="e">
        <f t="shared" si="25"/>
        <v>#DIV/0!</v>
      </c>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63"/>
      <c r="BH33" s="63"/>
      <c r="BI33" s="63"/>
      <c r="BJ33" s="63"/>
      <c r="BK33" s="63"/>
      <c r="BL33" s="63"/>
      <c r="BM33" s="63"/>
      <c r="BN33" s="63"/>
      <c r="BO33" s="63"/>
      <c r="BP33" s="63"/>
      <c r="BQ33" s="63"/>
      <c r="BR33" s="63"/>
      <c r="BS33" s="63"/>
      <c r="BT33" s="63"/>
      <c r="BU33" s="63"/>
    </row>
    <row r="34" spans="1:73" s="15" customFormat="1" ht="45" x14ac:dyDescent="0.25">
      <c r="A34" s="54">
        <v>16</v>
      </c>
      <c r="B34" s="103" t="s">
        <v>11</v>
      </c>
      <c r="C34" s="1" t="s">
        <v>193</v>
      </c>
      <c r="D34" s="24">
        <v>93</v>
      </c>
      <c r="E34" s="25">
        <v>48.42</v>
      </c>
      <c r="F34" s="23">
        <v>51.04</v>
      </c>
      <c r="G34" s="23">
        <f t="shared" si="1"/>
        <v>2251.5300000000002</v>
      </c>
      <c r="H34" s="23">
        <f t="shared" si="2"/>
        <v>2373.36</v>
      </c>
      <c r="I34" s="23">
        <f t="shared" si="3"/>
        <v>4624.8900000000003</v>
      </c>
      <c r="J34" s="133">
        <f t="shared" si="4"/>
        <v>4746.72</v>
      </c>
      <c r="K34" s="65">
        <f t="shared" si="5"/>
        <v>51.04</v>
      </c>
      <c r="L34" s="65">
        <v>52.59</v>
      </c>
      <c r="M34" s="65">
        <f t="shared" si="6"/>
        <v>2373.36</v>
      </c>
      <c r="N34" s="65">
        <f t="shared" si="7"/>
        <v>100</v>
      </c>
      <c r="O34" s="133">
        <f t="shared" si="8"/>
        <v>4746.72</v>
      </c>
      <c r="P34" s="65">
        <f t="shared" si="9"/>
        <v>2445.4349999999999</v>
      </c>
      <c r="Q34" s="65">
        <f t="shared" si="10"/>
        <v>4818.7950000000001</v>
      </c>
      <c r="R34" s="135">
        <f t="shared" si="11"/>
        <v>4890.87</v>
      </c>
      <c r="S34" s="65">
        <f t="shared" si="12"/>
        <v>103.03683385579939</v>
      </c>
      <c r="T34" s="24">
        <v>0</v>
      </c>
      <c r="U34" s="25"/>
      <c r="V34" s="25">
        <f t="shared" si="13"/>
        <v>0</v>
      </c>
      <c r="W34" s="25">
        <f t="shared" si="14"/>
        <v>0</v>
      </c>
      <c r="X34" s="25">
        <f t="shared" si="15"/>
        <v>0</v>
      </c>
      <c r="Y34" s="25">
        <f t="shared" si="16"/>
        <v>0</v>
      </c>
      <c r="Z34" s="136">
        <f t="shared" si="17"/>
        <v>0</v>
      </c>
      <c r="AA34" s="25" t="e">
        <f t="shared" si="18"/>
        <v>#DIV/0!</v>
      </c>
      <c r="AB34" s="68">
        <f t="shared" si="19"/>
        <v>0</v>
      </c>
      <c r="AC34" s="71"/>
      <c r="AD34" s="68">
        <f t="shared" si="20"/>
        <v>0</v>
      </c>
      <c r="AE34" s="141">
        <f t="shared" si="21"/>
        <v>0</v>
      </c>
      <c r="AF34" s="68">
        <f t="shared" si="22"/>
        <v>0</v>
      </c>
      <c r="AG34" s="138">
        <f t="shared" si="23"/>
        <v>0</v>
      </c>
      <c r="AH34" s="139">
        <f t="shared" si="24"/>
        <v>0</v>
      </c>
      <c r="AI34" s="127" t="e">
        <f t="shared" si="25"/>
        <v>#DIV/0!</v>
      </c>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3"/>
      <c r="BS34" s="63"/>
      <c r="BT34" s="63"/>
      <c r="BU34" s="63"/>
    </row>
    <row r="35" spans="1:73" ht="45" x14ac:dyDescent="0.25">
      <c r="A35" s="54">
        <v>17</v>
      </c>
      <c r="B35" s="103" t="s">
        <v>12</v>
      </c>
      <c r="C35" s="1" t="s">
        <v>204</v>
      </c>
      <c r="D35" s="46">
        <v>126.3</v>
      </c>
      <c r="E35" s="25">
        <v>58.22</v>
      </c>
      <c r="F35" s="23">
        <v>61.36</v>
      </c>
      <c r="G35" s="23">
        <f t="shared" si="1"/>
        <v>3676.5929999999998</v>
      </c>
      <c r="H35" s="23">
        <f t="shared" si="2"/>
        <v>3874.884</v>
      </c>
      <c r="I35" s="23">
        <f t="shared" si="3"/>
        <v>7551.4769999999999</v>
      </c>
      <c r="J35" s="133">
        <f t="shared" si="4"/>
        <v>7749.768</v>
      </c>
      <c r="K35" s="65">
        <f t="shared" si="5"/>
        <v>61.36</v>
      </c>
      <c r="L35" s="65">
        <v>65.05</v>
      </c>
      <c r="M35" s="65">
        <f t="shared" si="6"/>
        <v>3874.884</v>
      </c>
      <c r="N35" s="65">
        <f t="shared" si="7"/>
        <v>100</v>
      </c>
      <c r="O35" s="133">
        <f t="shared" si="8"/>
        <v>7749.768</v>
      </c>
      <c r="P35" s="65">
        <f t="shared" si="9"/>
        <v>4107.9074999999993</v>
      </c>
      <c r="Q35" s="65">
        <f t="shared" si="10"/>
        <v>7982.7914999999994</v>
      </c>
      <c r="R35" s="135">
        <f t="shared" si="11"/>
        <v>8215.8149999999987</v>
      </c>
      <c r="S35" s="65">
        <f t="shared" si="12"/>
        <v>106.01368970013037</v>
      </c>
      <c r="T35" s="46">
        <v>37.4</v>
      </c>
      <c r="U35" s="25">
        <v>84.87</v>
      </c>
      <c r="V35" s="25">
        <v>89.45</v>
      </c>
      <c r="W35" s="25">
        <f t="shared" si="14"/>
        <v>1587.069</v>
      </c>
      <c r="X35" s="25">
        <f t="shared" si="15"/>
        <v>1672.7149999999999</v>
      </c>
      <c r="Y35" s="25">
        <f t="shared" si="16"/>
        <v>3259.7839999999997</v>
      </c>
      <c r="Z35" s="136">
        <f t="shared" si="17"/>
        <v>3345.43</v>
      </c>
      <c r="AA35" s="25">
        <f t="shared" si="18"/>
        <v>105.39648874749616</v>
      </c>
      <c r="AB35" s="68">
        <f t="shared" si="19"/>
        <v>89.45</v>
      </c>
      <c r="AC35" s="71">
        <v>94.82</v>
      </c>
      <c r="AD35" s="68">
        <f t="shared" si="20"/>
        <v>1672.7149999999999</v>
      </c>
      <c r="AE35" s="141">
        <f t="shared" si="21"/>
        <v>3345.43</v>
      </c>
      <c r="AF35" s="68">
        <f t="shared" si="22"/>
        <v>1773.1339999999998</v>
      </c>
      <c r="AG35" s="138">
        <f t="shared" si="23"/>
        <v>3445.8489999999997</v>
      </c>
      <c r="AH35" s="139">
        <f t="shared" si="24"/>
        <v>3546.2679999999996</v>
      </c>
      <c r="AI35" s="127">
        <f t="shared" si="25"/>
        <v>106.00335382895472</v>
      </c>
    </row>
    <row r="36" spans="1:73" ht="45" x14ac:dyDescent="0.25">
      <c r="A36" s="267">
        <v>18</v>
      </c>
      <c r="B36" s="269" t="s">
        <v>13</v>
      </c>
      <c r="C36" s="1" t="s">
        <v>210</v>
      </c>
      <c r="D36" s="46">
        <v>34</v>
      </c>
      <c r="E36" s="25">
        <v>21.47</v>
      </c>
      <c r="F36" s="23">
        <v>22.76</v>
      </c>
      <c r="G36" s="23">
        <f t="shared" si="1"/>
        <v>364.99</v>
      </c>
      <c r="H36" s="23">
        <f t="shared" si="2"/>
        <v>386.92</v>
      </c>
      <c r="I36" s="23">
        <f t="shared" si="3"/>
        <v>751.91000000000008</v>
      </c>
      <c r="J36" s="133">
        <f t="shared" si="4"/>
        <v>773.84</v>
      </c>
      <c r="K36" s="65">
        <f t="shared" si="5"/>
        <v>22.76</v>
      </c>
      <c r="L36" s="65">
        <v>24.24</v>
      </c>
      <c r="M36" s="65">
        <f t="shared" si="6"/>
        <v>386.92</v>
      </c>
      <c r="N36" s="65">
        <f t="shared" si="7"/>
        <v>100</v>
      </c>
      <c r="O36" s="133">
        <f t="shared" si="8"/>
        <v>773.84</v>
      </c>
      <c r="P36" s="65">
        <f t="shared" si="9"/>
        <v>412.08</v>
      </c>
      <c r="Q36" s="65">
        <f t="shared" si="10"/>
        <v>799</v>
      </c>
      <c r="R36" s="135">
        <f t="shared" si="11"/>
        <v>824.16</v>
      </c>
      <c r="S36" s="65">
        <f t="shared" si="12"/>
        <v>106.50263620386642</v>
      </c>
      <c r="T36" s="46">
        <v>0</v>
      </c>
      <c r="U36" s="25">
        <v>0</v>
      </c>
      <c r="V36" s="25">
        <v>0</v>
      </c>
      <c r="W36" s="25">
        <f t="shared" si="14"/>
        <v>0</v>
      </c>
      <c r="X36" s="25">
        <v>0</v>
      </c>
      <c r="Y36" s="25">
        <v>0</v>
      </c>
      <c r="Z36" s="136">
        <f t="shared" si="17"/>
        <v>0</v>
      </c>
      <c r="AA36" s="25" t="e">
        <f t="shared" si="18"/>
        <v>#DIV/0!</v>
      </c>
      <c r="AB36" s="68">
        <f t="shared" si="19"/>
        <v>0</v>
      </c>
      <c r="AC36" s="71"/>
      <c r="AD36" s="68">
        <f t="shared" si="20"/>
        <v>0</v>
      </c>
      <c r="AE36" s="141">
        <f t="shared" si="21"/>
        <v>0</v>
      </c>
      <c r="AF36" s="68">
        <f t="shared" si="22"/>
        <v>0</v>
      </c>
      <c r="AG36" s="138">
        <f t="shared" si="23"/>
        <v>0</v>
      </c>
      <c r="AH36" s="139">
        <f t="shared" si="24"/>
        <v>0</v>
      </c>
      <c r="AI36" s="127" t="e">
        <f t="shared" si="25"/>
        <v>#DIV/0!</v>
      </c>
    </row>
    <row r="37" spans="1:73" ht="135" x14ac:dyDescent="0.25">
      <c r="A37" s="271"/>
      <c r="B37" s="278"/>
      <c r="C37" s="1" t="s">
        <v>205</v>
      </c>
      <c r="D37" s="24">
        <v>202.91900000000001</v>
      </c>
      <c r="E37" s="25">
        <v>45.59</v>
      </c>
      <c r="F37" s="23">
        <f t="shared" si="28"/>
        <v>48.325400000000009</v>
      </c>
      <c r="G37" s="23">
        <f t="shared" si="1"/>
        <v>4625.5386050000006</v>
      </c>
      <c r="H37" s="23">
        <f t="shared" si="2"/>
        <v>4903.0709213000009</v>
      </c>
      <c r="I37" s="23">
        <f t="shared" si="3"/>
        <v>9528.6095263000025</v>
      </c>
      <c r="J37" s="133">
        <f t="shared" si="4"/>
        <v>9806.1418426000018</v>
      </c>
      <c r="K37" s="65">
        <f t="shared" si="5"/>
        <v>48.325400000000009</v>
      </c>
      <c r="L37" s="65">
        <v>51.47</v>
      </c>
      <c r="M37" s="65">
        <f t="shared" si="6"/>
        <v>4903.0709213000009</v>
      </c>
      <c r="N37" s="65">
        <f t="shared" si="7"/>
        <v>100</v>
      </c>
      <c r="O37" s="133">
        <f t="shared" si="8"/>
        <v>9806.1418426000018</v>
      </c>
      <c r="P37" s="65">
        <f t="shared" si="9"/>
        <v>5222.120465</v>
      </c>
      <c r="Q37" s="65">
        <f t="shared" si="10"/>
        <v>10125.191386300001</v>
      </c>
      <c r="R37" s="135">
        <f t="shared" si="11"/>
        <v>10444.24093</v>
      </c>
      <c r="S37" s="65">
        <f t="shared" si="12"/>
        <v>106.50713703352686</v>
      </c>
      <c r="T37" s="24">
        <v>0</v>
      </c>
      <c r="U37" s="25"/>
      <c r="V37" s="25">
        <f t="shared" si="13"/>
        <v>0</v>
      </c>
      <c r="W37" s="25">
        <f t="shared" si="14"/>
        <v>0</v>
      </c>
      <c r="X37" s="25">
        <f t="shared" si="15"/>
        <v>0</v>
      </c>
      <c r="Y37" s="25">
        <f t="shared" si="16"/>
        <v>0</v>
      </c>
      <c r="Z37" s="136">
        <f t="shared" si="17"/>
        <v>0</v>
      </c>
      <c r="AA37" s="25" t="e">
        <f t="shared" si="18"/>
        <v>#DIV/0!</v>
      </c>
      <c r="AB37" s="68">
        <f t="shared" si="19"/>
        <v>0</v>
      </c>
      <c r="AC37" s="71"/>
      <c r="AD37" s="68">
        <f t="shared" si="20"/>
        <v>0</v>
      </c>
      <c r="AE37" s="141">
        <f t="shared" si="21"/>
        <v>0</v>
      </c>
      <c r="AF37" s="68">
        <f t="shared" si="22"/>
        <v>0</v>
      </c>
      <c r="AG37" s="138">
        <f t="shared" si="23"/>
        <v>0</v>
      </c>
      <c r="AH37" s="139">
        <f t="shared" si="24"/>
        <v>0</v>
      </c>
      <c r="AI37" s="127" t="e">
        <f t="shared" si="25"/>
        <v>#DIV/0!</v>
      </c>
    </row>
    <row r="38" spans="1:73" ht="60" x14ac:dyDescent="0.25">
      <c r="A38" s="54">
        <v>19</v>
      </c>
      <c r="B38" s="90" t="s">
        <v>14</v>
      </c>
      <c r="C38" s="1" t="s">
        <v>191</v>
      </c>
      <c r="D38" s="24">
        <v>40.64</v>
      </c>
      <c r="E38" s="25">
        <v>45.68</v>
      </c>
      <c r="F38" s="23">
        <v>48.15</v>
      </c>
      <c r="G38" s="23">
        <f t="shared" si="1"/>
        <v>928.21760000000006</v>
      </c>
      <c r="H38" s="23">
        <f t="shared" si="2"/>
        <v>978.40800000000002</v>
      </c>
      <c r="I38" s="23">
        <f>G38+H38</f>
        <v>1906.6256000000001</v>
      </c>
      <c r="J38" s="133">
        <f t="shared" si="4"/>
        <v>1956.816</v>
      </c>
      <c r="K38" s="65">
        <f t="shared" si="5"/>
        <v>48.15</v>
      </c>
      <c r="L38" s="65">
        <v>51.04</v>
      </c>
      <c r="M38" s="65">
        <f t="shared" si="6"/>
        <v>978.40800000000002</v>
      </c>
      <c r="N38" s="65">
        <f t="shared" si="7"/>
        <v>100</v>
      </c>
      <c r="O38" s="133">
        <f t="shared" si="8"/>
        <v>1956.816</v>
      </c>
      <c r="P38" s="65">
        <f t="shared" si="9"/>
        <v>1037.1328000000001</v>
      </c>
      <c r="Q38" s="65">
        <f t="shared" si="10"/>
        <v>2015.5408000000002</v>
      </c>
      <c r="R38" s="135">
        <f t="shared" si="11"/>
        <v>2074.2656000000002</v>
      </c>
      <c r="S38" s="65">
        <f t="shared" si="12"/>
        <v>106.00207684319834</v>
      </c>
      <c r="T38" s="24"/>
      <c r="U38" s="25"/>
      <c r="V38" s="25">
        <f t="shared" si="13"/>
        <v>0</v>
      </c>
      <c r="W38" s="25">
        <f t="shared" si="14"/>
        <v>0</v>
      </c>
      <c r="X38" s="25">
        <f t="shared" si="15"/>
        <v>0</v>
      </c>
      <c r="Y38" s="25">
        <f t="shared" si="16"/>
        <v>0</v>
      </c>
      <c r="Z38" s="136">
        <f t="shared" si="17"/>
        <v>0</v>
      </c>
      <c r="AA38" s="25" t="e">
        <f t="shared" si="18"/>
        <v>#DIV/0!</v>
      </c>
      <c r="AB38" s="68">
        <f t="shared" si="19"/>
        <v>0</v>
      </c>
      <c r="AC38" s="71"/>
      <c r="AD38" s="68">
        <f t="shared" si="20"/>
        <v>0</v>
      </c>
      <c r="AE38" s="141">
        <f t="shared" si="21"/>
        <v>0</v>
      </c>
      <c r="AF38" s="68">
        <f t="shared" si="22"/>
        <v>0</v>
      </c>
      <c r="AG38" s="138">
        <f t="shared" si="23"/>
        <v>0</v>
      </c>
      <c r="AH38" s="139">
        <f t="shared" si="24"/>
        <v>0</v>
      </c>
      <c r="AI38" s="127" t="e">
        <f t="shared" si="25"/>
        <v>#DIV/0!</v>
      </c>
    </row>
    <row r="39" spans="1:73" ht="24.75" customHeight="1" x14ac:dyDescent="0.25">
      <c r="A39" s="279">
        <v>20</v>
      </c>
      <c r="B39" s="280" t="s">
        <v>15</v>
      </c>
      <c r="C39" s="13" t="s">
        <v>52</v>
      </c>
      <c r="D39" s="5"/>
      <c r="E39" s="7"/>
      <c r="F39" s="23"/>
      <c r="G39" s="23">
        <f t="shared" si="1"/>
        <v>0</v>
      </c>
      <c r="H39" s="23">
        <f t="shared" si="2"/>
        <v>0</v>
      </c>
      <c r="I39" s="23"/>
      <c r="J39" s="133">
        <f t="shared" si="4"/>
        <v>0</v>
      </c>
      <c r="K39" s="65">
        <f t="shared" si="5"/>
        <v>0</v>
      </c>
      <c r="L39" s="65"/>
      <c r="M39" s="65">
        <f t="shared" si="6"/>
        <v>0</v>
      </c>
      <c r="N39" s="65" t="e">
        <f t="shared" si="7"/>
        <v>#DIV/0!</v>
      </c>
      <c r="O39" s="133">
        <f t="shared" si="8"/>
        <v>0</v>
      </c>
      <c r="P39" s="65">
        <f t="shared" si="9"/>
        <v>0</v>
      </c>
      <c r="Q39" s="65">
        <f t="shared" si="10"/>
        <v>0</v>
      </c>
      <c r="R39" s="135">
        <f t="shared" si="11"/>
        <v>0</v>
      </c>
      <c r="S39" s="65" t="e">
        <f t="shared" si="12"/>
        <v>#DIV/0!</v>
      </c>
      <c r="T39" s="5"/>
      <c r="U39" s="7"/>
      <c r="V39" s="25"/>
      <c r="W39" s="25"/>
      <c r="X39" s="25"/>
      <c r="Y39" s="25"/>
      <c r="Z39" s="136">
        <f t="shared" si="17"/>
        <v>0</v>
      </c>
      <c r="AA39" s="25" t="e">
        <f t="shared" si="18"/>
        <v>#DIV/0!</v>
      </c>
      <c r="AB39" s="68">
        <f t="shared" si="19"/>
        <v>0</v>
      </c>
      <c r="AC39" s="71"/>
      <c r="AD39" s="68">
        <f t="shared" si="20"/>
        <v>0</v>
      </c>
      <c r="AE39" s="141">
        <f t="shared" si="21"/>
        <v>0</v>
      </c>
      <c r="AF39" s="68">
        <f t="shared" si="22"/>
        <v>0</v>
      </c>
      <c r="AG39" s="138">
        <f t="shared" si="23"/>
        <v>0</v>
      </c>
      <c r="AH39" s="139">
        <f t="shared" si="24"/>
        <v>0</v>
      </c>
      <c r="AI39" s="127" t="e">
        <f t="shared" si="25"/>
        <v>#DIV/0!</v>
      </c>
    </row>
    <row r="40" spans="1:73" ht="30" x14ac:dyDescent="0.25">
      <c r="A40" s="279"/>
      <c r="B40" s="280"/>
      <c r="C40" s="11" t="s">
        <v>111</v>
      </c>
      <c r="D40" s="5">
        <v>45.42</v>
      </c>
      <c r="E40" s="7">
        <v>52.16</v>
      </c>
      <c r="F40" s="23">
        <v>55.29</v>
      </c>
      <c r="G40" s="23">
        <f t="shared" si="1"/>
        <v>1184.5536</v>
      </c>
      <c r="H40" s="23">
        <f t="shared" si="2"/>
        <v>1255.6359</v>
      </c>
      <c r="I40" s="23">
        <f t="shared" si="3"/>
        <v>2440.1895</v>
      </c>
      <c r="J40" s="133">
        <f t="shared" si="4"/>
        <v>2511.2718</v>
      </c>
      <c r="K40" s="65">
        <f t="shared" si="5"/>
        <v>55.29</v>
      </c>
      <c r="L40" s="65">
        <v>58.6</v>
      </c>
      <c r="M40" s="65">
        <f t="shared" si="6"/>
        <v>1255.6359</v>
      </c>
      <c r="N40" s="65">
        <f t="shared" si="7"/>
        <v>100</v>
      </c>
      <c r="O40" s="133">
        <f t="shared" si="8"/>
        <v>2511.2718</v>
      </c>
      <c r="P40" s="65">
        <f t="shared" si="9"/>
        <v>1330.806</v>
      </c>
      <c r="Q40" s="65">
        <f t="shared" si="10"/>
        <v>2586.4418999999998</v>
      </c>
      <c r="R40" s="135">
        <f t="shared" si="11"/>
        <v>2661.6120000000001</v>
      </c>
      <c r="S40" s="65">
        <f t="shared" si="12"/>
        <v>105.98661602459758</v>
      </c>
      <c r="T40" s="18"/>
      <c r="U40" s="7"/>
      <c r="V40" s="25"/>
      <c r="W40" s="25"/>
      <c r="X40" s="25"/>
      <c r="Y40" s="25"/>
      <c r="Z40" s="136">
        <f t="shared" si="17"/>
        <v>0</v>
      </c>
      <c r="AA40" s="25" t="e">
        <f t="shared" si="18"/>
        <v>#DIV/0!</v>
      </c>
      <c r="AB40" s="68">
        <f t="shared" si="19"/>
        <v>0</v>
      </c>
      <c r="AC40" s="71"/>
      <c r="AD40" s="68">
        <f t="shared" si="20"/>
        <v>0</v>
      </c>
      <c r="AE40" s="141">
        <f t="shared" si="21"/>
        <v>0</v>
      </c>
      <c r="AF40" s="68">
        <f t="shared" si="22"/>
        <v>0</v>
      </c>
      <c r="AG40" s="138">
        <f t="shared" si="23"/>
        <v>0</v>
      </c>
      <c r="AH40" s="139">
        <f t="shared" si="24"/>
        <v>0</v>
      </c>
      <c r="AI40" s="127" t="e">
        <f t="shared" si="25"/>
        <v>#DIV/0!</v>
      </c>
    </row>
    <row r="41" spans="1:73" ht="30" x14ac:dyDescent="0.25">
      <c r="A41" s="279"/>
      <c r="B41" s="280"/>
      <c r="C41" s="11" t="s">
        <v>117</v>
      </c>
      <c r="D41" s="5">
        <v>31.95</v>
      </c>
      <c r="E41" s="7">
        <v>40.57</v>
      </c>
      <c r="F41" s="23">
        <v>43</v>
      </c>
      <c r="G41" s="23">
        <f t="shared" si="1"/>
        <v>648.10574999999994</v>
      </c>
      <c r="H41" s="23">
        <f t="shared" si="2"/>
        <v>686.92499999999995</v>
      </c>
      <c r="I41" s="23">
        <f t="shared" si="3"/>
        <v>1335.0307499999999</v>
      </c>
      <c r="J41" s="133">
        <f t="shared" si="4"/>
        <v>1373.85</v>
      </c>
      <c r="K41" s="65">
        <f t="shared" si="5"/>
        <v>43</v>
      </c>
      <c r="L41" s="65">
        <v>45.58</v>
      </c>
      <c r="M41" s="65">
        <f t="shared" si="6"/>
        <v>686.92499999999995</v>
      </c>
      <c r="N41" s="65">
        <f t="shared" si="7"/>
        <v>100</v>
      </c>
      <c r="O41" s="133">
        <f t="shared" si="8"/>
        <v>1373.85</v>
      </c>
      <c r="P41" s="65">
        <f t="shared" si="9"/>
        <v>728.14049999999997</v>
      </c>
      <c r="Q41" s="65">
        <f t="shared" si="10"/>
        <v>1415.0654999999999</v>
      </c>
      <c r="R41" s="135">
        <f t="shared" si="11"/>
        <v>1456.2809999999999</v>
      </c>
      <c r="S41" s="65">
        <f t="shared" si="12"/>
        <v>106</v>
      </c>
      <c r="T41" s="18"/>
      <c r="U41" s="7"/>
      <c r="V41" s="25"/>
      <c r="W41" s="25"/>
      <c r="X41" s="25"/>
      <c r="Y41" s="25"/>
      <c r="Z41" s="136">
        <f t="shared" si="17"/>
        <v>0</v>
      </c>
      <c r="AA41" s="25" t="e">
        <f t="shared" si="18"/>
        <v>#DIV/0!</v>
      </c>
      <c r="AB41" s="68">
        <f t="shared" si="19"/>
        <v>0</v>
      </c>
      <c r="AC41" s="71"/>
      <c r="AD41" s="68">
        <f t="shared" si="20"/>
        <v>0</v>
      </c>
      <c r="AE41" s="141">
        <f t="shared" si="21"/>
        <v>0</v>
      </c>
      <c r="AF41" s="68">
        <f t="shared" si="22"/>
        <v>0</v>
      </c>
      <c r="AG41" s="138">
        <f t="shared" si="23"/>
        <v>0</v>
      </c>
      <c r="AH41" s="139">
        <f t="shared" si="24"/>
        <v>0</v>
      </c>
      <c r="AI41" s="127" t="e">
        <f t="shared" si="25"/>
        <v>#DIV/0!</v>
      </c>
    </row>
    <row r="42" spans="1:73" ht="30" x14ac:dyDescent="0.25">
      <c r="A42" s="279"/>
      <c r="B42" s="280"/>
      <c r="C42" s="11" t="s">
        <v>104</v>
      </c>
      <c r="D42" s="5">
        <v>23.88</v>
      </c>
      <c r="E42" s="7">
        <v>42.47</v>
      </c>
      <c r="F42" s="23">
        <v>45</v>
      </c>
      <c r="G42" s="23">
        <f t="shared" si="1"/>
        <v>507.09179999999998</v>
      </c>
      <c r="H42" s="23">
        <f t="shared" si="2"/>
        <v>537.29999999999995</v>
      </c>
      <c r="I42" s="23">
        <f t="shared" si="3"/>
        <v>1044.3917999999999</v>
      </c>
      <c r="J42" s="133">
        <f t="shared" si="4"/>
        <v>1074.5999999999999</v>
      </c>
      <c r="K42" s="65">
        <f t="shared" si="5"/>
        <v>45</v>
      </c>
      <c r="L42" s="65">
        <v>47.7</v>
      </c>
      <c r="M42" s="65">
        <f t="shared" si="6"/>
        <v>537.29999999999995</v>
      </c>
      <c r="N42" s="65">
        <f t="shared" si="7"/>
        <v>100</v>
      </c>
      <c r="O42" s="133">
        <f t="shared" si="8"/>
        <v>1074.5999999999999</v>
      </c>
      <c r="P42" s="65">
        <f t="shared" si="9"/>
        <v>569.53800000000001</v>
      </c>
      <c r="Q42" s="65">
        <f t="shared" si="10"/>
        <v>1106.838</v>
      </c>
      <c r="R42" s="135">
        <f t="shared" si="11"/>
        <v>1139.076</v>
      </c>
      <c r="S42" s="65">
        <f t="shared" si="12"/>
        <v>106</v>
      </c>
      <c r="T42" s="18">
        <v>3.44</v>
      </c>
      <c r="U42" s="7">
        <v>31.34</v>
      </c>
      <c r="V42" s="25">
        <v>33.21</v>
      </c>
      <c r="W42" s="25">
        <f t="shared" si="14"/>
        <v>53.904800000000002</v>
      </c>
      <c r="X42" s="25">
        <f t="shared" si="15"/>
        <v>57.121200000000002</v>
      </c>
      <c r="Y42" s="25">
        <f t="shared" si="16"/>
        <v>111.02600000000001</v>
      </c>
      <c r="Z42" s="136">
        <f t="shared" si="17"/>
        <v>114.2424</v>
      </c>
      <c r="AA42" s="25">
        <f t="shared" si="18"/>
        <v>105.96681557115508</v>
      </c>
      <c r="AB42" s="68">
        <f t="shared" si="19"/>
        <v>33.21</v>
      </c>
      <c r="AC42" s="71">
        <v>35.200000000000003</v>
      </c>
      <c r="AD42" s="68">
        <f t="shared" si="20"/>
        <v>57.121200000000002</v>
      </c>
      <c r="AE42" s="141">
        <f t="shared" si="21"/>
        <v>114.2424</v>
      </c>
      <c r="AF42" s="68">
        <f t="shared" si="22"/>
        <v>60.544000000000004</v>
      </c>
      <c r="AG42" s="138">
        <f t="shared" si="23"/>
        <v>117.6652</v>
      </c>
      <c r="AH42" s="139">
        <f t="shared" si="24"/>
        <v>121.08800000000001</v>
      </c>
      <c r="AI42" s="127">
        <f t="shared" si="25"/>
        <v>105.99217103282143</v>
      </c>
    </row>
    <row r="43" spans="1:73" ht="30" x14ac:dyDescent="0.25">
      <c r="A43" s="279"/>
      <c r="B43" s="280"/>
      <c r="C43" s="11" t="s">
        <v>118</v>
      </c>
      <c r="D43" s="5">
        <v>90.3</v>
      </c>
      <c r="E43" s="7">
        <v>40.57</v>
      </c>
      <c r="F43" s="23">
        <v>43</v>
      </c>
      <c r="G43" s="23">
        <f t="shared" si="1"/>
        <v>1831.7355</v>
      </c>
      <c r="H43" s="23">
        <f t="shared" si="2"/>
        <v>1941.45</v>
      </c>
      <c r="I43" s="23">
        <f t="shared" si="3"/>
        <v>3773.1855</v>
      </c>
      <c r="J43" s="133">
        <f t="shared" si="4"/>
        <v>3882.9</v>
      </c>
      <c r="K43" s="65">
        <f t="shared" si="5"/>
        <v>43</v>
      </c>
      <c r="L43" s="65">
        <v>45.58</v>
      </c>
      <c r="M43" s="65">
        <f t="shared" si="6"/>
        <v>1941.45</v>
      </c>
      <c r="N43" s="65">
        <f t="shared" si="7"/>
        <v>100</v>
      </c>
      <c r="O43" s="133">
        <f t="shared" si="8"/>
        <v>3882.9</v>
      </c>
      <c r="P43" s="65">
        <f t="shared" si="9"/>
        <v>2057.9369999999999</v>
      </c>
      <c r="Q43" s="65">
        <f t="shared" si="10"/>
        <v>3999.3869999999997</v>
      </c>
      <c r="R43" s="135">
        <f t="shared" si="11"/>
        <v>4115.8739999999998</v>
      </c>
      <c r="S43" s="65">
        <f t="shared" si="12"/>
        <v>106</v>
      </c>
      <c r="T43" s="18">
        <v>43.75</v>
      </c>
      <c r="U43" s="7">
        <v>32.99</v>
      </c>
      <c r="V43" s="25">
        <v>34.96</v>
      </c>
      <c r="W43" s="25">
        <f t="shared" si="14"/>
        <v>721.65625</v>
      </c>
      <c r="X43" s="25">
        <f t="shared" si="15"/>
        <v>764.75</v>
      </c>
      <c r="Y43" s="25">
        <f t="shared" si="16"/>
        <v>1486.40625</v>
      </c>
      <c r="Z43" s="136">
        <f t="shared" si="17"/>
        <v>1529.5</v>
      </c>
      <c r="AA43" s="25">
        <f t="shared" si="18"/>
        <v>105.97150651712639</v>
      </c>
      <c r="AB43" s="68">
        <f t="shared" si="19"/>
        <v>34.96</v>
      </c>
      <c r="AC43" s="71">
        <v>37.049999999999997</v>
      </c>
      <c r="AD43" s="68">
        <f t="shared" si="20"/>
        <v>764.75</v>
      </c>
      <c r="AE43" s="141">
        <f t="shared" si="21"/>
        <v>1529.5</v>
      </c>
      <c r="AF43" s="68">
        <f t="shared" si="22"/>
        <v>810.46874999999989</v>
      </c>
      <c r="AG43" s="138">
        <f t="shared" si="23"/>
        <v>1575.21875</v>
      </c>
      <c r="AH43" s="139">
        <f t="shared" si="24"/>
        <v>1620.9374999999998</v>
      </c>
      <c r="AI43" s="127">
        <f t="shared" si="25"/>
        <v>105.9782608695652</v>
      </c>
    </row>
    <row r="44" spans="1:73" ht="30" x14ac:dyDescent="0.25">
      <c r="A44" s="279"/>
      <c r="B44" s="280"/>
      <c r="C44" s="11" t="s">
        <v>105</v>
      </c>
      <c r="D44" s="5">
        <v>55.64</v>
      </c>
      <c r="E44" s="7">
        <v>42.47</v>
      </c>
      <c r="F44" s="23">
        <v>45</v>
      </c>
      <c r="G44" s="23">
        <f t="shared" si="1"/>
        <v>1181.5154</v>
      </c>
      <c r="H44" s="23">
        <f t="shared" si="2"/>
        <v>1251.9000000000001</v>
      </c>
      <c r="I44" s="23">
        <f t="shared" si="3"/>
        <v>2433.4153999999999</v>
      </c>
      <c r="J44" s="133">
        <f t="shared" si="4"/>
        <v>2503.8000000000002</v>
      </c>
      <c r="K44" s="65">
        <f t="shared" si="5"/>
        <v>45</v>
      </c>
      <c r="L44" s="65">
        <v>47.7</v>
      </c>
      <c r="M44" s="65">
        <f t="shared" si="6"/>
        <v>1251.9000000000001</v>
      </c>
      <c r="N44" s="65">
        <f t="shared" si="7"/>
        <v>100</v>
      </c>
      <c r="O44" s="133">
        <f t="shared" si="8"/>
        <v>2503.8000000000002</v>
      </c>
      <c r="P44" s="65">
        <f t="shared" si="9"/>
        <v>1327.0140000000001</v>
      </c>
      <c r="Q44" s="65">
        <f t="shared" si="10"/>
        <v>2578.9140000000002</v>
      </c>
      <c r="R44" s="135">
        <f t="shared" si="11"/>
        <v>2654.0280000000002</v>
      </c>
      <c r="S44" s="65">
        <f t="shared" si="12"/>
        <v>106</v>
      </c>
      <c r="T44" s="18">
        <v>40.74</v>
      </c>
      <c r="U44" s="7">
        <v>11.06</v>
      </c>
      <c r="V44" s="25">
        <v>11.72</v>
      </c>
      <c r="W44" s="25">
        <f t="shared" ref="W44" si="29">T44*U44/2</f>
        <v>225.29220000000001</v>
      </c>
      <c r="X44" s="25">
        <f t="shared" ref="X44" si="30">T44*V44/2</f>
        <v>238.73640000000003</v>
      </c>
      <c r="Y44" s="25">
        <f t="shared" si="16"/>
        <v>464.02860000000004</v>
      </c>
      <c r="Z44" s="136">
        <f t="shared" si="17"/>
        <v>477.47280000000006</v>
      </c>
      <c r="AA44" s="25">
        <f t="shared" si="18"/>
        <v>105.96745027124774</v>
      </c>
      <c r="AB44" s="68">
        <f t="shared" si="19"/>
        <v>11.72</v>
      </c>
      <c r="AC44" s="71">
        <v>12.42</v>
      </c>
      <c r="AD44" s="68">
        <f t="shared" si="20"/>
        <v>238.73640000000003</v>
      </c>
      <c r="AE44" s="141">
        <f t="shared" si="21"/>
        <v>477.47280000000006</v>
      </c>
      <c r="AF44" s="68">
        <f t="shared" si="22"/>
        <v>252.99540000000002</v>
      </c>
      <c r="AG44" s="138">
        <f t="shared" si="23"/>
        <v>491.73180000000002</v>
      </c>
      <c r="AH44" s="139">
        <f t="shared" si="24"/>
        <v>505.99080000000004</v>
      </c>
      <c r="AI44" s="127">
        <f t="shared" si="25"/>
        <v>105.97269624573377</v>
      </c>
    </row>
    <row r="45" spans="1:73" ht="75" x14ac:dyDescent="0.25">
      <c r="A45" s="279"/>
      <c r="B45" s="280"/>
      <c r="C45" s="11" t="s">
        <v>112</v>
      </c>
      <c r="D45" s="18">
        <v>110.41</v>
      </c>
      <c r="E45" s="21">
        <v>19.96</v>
      </c>
      <c r="F45" s="23">
        <v>21.15</v>
      </c>
      <c r="G45" s="23">
        <f t="shared" si="1"/>
        <v>1101.8918000000001</v>
      </c>
      <c r="H45" s="23">
        <f t="shared" si="2"/>
        <v>1167.58575</v>
      </c>
      <c r="I45" s="23">
        <f t="shared" si="3"/>
        <v>2269.4775500000001</v>
      </c>
      <c r="J45" s="133">
        <f t="shared" si="4"/>
        <v>2335.1714999999999</v>
      </c>
      <c r="K45" s="65">
        <f t="shared" si="5"/>
        <v>21.15</v>
      </c>
      <c r="L45" s="65">
        <v>22.42</v>
      </c>
      <c r="M45" s="65">
        <f t="shared" si="6"/>
        <v>1167.58575</v>
      </c>
      <c r="N45" s="65">
        <f t="shared" si="7"/>
        <v>100</v>
      </c>
      <c r="O45" s="133">
        <f t="shared" si="8"/>
        <v>2335.1714999999999</v>
      </c>
      <c r="P45" s="65">
        <f t="shared" si="9"/>
        <v>1237.6961000000001</v>
      </c>
      <c r="Q45" s="65">
        <f t="shared" si="10"/>
        <v>2405.2818500000003</v>
      </c>
      <c r="R45" s="135">
        <f t="shared" si="11"/>
        <v>2475.3922000000002</v>
      </c>
      <c r="S45" s="65">
        <f t="shared" si="12"/>
        <v>106.00472813238773</v>
      </c>
      <c r="T45" s="18">
        <v>164.95</v>
      </c>
      <c r="U45" s="7">
        <v>31.34</v>
      </c>
      <c r="V45" s="25">
        <v>33.21</v>
      </c>
      <c r="W45" s="25">
        <f t="shared" si="14"/>
        <v>2584.7664999999997</v>
      </c>
      <c r="X45" s="25">
        <f t="shared" si="15"/>
        <v>2738.9947499999998</v>
      </c>
      <c r="Y45" s="25">
        <f t="shared" si="16"/>
        <v>5323.7612499999996</v>
      </c>
      <c r="Z45" s="136">
        <f t="shared" si="17"/>
        <v>5477.9894999999997</v>
      </c>
      <c r="AA45" s="25">
        <f t="shared" si="18"/>
        <v>105.96681557115508</v>
      </c>
      <c r="AB45" s="68">
        <f t="shared" si="19"/>
        <v>33.21</v>
      </c>
      <c r="AC45" s="71">
        <v>35.200000000000003</v>
      </c>
      <c r="AD45" s="68">
        <f t="shared" si="20"/>
        <v>2738.9947499999998</v>
      </c>
      <c r="AE45" s="141">
        <f t="shared" si="21"/>
        <v>5477.9894999999997</v>
      </c>
      <c r="AF45" s="68">
        <f t="shared" si="22"/>
        <v>2903.12</v>
      </c>
      <c r="AG45" s="138">
        <f t="shared" si="23"/>
        <v>5642.1147499999997</v>
      </c>
      <c r="AH45" s="139">
        <f t="shared" si="24"/>
        <v>5806.24</v>
      </c>
      <c r="AI45" s="127">
        <f t="shared" si="25"/>
        <v>105.99217103282143</v>
      </c>
    </row>
    <row r="46" spans="1:73" ht="60" x14ac:dyDescent="0.25">
      <c r="A46" s="279"/>
      <c r="B46" s="280"/>
      <c r="C46" s="11" t="s">
        <v>113</v>
      </c>
      <c r="D46" s="5">
        <v>47</v>
      </c>
      <c r="E46" s="7">
        <v>52.16</v>
      </c>
      <c r="F46" s="23">
        <v>55.29</v>
      </c>
      <c r="G46" s="23">
        <f t="shared" si="1"/>
        <v>1225.76</v>
      </c>
      <c r="H46" s="23">
        <f t="shared" si="2"/>
        <v>1299.3150000000001</v>
      </c>
      <c r="I46" s="23">
        <f t="shared" si="3"/>
        <v>2525.0749999999998</v>
      </c>
      <c r="J46" s="133">
        <f t="shared" si="4"/>
        <v>2598.63</v>
      </c>
      <c r="K46" s="65">
        <f t="shared" si="5"/>
        <v>55.29</v>
      </c>
      <c r="L46" s="65">
        <v>58.6</v>
      </c>
      <c r="M46" s="65">
        <f t="shared" si="6"/>
        <v>1299.3150000000001</v>
      </c>
      <c r="N46" s="65">
        <f t="shared" si="7"/>
        <v>100</v>
      </c>
      <c r="O46" s="133">
        <f t="shared" si="8"/>
        <v>2598.63</v>
      </c>
      <c r="P46" s="65">
        <f t="shared" si="9"/>
        <v>1377.1000000000001</v>
      </c>
      <c r="Q46" s="65">
        <f t="shared" si="10"/>
        <v>2676.415</v>
      </c>
      <c r="R46" s="135">
        <f t="shared" si="11"/>
        <v>2754.2000000000003</v>
      </c>
      <c r="S46" s="65">
        <f t="shared" si="12"/>
        <v>105.98661602459758</v>
      </c>
      <c r="T46" s="18"/>
      <c r="U46" s="7"/>
      <c r="V46" s="25"/>
      <c r="W46" s="25"/>
      <c r="X46" s="25"/>
      <c r="Y46" s="25"/>
      <c r="Z46" s="136">
        <f t="shared" si="17"/>
        <v>0</v>
      </c>
      <c r="AA46" s="25" t="e">
        <f t="shared" si="18"/>
        <v>#DIV/0!</v>
      </c>
      <c r="AB46" s="68">
        <f t="shared" si="19"/>
        <v>0</v>
      </c>
      <c r="AC46" s="71"/>
      <c r="AD46" s="68">
        <f t="shared" si="20"/>
        <v>0</v>
      </c>
      <c r="AE46" s="141">
        <f t="shared" si="21"/>
        <v>0</v>
      </c>
      <c r="AF46" s="68">
        <f t="shared" si="22"/>
        <v>0</v>
      </c>
      <c r="AG46" s="138">
        <f t="shared" si="23"/>
        <v>0</v>
      </c>
      <c r="AH46" s="139">
        <f t="shared" si="24"/>
        <v>0</v>
      </c>
      <c r="AI46" s="127" t="e">
        <f t="shared" si="25"/>
        <v>#DIV/0!</v>
      </c>
    </row>
    <row r="47" spans="1:73" ht="30" x14ac:dyDescent="0.25">
      <c r="A47" s="279"/>
      <c r="B47" s="280"/>
      <c r="C47" s="11" t="s">
        <v>115</v>
      </c>
      <c r="D47" s="5">
        <v>176.82</v>
      </c>
      <c r="E47" s="21">
        <v>29.3</v>
      </c>
      <c r="F47" s="23">
        <v>31.05</v>
      </c>
      <c r="G47" s="23">
        <f t="shared" si="1"/>
        <v>2590.413</v>
      </c>
      <c r="H47" s="23">
        <f t="shared" si="2"/>
        <v>2745.1304999999998</v>
      </c>
      <c r="I47" s="23">
        <f t="shared" si="3"/>
        <v>5335.5434999999998</v>
      </c>
      <c r="J47" s="133">
        <f t="shared" si="4"/>
        <v>5490.2609999999995</v>
      </c>
      <c r="K47" s="65">
        <f t="shared" si="5"/>
        <v>31.05</v>
      </c>
      <c r="L47" s="65">
        <v>32.909999999999997</v>
      </c>
      <c r="M47" s="65">
        <f t="shared" si="6"/>
        <v>2745.1304999999998</v>
      </c>
      <c r="N47" s="65">
        <f t="shared" si="7"/>
        <v>100</v>
      </c>
      <c r="O47" s="133">
        <f t="shared" si="8"/>
        <v>5490.2609999999995</v>
      </c>
      <c r="P47" s="65">
        <f t="shared" si="9"/>
        <v>2909.5730999999996</v>
      </c>
      <c r="Q47" s="65">
        <f t="shared" si="10"/>
        <v>5654.7035999999989</v>
      </c>
      <c r="R47" s="135">
        <f t="shared" si="11"/>
        <v>5819.1461999999992</v>
      </c>
      <c r="S47" s="65">
        <f t="shared" si="12"/>
        <v>105.99033816425118</v>
      </c>
      <c r="T47" s="18">
        <v>29.1</v>
      </c>
      <c r="U47" s="7">
        <v>17.71</v>
      </c>
      <c r="V47" s="25">
        <v>18.77</v>
      </c>
      <c r="W47" s="25">
        <f t="shared" si="14"/>
        <v>257.68050000000005</v>
      </c>
      <c r="X47" s="25">
        <f t="shared" si="15"/>
        <v>273.1035</v>
      </c>
      <c r="Y47" s="25">
        <f t="shared" si="16"/>
        <v>530.78400000000011</v>
      </c>
      <c r="Z47" s="136">
        <f t="shared" si="17"/>
        <v>546.20699999999999</v>
      </c>
      <c r="AA47" s="25">
        <f t="shared" si="18"/>
        <v>105.98531902879729</v>
      </c>
      <c r="AB47" s="68">
        <f t="shared" si="19"/>
        <v>18.77</v>
      </c>
      <c r="AC47" s="71">
        <v>19.899999999999999</v>
      </c>
      <c r="AD47" s="68">
        <f t="shared" si="20"/>
        <v>273.1035</v>
      </c>
      <c r="AE47" s="141">
        <f t="shared" si="21"/>
        <v>546.20699999999999</v>
      </c>
      <c r="AF47" s="68">
        <f t="shared" si="22"/>
        <v>289.54500000000002</v>
      </c>
      <c r="AG47" s="138">
        <f t="shared" si="23"/>
        <v>562.64850000000001</v>
      </c>
      <c r="AH47" s="139">
        <f t="shared" si="24"/>
        <v>579.09</v>
      </c>
      <c r="AI47" s="127">
        <f t="shared" si="25"/>
        <v>106.02024507192327</v>
      </c>
    </row>
    <row r="48" spans="1:73" ht="30" x14ac:dyDescent="0.25">
      <c r="A48" s="279"/>
      <c r="B48" s="280"/>
      <c r="C48" s="11" t="s">
        <v>121</v>
      </c>
      <c r="D48" s="5">
        <v>147.28</v>
      </c>
      <c r="E48" s="7">
        <v>34.090000000000003</v>
      </c>
      <c r="F48" s="23">
        <v>36.130000000000003</v>
      </c>
      <c r="G48" s="23">
        <f t="shared" si="1"/>
        <v>2510.3876000000005</v>
      </c>
      <c r="H48" s="23">
        <f t="shared" si="2"/>
        <v>2660.6132000000002</v>
      </c>
      <c r="I48" s="23">
        <f t="shared" si="3"/>
        <v>5171.0008000000007</v>
      </c>
      <c r="J48" s="133">
        <f t="shared" si="4"/>
        <v>5321.2264000000005</v>
      </c>
      <c r="K48" s="65">
        <f t="shared" si="5"/>
        <v>36.130000000000003</v>
      </c>
      <c r="L48" s="65">
        <v>38.29</v>
      </c>
      <c r="M48" s="65">
        <f t="shared" si="6"/>
        <v>2660.6132000000002</v>
      </c>
      <c r="N48" s="65">
        <f t="shared" si="7"/>
        <v>100</v>
      </c>
      <c r="O48" s="133">
        <f t="shared" si="8"/>
        <v>5321.2264000000005</v>
      </c>
      <c r="P48" s="65">
        <f t="shared" si="9"/>
        <v>2819.6756</v>
      </c>
      <c r="Q48" s="65">
        <f t="shared" si="10"/>
        <v>5480.2888000000003</v>
      </c>
      <c r="R48" s="135">
        <f t="shared" si="11"/>
        <v>5639.3512000000001</v>
      </c>
      <c r="S48" s="65">
        <f t="shared" si="12"/>
        <v>105.97841129255465</v>
      </c>
      <c r="T48" s="18"/>
      <c r="U48" s="7"/>
      <c r="V48" s="25"/>
      <c r="W48" s="25"/>
      <c r="X48" s="25"/>
      <c r="Y48" s="25"/>
      <c r="Z48" s="136">
        <f t="shared" si="17"/>
        <v>0</v>
      </c>
      <c r="AA48" s="25" t="e">
        <f t="shared" si="18"/>
        <v>#DIV/0!</v>
      </c>
      <c r="AB48" s="68">
        <f t="shared" si="19"/>
        <v>0</v>
      </c>
      <c r="AC48" s="71"/>
      <c r="AD48" s="68">
        <f t="shared" si="20"/>
        <v>0</v>
      </c>
      <c r="AE48" s="141">
        <f t="shared" si="21"/>
        <v>0</v>
      </c>
      <c r="AF48" s="68">
        <f t="shared" si="22"/>
        <v>0</v>
      </c>
      <c r="AG48" s="138">
        <f t="shared" si="23"/>
        <v>0</v>
      </c>
      <c r="AH48" s="139">
        <f t="shared" si="24"/>
        <v>0</v>
      </c>
      <c r="AI48" s="127" t="e">
        <f t="shared" si="25"/>
        <v>#DIV/0!</v>
      </c>
    </row>
    <row r="49" spans="1:73" ht="45" x14ac:dyDescent="0.25">
      <c r="A49" s="279"/>
      <c r="B49" s="280"/>
      <c r="C49" s="11" t="s">
        <v>198</v>
      </c>
      <c r="D49" s="5">
        <v>88.6</v>
      </c>
      <c r="E49" s="7">
        <v>36.520000000000003</v>
      </c>
      <c r="F49" s="23">
        <v>38.71</v>
      </c>
      <c r="G49" s="23">
        <f t="shared" si="1"/>
        <v>1617.836</v>
      </c>
      <c r="H49" s="23">
        <f t="shared" si="2"/>
        <v>1714.8529999999998</v>
      </c>
      <c r="I49" s="23">
        <f t="shared" si="3"/>
        <v>3332.6889999999999</v>
      </c>
      <c r="J49" s="133">
        <f t="shared" si="4"/>
        <v>3429.7059999999997</v>
      </c>
      <c r="K49" s="65">
        <f t="shared" si="5"/>
        <v>38.71</v>
      </c>
      <c r="L49" s="65">
        <v>41.03</v>
      </c>
      <c r="M49" s="65">
        <f t="shared" si="6"/>
        <v>1714.8529999999998</v>
      </c>
      <c r="N49" s="65">
        <f t="shared" si="7"/>
        <v>100</v>
      </c>
      <c r="O49" s="133">
        <f t="shared" si="8"/>
        <v>3429.7059999999997</v>
      </c>
      <c r="P49" s="65">
        <f t="shared" si="9"/>
        <v>1817.6289999999999</v>
      </c>
      <c r="Q49" s="65">
        <f t="shared" si="10"/>
        <v>3532.482</v>
      </c>
      <c r="R49" s="135">
        <f t="shared" si="11"/>
        <v>3635.2579999999998</v>
      </c>
      <c r="S49" s="65">
        <f t="shared" si="12"/>
        <v>105.99328338930509</v>
      </c>
      <c r="T49" s="18"/>
      <c r="U49" s="7"/>
      <c r="V49" s="25"/>
      <c r="W49" s="25"/>
      <c r="X49" s="25"/>
      <c r="Y49" s="25"/>
      <c r="Z49" s="136">
        <f t="shared" si="17"/>
        <v>0</v>
      </c>
      <c r="AA49" s="25" t="e">
        <f t="shared" si="18"/>
        <v>#DIV/0!</v>
      </c>
      <c r="AB49" s="68">
        <f t="shared" si="19"/>
        <v>0</v>
      </c>
      <c r="AC49" s="71"/>
      <c r="AD49" s="68">
        <f t="shared" si="20"/>
        <v>0</v>
      </c>
      <c r="AE49" s="141">
        <f t="shared" si="21"/>
        <v>0</v>
      </c>
      <c r="AF49" s="68">
        <f t="shared" si="22"/>
        <v>0</v>
      </c>
      <c r="AG49" s="138">
        <f t="shared" si="23"/>
        <v>0</v>
      </c>
      <c r="AH49" s="139">
        <f t="shared" si="24"/>
        <v>0</v>
      </c>
      <c r="AI49" s="127" t="e">
        <f t="shared" si="25"/>
        <v>#DIV/0!</v>
      </c>
    </row>
    <row r="50" spans="1:73" ht="30" x14ac:dyDescent="0.25">
      <c r="A50" s="279"/>
      <c r="B50" s="280"/>
      <c r="C50" s="11" t="s">
        <v>199</v>
      </c>
      <c r="D50" s="5"/>
      <c r="E50" s="7"/>
      <c r="F50" s="23"/>
      <c r="G50" s="23">
        <f t="shared" si="1"/>
        <v>0</v>
      </c>
      <c r="H50" s="23">
        <f t="shared" si="2"/>
        <v>0</v>
      </c>
      <c r="I50" s="23"/>
      <c r="J50" s="133">
        <f t="shared" si="4"/>
        <v>0</v>
      </c>
      <c r="K50" s="65">
        <f t="shared" si="5"/>
        <v>0</v>
      </c>
      <c r="L50" s="65"/>
      <c r="M50" s="65">
        <f t="shared" si="6"/>
        <v>0</v>
      </c>
      <c r="N50" s="65" t="e">
        <f t="shared" si="7"/>
        <v>#DIV/0!</v>
      </c>
      <c r="O50" s="133">
        <f t="shared" si="8"/>
        <v>0</v>
      </c>
      <c r="P50" s="65">
        <f t="shared" si="9"/>
        <v>0</v>
      </c>
      <c r="Q50" s="65">
        <f t="shared" si="10"/>
        <v>0</v>
      </c>
      <c r="R50" s="135">
        <f t="shared" si="11"/>
        <v>0</v>
      </c>
      <c r="S50" s="65" t="e">
        <f t="shared" si="12"/>
        <v>#DIV/0!</v>
      </c>
      <c r="T50" s="18">
        <v>11.73</v>
      </c>
      <c r="U50" s="7">
        <v>32.99</v>
      </c>
      <c r="V50" s="25">
        <v>34.96</v>
      </c>
      <c r="W50" s="25">
        <f t="shared" si="14"/>
        <v>193.48635000000002</v>
      </c>
      <c r="X50" s="25">
        <f t="shared" si="15"/>
        <v>205.04040000000001</v>
      </c>
      <c r="Y50" s="25">
        <f t="shared" si="16"/>
        <v>398.52674999999999</v>
      </c>
      <c r="Z50" s="136">
        <f t="shared" si="17"/>
        <v>410.08080000000001</v>
      </c>
      <c r="AA50" s="25">
        <f t="shared" si="18"/>
        <v>105.97150651712639</v>
      </c>
      <c r="AB50" s="68">
        <f t="shared" si="19"/>
        <v>34.96</v>
      </c>
      <c r="AC50" s="71">
        <v>37.049999999999997</v>
      </c>
      <c r="AD50" s="68">
        <f t="shared" si="20"/>
        <v>205.04040000000001</v>
      </c>
      <c r="AE50" s="141">
        <f t="shared" si="21"/>
        <v>410.08080000000001</v>
      </c>
      <c r="AF50" s="68">
        <f t="shared" si="22"/>
        <v>217.29825</v>
      </c>
      <c r="AG50" s="138">
        <f t="shared" si="23"/>
        <v>422.33865000000003</v>
      </c>
      <c r="AH50" s="139">
        <f t="shared" si="24"/>
        <v>434.59649999999999</v>
      </c>
      <c r="AI50" s="127">
        <f t="shared" si="25"/>
        <v>105.9782608695652</v>
      </c>
    </row>
    <row r="51" spans="1:73" ht="30" x14ac:dyDescent="0.25">
      <c r="A51" s="279"/>
      <c r="B51" s="280"/>
      <c r="C51" s="11" t="s">
        <v>200</v>
      </c>
      <c r="D51" s="5"/>
      <c r="E51" s="7"/>
      <c r="F51" s="23"/>
      <c r="G51" s="23">
        <f t="shared" si="1"/>
        <v>0</v>
      </c>
      <c r="H51" s="23">
        <f t="shared" si="2"/>
        <v>0</v>
      </c>
      <c r="I51" s="23"/>
      <c r="J51" s="133">
        <f t="shared" si="4"/>
        <v>0</v>
      </c>
      <c r="K51" s="65">
        <f t="shared" si="5"/>
        <v>0</v>
      </c>
      <c r="L51" s="65"/>
      <c r="M51" s="65">
        <f t="shared" si="6"/>
        <v>0</v>
      </c>
      <c r="N51" s="65" t="e">
        <f t="shared" si="7"/>
        <v>#DIV/0!</v>
      </c>
      <c r="O51" s="133">
        <f t="shared" si="8"/>
        <v>0</v>
      </c>
      <c r="P51" s="65">
        <f t="shared" si="9"/>
        <v>0</v>
      </c>
      <c r="Q51" s="65">
        <f t="shared" si="10"/>
        <v>0</v>
      </c>
      <c r="R51" s="135">
        <f t="shared" si="11"/>
        <v>0</v>
      </c>
      <c r="S51" s="65" t="e">
        <f t="shared" si="12"/>
        <v>#DIV/0!</v>
      </c>
      <c r="T51" s="18">
        <v>11.99</v>
      </c>
      <c r="U51" s="7">
        <v>57.03</v>
      </c>
      <c r="V51" s="25">
        <v>60.24</v>
      </c>
      <c r="W51" s="25">
        <f t="shared" si="14"/>
        <v>341.89485000000002</v>
      </c>
      <c r="X51" s="25">
        <f t="shared" si="15"/>
        <v>361.1388</v>
      </c>
      <c r="Y51" s="25">
        <f t="shared" si="16"/>
        <v>703.03365000000008</v>
      </c>
      <c r="Z51" s="136">
        <f t="shared" si="17"/>
        <v>722.27760000000001</v>
      </c>
      <c r="AA51" s="25">
        <f t="shared" si="18"/>
        <v>105.62861651762231</v>
      </c>
      <c r="AB51" s="68">
        <f t="shared" si="19"/>
        <v>60.24</v>
      </c>
      <c r="AC51" s="71">
        <v>60.58</v>
      </c>
      <c r="AD51" s="68">
        <f t="shared" si="20"/>
        <v>361.1388</v>
      </c>
      <c r="AE51" s="141">
        <f t="shared" si="21"/>
        <v>722.27760000000001</v>
      </c>
      <c r="AF51" s="68">
        <f t="shared" si="22"/>
        <v>363.1771</v>
      </c>
      <c r="AG51" s="138">
        <f t="shared" si="23"/>
        <v>724.31590000000006</v>
      </c>
      <c r="AH51" s="139">
        <f t="shared" si="24"/>
        <v>726.35419999999999</v>
      </c>
      <c r="AI51" s="127">
        <f t="shared" si="25"/>
        <v>100.56440903054448</v>
      </c>
    </row>
    <row r="52" spans="1:73" ht="30" x14ac:dyDescent="0.25">
      <c r="A52" s="279"/>
      <c r="B52" s="280"/>
      <c r="C52" s="11" t="s">
        <v>110</v>
      </c>
      <c r="D52" s="5">
        <v>64.150000000000006</v>
      </c>
      <c r="E52" s="7">
        <v>36.520000000000003</v>
      </c>
      <c r="F52" s="23">
        <v>38.71</v>
      </c>
      <c r="G52" s="23">
        <f t="shared" si="1"/>
        <v>1171.3790000000001</v>
      </c>
      <c r="H52" s="23">
        <f t="shared" si="2"/>
        <v>1241.6232500000001</v>
      </c>
      <c r="I52" s="23">
        <f t="shared" si="3"/>
        <v>2413.0022500000005</v>
      </c>
      <c r="J52" s="133">
        <f t="shared" si="4"/>
        <v>2483.2465000000002</v>
      </c>
      <c r="K52" s="65">
        <f t="shared" si="5"/>
        <v>38.71</v>
      </c>
      <c r="L52" s="65">
        <v>41.03</v>
      </c>
      <c r="M52" s="65">
        <f t="shared" si="6"/>
        <v>1241.6232500000001</v>
      </c>
      <c r="N52" s="65">
        <f t="shared" si="7"/>
        <v>100</v>
      </c>
      <c r="O52" s="133">
        <f t="shared" si="8"/>
        <v>2483.2465000000002</v>
      </c>
      <c r="P52" s="65">
        <f t="shared" si="9"/>
        <v>1316.0372500000001</v>
      </c>
      <c r="Q52" s="65">
        <f t="shared" si="10"/>
        <v>2557.6605</v>
      </c>
      <c r="R52" s="135">
        <f t="shared" si="11"/>
        <v>2632.0745000000002</v>
      </c>
      <c r="S52" s="65">
        <f t="shared" si="12"/>
        <v>105.99328338930509</v>
      </c>
      <c r="T52" s="18"/>
      <c r="U52" s="7"/>
      <c r="V52" s="25"/>
      <c r="W52" s="25"/>
      <c r="X52" s="25"/>
      <c r="Y52" s="25"/>
      <c r="Z52" s="136">
        <f t="shared" si="17"/>
        <v>0</v>
      </c>
      <c r="AA52" s="25" t="e">
        <f t="shared" si="18"/>
        <v>#DIV/0!</v>
      </c>
      <c r="AB52" s="68">
        <f t="shared" si="19"/>
        <v>0</v>
      </c>
      <c r="AC52" s="71"/>
      <c r="AD52" s="68">
        <f t="shared" si="20"/>
        <v>0</v>
      </c>
      <c r="AE52" s="141">
        <f t="shared" si="21"/>
        <v>0</v>
      </c>
      <c r="AF52" s="68">
        <f t="shared" si="22"/>
        <v>0</v>
      </c>
      <c r="AG52" s="138">
        <f t="shared" si="23"/>
        <v>0</v>
      </c>
      <c r="AH52" s="139">
        <f t="shared" si="24"/>
        <v>0</v>
      </c>
      <c r="AI52" s="127" t="e">
        <f t="shared" si="25"/>
        <v>#DIV/0!</v>
      </c>
    </row>
    <row r="53" spans="1:73" ht="30" x14ac:dyDescent="0.25">
      <c r="A53" s="279"/>
      <c r="B53" s="280"/>
      <c r="C53" s="11" t="s">
        <v>106</v>
      </c>
      <c r="D53" s="5">
        <v>9.86</v>
      </c>
      <c r="E53" s="7">
        <v>42.47</v>
      </c>
      <c r="F53" s="23">
        <v>45</v>
      </c>
      <c r="G53" s="23">
        <f t="shared" si="1"/>
        <v>209.37709999999998</v>
      </c>
      <c r="H53" s="23">
        <f t="shared" si="2"/>
        <v>221.85</v>
      </c>
      <c r="I53" s="23">
        <f t="shared" si="3"/>
        <v>431.22709999999995</v>
      </c>
      <c r="J53" s="133">
        <f t="shared" si="4"/>
        <v>443.7</v>
      </c>
      <c r="K53" s="65">
        <f t="shared" si="5"/>
        <v>45</v>
      </c>
      <c r="L53" s="65">
        <v>47.7</v>
      </c>
      <c r="M53" s="65">
        <f t="shared" si="6"/>
        <v>221.85</v>
      </c>
      <c r="N53" s="65">
        <f t="shared" si="7"/>
        <v>100</v>
      </c>
      <c r="O53" s="133">
        <f t="shared" si="8"/>
        <v>443.7</v>
      </c>
      <c r="P53" s="65">
        <f t="shared" si="9"/>
        <v>235.161</v>
      </c>
      <c r="Q53" s="65">
        <f t="shared" si="10"/>
        <v>457.01099999999997</v>
      </c>
      <c r="R53" s="135">
        <f t="shared" si="11"/>
        <v>470.322</v>
      </c>
      <c r="S53" s="65">
        <f t="shared" si="12"/>
        <v>106</v>
      </c>
      <c r="T53" s="18"/>
      <c r="U53" s="7"/>
      <c r="V53" s="25"/>
      <c r="W53" s="25"/>
      <c r="X53" s="25"/>
      <c r="Y53" s="25"/>
      <c r="Z53" s="136">
        <f t="shared" si="17"/>
        <v>0</v>
      </c>
      <c r="AA53" s="25" t="e">
        <f t="shared" si="18"/>
        <v>#DIV/0!</v>
      </c>
      <c r="AB53" s="68">
        <f t="shared" si="19"/>
        <v>0</v>
      </c>
      <c r="AC53" s="71"/>
      <c r="AD53" s="68">
        <f t="shared" si="20"/>
        <v>0</v>
      </c>
      <c r="AE53" s="141">
        <f t="shared" si="21"/>
        <v>0</v>
      </c>
      <c r="AF53" s="68">
        <f t="shared" si="22"/>
        <v>0</v>
      </c>
      <c r="AG53" s="138">
        <f t="shared" si="23"/>
        <v>0</v>
      </c>
      <c r="AH53" s="139">
        <f t="shared" si="24"/>
        <v>0</v>
      </c>
      <c r="AI53" s="127" t="e">
        <f t="shared" si="25"/>
        <v>#DIV/0!</v>
      </c>
    </row>
    <row r="54" spans="1:73" ht="30" x14ac:dyDescent="0.25">
      <c r="A54" s="279"/>
      <c r="B54" s="280"/>
      <c r="C54" s="11" t="s">
        <v>120</v>
      </c>
      <c r="D54" s="5">
        <v>56.96</v>
      </c>
      <c r="E54" s="21">
        <v>20.2</v>
      </c>
      <c r="F54" s="23">
        <v>21.41</v>
      </c>
      <c r="G54" s="23">
        <f t="shared" si="1"/>
        <v>575.29599999999994</v>
      </c>
      <c r="H54" s="23">
        <f t="shared" si="2"/>
        <v>609.7568</v>
      </c>
      <c r="I54" s="23">
        <f t="shared" si="3"/>
        <v>1185.0527999999999</v>
      </c>
      <c r="J54" s="133">
        <f t="shared" si="4"/>
        <v>1219.5136</v>
      </c>
      <c r="K54" s="65">
        <f t="shared" si="5"/>
        <v>21.41</v>
      </c>
      <c r="L54" s="65">
        <v>22.69</v>
      </c>
      <c r="M54" s="65">
        <f t="shared" si="6"/>
        <v>609.7568</v>
      </c>
      <c r="N54" s="65">
        <f t="shared" si="7"/>
        <v>100</v>
      </c>
      <c r="O54" s="133">
        <f t="shared" si="8"/>
        <v>1219.5136</v>
      </c>
      <c r="P54" s="65">
        <f t="shared" si="9"/>
        <v>646.21120000000008</v>
      </c>
      <c r="Q54" s="65">
        <f t="shared" si="10"/>
        <v>1255.9680000000001</v>
      </c>
      <c r="R54" s="135">
        <f t="shared" si="11"/>
        <v>1292.4224000000002</v>
      </c>
      <c r="S54" s="65">
        <f t="shared" si="12"/>
        <v>105.97851471275106</v>
      </c>
      <c r="T54" s="18"/>
      <c r="U54" s="7"/>
      <c r="V54" s="25"/>
      <c r="W54" s="25"/>
      <c r="X54" s="25"/>
      <c r="Y54" s="25"/>
      <c r="Z54" s="136">
        <f t="shared" si="17"/>
        <v>0</v>
      </c>
      <c r="AA54" s="25" t="e">
        <f t="shared" si="18"/>
        <v>#DIV/0!</v>
      </c>
      <c r="AB54" s="68">
        <f t="shared" si="19"/>
        <v>0</v>
      </c>
      <c r="AC54" s="71"/>
      <c r="AD54" s="68">
        <f t="shared" si="20"/>
        <v>0</v>
      </c>
      <c r="AE54" s="141">
        <f t="shared" si="21"/>
        <v>0</v>
      </c>
      <c r="AF54" s="68">
        <f t="shared" si="22"/>
        <v>0</v>
      </c>
      <c r="AG54" s="138">
        <f t="shared" si="23"/>
        <v>0</v>
      </c>
      <c r="AH54" s="139">
        <f t="shared" si="24"/>
        <v>0</v>
      </c>
      <c r="AI54" s="127" t="e">
        <f t="shared" si="25"/>
        <v>#DIV/0!</v>
      </c>
    </row>
    <row r="55" spans="1:73" ht="30" x14ac:dyDescent="0.25">
      <c r="A55" s="279"/>
      <c r="B55" s="280"/>
      <c r="C55" s="11" t="s">
        <v>108</v>
      </c>
      <c r="D55" s="5">
        <v>34.08</v>
      </c>
      <c r="E55" s="7">
        <v>42.47</v>
      </c>
      <c r="F55" s="23">
        <v>45</v>
      </c>
      <c r="G55" s="23">
        <f t="shared" si="1"/>
        <v>723.6887999999999</v>
      </c>
      <c r="H55" s="23">
        <f t="shared" si="2"/>
        <v>766.8</v>
      </c>
      <c r="I55" s="23">
        <f t="shared" si="3"/>
        <v>1490.4887999999999</v>
      </c>
      <c r="J55" s="133">
        <f t="shared" si="4"/>
        <v>1533.6</v>
      </c>
      <c r="K55" s="65">
        <f t="shared" si="5"/>
        <v>45</v>
      </c>
      <c r="L55" s="65">
        <v>47.7</v>
      </c>
      <c r="M55" s="65">
        <f t="shared" si="6"/>
        <v>766.8</v>
      </c>
      <c r="N55" s="65">
        <f t="shared" si="7"/>
        <v>100</v>
      </c>
      <c r="O55" s="133">
        <f t="shared" si="8"/>
        <v>1533.6</v>
      </c>
      <c r="P55" s="65">
        <f t="shared" si="9"/>
        <v>812.80799999999999</v>
      </c>
      <c r="Q55" s="65">
        <f t="shared" si="10"/>
        <v>1579.6079999999999</v>
      </c>
      <c r="R55" s="135">
        <f t="shared" si="11"/>
        <v>1625.616</v>
      </c>
      <c r="S55" s="65">
        <f t="shared" si="12"/>
        <v>106</v>
      </c>
      <c r="T55" s="18"/>
      <c r="U55" s="7"/>
      <c r="V55" s="25"/>
      <c r="W55" s="25"/>
      <c r="X55" s="25"/>
      <c r="Y55" s="25"/>
      <c r="Z55" s="136">
        <f t="shared" si="17"/>
        <v>0</v>
      </c>
      <c r="AA55" s="25" t="e">
        <f t="shared" si="18"/>
        <v>#DIV/0!</v>
      </c>
      <c r="AB55" s="68">
        <f t="shared" si="19"/>
        <v>0</v>
      </c>
      <c r="AC55" s="71"/>
      <c r="AD55" s="68">
        <f t="shared" si="20"/>
        <v>0</v>
      </c>
      <c r="AE55" s="141">
        <f t="shared" si="21"/>
        <v>0</v>
      </c>
      <c r="AF55" s="68">
        <f t="shared" si="22"/>
        <v>0</v>
      </c>
      <c r="AG55" s="138">
        <f t="shared" si="23"/>
        <v>0</v>
      </c>
      <c r="AH55" s="139">
        <f t="shared" si="24"/>
        <v>0</v>
      </c>
      <c r="AI55" s="127" t="e">
        <f t="shared" si="25"/>
        <v>#DIV/0!</v>
      </c>
    </row>
    <row r="56" spans="1:73" ht="30" x14ac:dyDescent="0.25">
      <c r="A56" s="279"/>
      <c r="B56" s="280"/>
      <c r="C56" s="11" t="s">
        <v>107</v>
      </c>
      <c r="D56" s="5">
        <v>44.52</v>
      </c>
      <c r="E56" s="7">
        <v>42.47</v>
      </c>
      <c r="F56" s="23">
        <v>45</v>
      </c>
      <c r="G56" s="23">
        <f t="shared" si="1"/>
        <v>945.38220000000001</v>
      </c>
      <c r="H56" s="23">
        <f t="shared" si="2"/>
        <v>1001.7</v>
      </c>
      <c r="I56" s="23">
        <f t="shared" si="3"/>
        <v>1947.0822000000001</v>
      </c>
      <c r="J56" s="133">
        <f t="shared" si="4"/>
        <v>2003.4</v>
      </c>
      <c r="K56" s="65">
        <f t="shared" si="5"/>
        <v>45</v>
      </c>
      <c r="L56" s="65">
        <v>47.7</v>
      </c>
      <c r="M56" s="65">
        <f t="shared" si="6"/>
        <v>1001.7</v>
      </c>
      <c r="N56" s="65">
        <f t="shared" si="7"/>
        <v>100</v>
      </c>
      <c r="O56" s="133">
        <f t="shared" si="8"/>
        <v>2003.4</v>
      </c>
      <c r="P56" s="65">
        <f t="shared" si="9"/>
        <v>1061.8020000000001</v>
      </c>
      <c r="Q56" s="65">
        <f t="shared" si="10"/>
        <v>2063.5020000000004</v>
      </c>
      <c r="R56" s="135">
        <f t="shared" si="11"/>
        <v>2123.6040000000003</v>
      </c>
      <c r="S56" s="65">
        <f t="shared" si="12"/>
        <v>106</v>
      </c>
      <c r="T56" s="18">
        <v>15.36</v>
      </c>
      <c r="U56" s="7">
        <v>25.21</v>
      </c>
      <c r="V56" s="25">
        <v>26.71</v>
      </c>
      <c r="W56" s="25">
        <f t="shared" si="14"/>
        <v>193.61279999999999</v>
      </c>
      <c r="X56" s="25">
        <f t="shared" si="15"/>
        <v>205.1328</v>
      </c>
      <c r="Y56" s="25">
        <f t="shared" si="16"/>
        <v>398.74559999999997</v>
      </c>
      <c r="Z56" s="136">
        <f t="shared" si="17"/>
        <v>410.26560000000001</v>
      </c>
      <c r="AA56" s="25">
        <f t="shared" si="18"/>
        <v>105.95001983339944</v>
      </c>
      <c r="AB56" s="68">
        <f t="shared" si="19"/>
        <v>26.71</v>
      </c>
      <c r="AC56" s="71">
        <v>28.31</v>
      </c>
      <c r="AD56" s="68">
        <f t="shared" si="20"/>
        <v>205.1328</v>
      </c>
      <c r="AE56" s="141">
        <f t="shared" si="21"/>
        <v>410.26560000000001</v>
      </c>
      <c r="AF56" s="68">
        <f t="shared" si="22"/>
        <v>217.42079999999999</v>
      </c>
      <c r="AG56" s="138">
        <f t="shared" si="23"/>
        <v>422.55359999999996</v>
      </c>
      <c r="AH56" s="139">
        <f t="shared" si="24"/>
        <v>434.84159999999997</v>
      </c>
      <c r="AI56" s="127">
        <f t="shared" si="25"/>
        <v>105.99026581804567</v>
      </c>
    </row>
    <row r="57" spans="1:73" ht="30" x14ac:dyDescent="0.25">
      <c r="A57" s="279"/>
      <c r="B57" s="280"/>
      <c r="C57" s="11" t="s">
        <v>109</v>
      </c>
      <c r="D57" s="5">
        <v>50.08</v>
      </c>
      <c r="E57" s="7">
        <v>29.16</v>
      </c>
      <c r="F57" s="23">
        <v>30.9</v>
      </c>
      <c r="G57" s="23">
        <f t="shared" si="1"/>
        <v>730.16639999999995</v>
      </c>
      <c r="H57" s="23">
        <f t="shared" si="2"/>
        <v>773.73599999999999</v>
      </c>
      <c r="I57" s="23">
        <f t="shared" si="3"/>
        <v>1503.9023999999999</v>
      </c>
      <c r="J57" s="133">
        <f t="shared" si="4"/>
        <v>1547.472</v>
      </c>
      <c r="K57" s="65">
        <f t="shared" si="5"/>
        <v>30.9</v>
      </c>
      <c r="L57" s="65">
        <v>32.75</v>
      </c>
      <c r="M57" s="65">
        <f t="shared" si="6"/>
        <v>773.73599999999999</v>
      </c>
      <c r="N57" s="65">
        <f t="shared" si="7"/>
        <v>100</v>
      </c>
      <c r="O57" s="133">
        <f t="shared" si="8"/>
        <v>1547.472</v>
      </c>
      <c r="P57" s="65">
        <f t="shared" si="9"/>
        <v>820.06</v>
      </c>
      <c r="Q57" s="65">
        <f t="shared" si="10"/>
        <v>1593.7959999999998</v>
      </c>
      <c r="R57" s="135">
        <f t="shared" si="11"/>
        <v>1640.12</v>
      </c>
      <c r="S57" s="65">
        <f t="shared" si="12"/>
        <v>105.98705501618124</v>
      </c>
      <c r="T57" s="18"/>
      <c r="U57" s="7"/>
      <c r="V57" s="25"/>
      <c r="W57" s="25"/>
      <c r="X57" s="25"/>
      <c r="Y57" s="25"/>
      <c r="Z57" s="136">
        <f t="shared" si="17"/>
        <v>0</v>
      </c>
      <c r="AA57" s="25" t="e">
        <f t="shared" si="18"/>
        <v>#DIV/0!</v>
      </c>
      <c r="AB57" s="68">
        <f t="shared" si="19"/>
        <v>0</v>
      </c>
      <c r="AC57" s="71"/>
      <c r="AD57" s="68">
        <f t="shared" si="20"/>
        <v>0</v>
      </c>
      <c r="AE57" s="141">
        <f t="shared" si="21"/>
        <v>0</v>
      </c>
      <c r="AF57" s="68">
        <f t="shared" si="22"/>
        <v>0</v>
      </c>
      <c r="AG57" s="138">
        <f t="shared" si="23"/>
        <v>0</v>
      </c>
      <c r="AH57" s="139">
        <f t="shared" si="24"/>
        <v>0</v>
      </c>
      <c r="AI57" s="127" t="e">
        <f t="shared" si="25"/>
        <v>#DIV/0!</v>
      </c>
    </row>
    <row r="58" spans="1:73" ht="60" x14ac:dyDescent="0.25">
      <c r="A58" s="279"/>
      <c r="B58" s="280"/>
      <c r="C58" s="11" t="s">
        <v>114</v>
      </c>
      <c r="D58" s="18">
        <v>70.349999999999994</v>
      </c>
      <c r="E58" s="21">
        <v>19.96</v>
      </c>
      <c r="F58" s="23">
        <v>21.15</v>
      </c>
      <c r="G58" s="23">
        <f t="shared" si="1"/>
        <v>702.09299999999996</v>
      </c>
      <c r="H58" s="23">
        <f t="shared" si="2"/>
        <v>743.95124999999985</v>
      </c>
      <c r="I58" s="23">
        <f t="shared" si="3"/>
        <v>1446.0442499999999</v>
      </c>
      <c r="J58" s="133">
        <f t="shared" si="4"/>
        <v>1487.9024999999997</v>
      </c>
      <c r="K58" s="65">
        <f t="shared" si="5"/>
        <v>21.15</v>
      </c>
      <c r="L58" s="65">
        <v>22.42</v>
      </c>
      <c r="M58" s="65">
        <f t="shared" si="6"/>
        <v>743.95124999999985</v>
      </c>
      <c r="N58" s="65">
        <f t="shared" si="7"/>
        <v>100</v>
      </c>
      <c r="O58" s="133">
        <f t="shared" si="8"/>
        <v>1487.9024999999997</v>
      </c>
      <c r="P58" s="65">
        <f t="shared" si="9"/>
        <v>788.62350000000004</v>
      </c>
      <c r="Q58" s="65">
        <f t="shared" si="10"/>
        <v>1532.5747499999998</v>
      </c>
      <c r="R58" s="135">
        <f t="shared" si="11"/>
        <v>1577.2470000000001</v>
      </c>
      <c r="S58" s="65">
        <f t="shared" si="12"/>
        <v>106.00472813238773</v>
      </c>
      <c r="T58" s="18">
        <v>26.91</v>
      </c>
      <c r="U58" s="7">
        <v>25.21</v>
      </c>
      <c r="V58" s="25">
        <v>26.71</v>
      </c>
      <c r="W58" s="25">
        <f t="shared" si="14"/>
        <v>339.20055000000002</v>
      </c>
      <c r="X58" s="25">
        <f t="shared" si="15"/>
        <v>359.38305000000003</v>
      </c>
      <c r="Y58" s="25">
        <f t="shared" si="16"/>
        <v>698.58360000000005</v>
      </c>
      <c r="Z58" s="136">
        <f t="shared" si="17"/>
        <v>718.76610000000005</v>
      </c>
      <c r="AA58" s="25">
        <f t="shared" si="18"/>
        <v>105.95001983339944</v>
      </c>
      <c r="AB58" s="68">
        <f t="shared" si="19"/>
        <v>26.71</v>
      </c>
      <c r="AC58" s="71">
        <v>28.31</v>
      </c>
      <c r="AD58" s="68">
        <f t="shared" si="20"/>
        <v>359.38305000000003</v>
      </c>
      <c r="AE58" s="141">
        <f t="shared" si="21"/>
        <v>718.76610000000005</v>
      </c>
      <c r="AF58" s="68">
        <f t="shared" si="22"/>
        <v>380.91104999999999</v>
      </c>
      <c r="AG58" s="138">
        <f t="shared" si="23"/>
        <v>740.29410000000007</v>
      </c>
      <c r="AH58" s="139">
        <f t="shared" si="24"/>
        <v>761.82209999999998</v>
      </c>
      <c r="AI58" s="127">
        <f t="shared" si="25"/>
        <v>105.99026581804567</v>
      </c>
    </row>
    <row r="59" spans="1:73" ht="60" x14ac:dyDescent="0.25">
      <c r="A59" s="279"/>
      <c r="B59" s="280"/>
      <c r="C59" s="11" t="s">
        <v>119</v>
      </c>
      <c r="D59" s="5">
        <v>117.91</v>
      </c>
      <c r="E59" s="7">
        <v>23.91</v>
      </c>
      <c r="F59" s="23">
        <v>25.34</v>
      </c>
      <c r="G59" s="23">
        <f t="shared" si="1"/>
        <v>1409.6140499999999</v>
      </c>
      <c r="H59" s="23">
        <f t="shared" si="2"/>
        <v>1493.9196999999999</v>
      </c>
      <c r="I59" s="23">
        <f t="shared" si="3"/>
        <v>2903.5337499999996</v>
      </c>
      <c r="J59" s="133">
        <f t="shared" si="4"/>
        <v>2987.8393999999998</v>
      </c>
      <c r="K59" s="65">
        <f t="shared" si="5"/>
        <v>25.34</v>
      </c>
      <c r="L59" s="65">
        <v>26.86</v>
      </c>
      <c r="M59" s="65">
        <f t="shared" si="6"/>
        <v>1493.9196999999999</v>
      </c>
      <c r="N59" s="65">
        <f t="shared" si="7"/>
        <v>100</v>
      </c>
      <c r="O59" s="133">
        <f t="shared" si="8"/>
        <v>2987.8393999999998</v>
      </c>
      <c r="P59" s="65">
        <f t="shared" si="9"/>
        <v>1583.5312999999999</v>
      </c>
      <c r="Q59" s="65">
        <f t="shared" si="10"/>
        <v>3077.451</v>
      </c>
      <c r="R59" s="135">
        <f t="shared" si="11"/>
        <v>3167.0625999999997</v>
      </c>
      <c r="S59" s="65">
        <f t="shared" si="12"/>
        <v>105.99842146803473</v>
      </c>
      <c r="T59" s="18">
        <v>38.799999999999997</v>
      </c>
      <c r="U59" s="7">
        <v>32.99</v>
      </c>
      <c r="V59" s="25">
        <v>34.96</v>
      </c>
      <c r="W59" s="25">
        <f t="shared" si="14"/>
        <v>640.00599999999997</v>
      </c>
      <c r="X59" s="25">
        <f t="shared" si="15"/>
        <v>678.22399999999993</v>
      </c>
      <c r="Y59" s="25">
        <f t="shared" si="16"/>
        <v>1318.23</v>
      </c>
      <c r="Z59" s="136">
        <f t="shared" si="17"/>
        <v>1356.4479999999999</v>
      </c>
      <c r="AA59" s="25">
        <f t="shared" si="18"/>
        <v>105.97150651712639</v>
      </c>
      <c r="AB59" s="68">
        <f t="shared" si="19"/>
        <v>34.96</v>
      </c>
      <c r="AC59" s="71">
        <v>37.049999999999997</v>
      </c>
      <c r="AD59" s="68">
        <f t="shared" si="20"/>
        <v>678.22399999999993</v>
      </c>
      <c r="AE59" s="141">
        <f t="shared" si="21"/>
        <v>1356.4479999999999</v>
      </c>
      <c r="AF59" s="68">
        <f t="shared" si="22"/>
        <v>718.76999999999987</v>
      </c>
      <c r="AG59" s="138">
        <f t="shared" si="23"/>
        <v>1396.9939999999997</v>
      </c>
      <c r="AH59" s="139">
        <f t="shared" si="24"/>
        <v>1437.5399999999997</v>
      </c>
      <c r="AI59" s="127">
        <f t="shared" si="25"/>
        <v>105.9782608695652</v>
      </c>
    </row>
    <row r="60" spans="1:73" ht="30" x14ac:dyDescent="0.25">
      <c r="A60" s="279"/>
      <c r="B60" s="280"/>
      <c r="C60" s="11" t="s">
        <v>116</v>
      </c>
      <c r="D60" s="5">
        <v>42</v>
      </c>
      <c r="E60" s="7">
        <v>40.57</v>
      </c>
      <c r="F60" s="23">
        <v>43</v>
      </c>
      <c r="G60" s="23">
        <f t="shared" si="1"/>
        <v>851.97</v>
      </c>
      <c r="H60" s="23">
        <f t="shared" si="2"/>
        <v>903</v>
      </c>
      <c r="I60" s="23">
        <f t="shared" si="3"/>
        <v>1754.97</v>
      </c>
      <c r="J60" s="133">
        <f t="shared" si="4"/>
        <v>1806</v>
      </c>
      <c r="K60" s="65">
        <f t="shared" si="5"/>
        <v>43</v>
      </c>
      <c r="L60" s="65">
        <v>45.58</v>
      </c>
      <c r="M60" s="65">
        <f t="shared" si="6"/>
        <v>903</v>
      </c>
      <c r="N60" s="65">
        <f t="shared" si="7"/>
        <v>100</v>
      </c>
      <c r="O60" s="133">
        <f t="shared" si="8"/>
        <v>1806</v>
      </c>
      <c r="P60" s="65">
        <f t="shared" si="9"/>
        <v>957.18</v>
      </c>
      <c r="Q60" s="65">
        <f t="shared" si="10"/>
        <v>1860.1799999999998</v>
      </c>
      <c r="R60" s="135">
        <f t="shared" si="11"/>
        <v>1914.36</v>
      </c>
      <c r="S60" s="65">
        <f t="shared" si="12"/>
        <v>106</v>
      </c>
      <c r="T60" s="18"/>
      <c r="U60" s="7"/>
      <c r="V60" s="25"/>
      <c r="W60" s="25"/>
      <c r="X60" s="25"/>
      <c r="Y60" s="25"/>
      <c r="Z60" s="136">
        <f t="shared" si="17"/>
        <v>0</v>
      </c>
      <c r="AA60" s="25" t="e">
        <f t="shared" si="18"/>
        <v>#DIV/0!</v>
      </c>
      <c r="AB60" s="68">
        <f t="shared" si="19"/>
        <v>0</v>
      </c>
      <c r="AC60" s="71"/>
      <c r="AD60" s="68">
        <f t="shared" si="20"/>
        <v>0</v>
      </c>
      <c r="AE60" s="141">
        <f t="shared" si="21"/>
        <v>0</v>
      </c>
      <c r="AF60" s="68">
        <f t="shared" si="22"/>
        <v>0</v>
      </c>
      <c r="AG60" s="138">
        <f t="shared" si="23"/>
        <v>0</v>
      </c>
      <c r="AH60" s="139">
        <f t="shared" si="24"/>
        <v>0</v>
      </c>
      <c r="AI60" s="127" t="e">
        <f t="shared" si="25"/>
        <v>#DIV/0!</v>
      </c>
    </row>
    <row r="61" spans="1:73" s="16" customFormat="1" ht="45" x14ac:dyDescent="0.25">
      <c r="A61" s="54">
        <v>21</v>
      </c>
      <c r="B61" s="113" t="s">
        <v>132</v>
      </c>
      <c r="C61" s="1" t="s">
        <v>95</v>
      </c>
      <c r="D61" s="24">
        <v>92.38</v>
      </c>
      <c r="E61" s="25">
        <v>24.53</v>
      </c>
      <c r="F61" s="23">
        <f t="shared" si="28"/>
        <v>26.001800000000003</v>
      </c>
      <c r="G61" s="23">
        <f t="shared" si="1"/>
        <v>1133.0407</v>
      </c>
      <c r="H61" s="23">
        <f t="shared" si="2"/>
        <v>1201.023142</v>
      </c>
      <c r="I61" s="23">
        <f t="shared" si="3"/>
        <v>2334.063842</v>
      </c>
      <c r="J61" s="133">
        <f t="shared" si="4"/>
        <v>2402.046284</v>
      </c>
      <c r="K61" s="65">
        <f t="shared" si="5"/>
        <v>26.001800000000003</v>
      </c>
      <c r="L61" s="65">
        <v>27.56</v>
      </c>
      <c r="M61" s="65">
        <f t="shared" si="6"/>
        <v>1201.023142</v>
      </c>
      <c r="N61" s="65">
        <f t="shared" si="7"/>
        <v>100</v>
      </c>
      <c r="O61" s="133">
        <f t="shared" si="8"/>
        <v>2402.046284</v>
      </c>
      <c r="P61" s="65">
        <f t="shared" si="9"/>
        <v>1272.9963999999998</v>
      </c>
      <c r="Q61" s="65">
        <f t="shared" si="10"/>
        <v>2474.019542</v>
      </c>
      <c r="R61" s="135">
        <f t="shared" si="11"/>
        <v>2545.9927999999995</v>
      </c>
      <c r="S61" s="65">
        <f t="shared" si="12"/>
        <v>105.99266204647368</v>
      </c>
      <c r="T61" s="24">
        <v>90.93</v>
      </c>
      <c r="U61" s="25">
        <v>25.69</v>
      </c>
      <c r="V61" s="25">
        <v>26.93</v>
      </c>
      <c r="W61" s="25">
        <f t="shared" si="14"/>
        <v>1167.9958500000002</v>
      </c>
      <c r="X61" s="25">
        <f t="shared" si="15"/>
        <v>1224.3724500000001</v>
      </c>
      <c r="Y61" s="25">
        <f t="shared" si="16"/>
        <v>2392.3683000000001</v>
      </c>
      <c r="Z61" s="136">
        <f t="shared" si="17"/>
        <v>2448.7449000000001</v>
      </c>
      <c r="AA61" s="25">
        <f t="shared" si="18"/>
        <v>104.82678084857922</v>
      </c>
      <c r="AB61" s="68">
        <f t="shared" si="19"/>
        <v>26.93</v>
      </c>
      <c r="AC61" s="71">
        <v>28.55</v>
      </c>
      <c r="AD61" s="68">
        <f t="shared" si="20"/>
        <v>1224.3724500000001</v>
      </c>
      <c r="AE61" s="141">
        <f t="shared" si="21"/>
        <v>2448.7449000000001</v>
      </c>
      <c r="AF61" s="68">
        <f t="shared" si="22"/>
        <v>1298.02575</v>
      </c>
      <c r="AG61" s="138">
        <f t="shared" si="23"/>
        <v>2522.3982000000001</v>
      </c>
      <c r="AH61" s="139">
        <f t="shared" si="24"/>
        <v>2596.0515</v>
      </c>
      <c r="AI61" s="127">
        <f t="shared" si="25"/>
        <v>106.01559598960269</v>
      </c>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3"/>
      <c r="BK61" s="63"/>
      <c r="BL61" s="63"/>
      <c r="BM61" s="63"/>
      <c r="BN61" s="63"/>
      <c r="BO61" s="63"/>
      <c r="BP61" s="63"/>
      <c r="BQ61" s="63"/>
      <c r="BR61" s="63"/>
      <c r="BS61" s="63"/>
      <c r="BT61" s="63"/>
      <c r="BU61" s="63"/>
    </row>
    <row r="62" spans="1:73" s="10" customFormat="1" ht="45" x14ac:dyDescent="0.25">
      <c r="A62" s="54">
        <v>22</v>
      </c>
      <c r="B62" s="114" t="s">
        <v>141</v>
      </c>
      <c r="C62" s="1" t="s">
        <v>211</v>
      </c>
      <c r="D62" s="22">
        <v>179</v>
      </c>
      <c r="E62" s="23">
        <v>51</v>
      </c>
      <c r="F62" s="23">
        <v>53.09</v>
      </c>
      <c r="G62" s="23">
        <f t="shared" si="1"/>
        <v>4564.5</v>
      </c>
      <c r="H62" s="23">
        <f t="shared" si="2"/>
        <v>4751.5550000000003</v>
      </c>
      <c r="I62" s="23">
        <f t="shared" si="3"/>
        <v>9316.0550000000003</v>
      </c>
      <c r="J62" s="133">
        <f t="shared" si="4"/>
        <v>9503.11</v>
      </c>
      <c r="K62" s="65">
        <f t="shared" si="5"/>
        <v>53.09</v>
      </c>
      <c r="L62" s="65">
        <v>56.03</v>
      </c>
      <c r="M62" s="65">
        <f t="shared" si="6"/>
        <v>4751.5550000000003</v>
      </c>
      <c r="N62" s="65">
        <f t="shared" si="7"/>
        <v>100</v>
      </c>
      <c r="O62" s="133">
        <f t="shared" si="8"/>
        <v>9503.11</v>
      </c>
      <c r="P62" s="65">
        <f t="shared" si="9"/>
        <v>5014.6850000000004</v>
      </c>
      <c r="Q62" s="65">
        <f t="shared" si="10"/>
        <v>9766.2400000000016</v>
      </c>
      <c r="R62" s="135">
        <f t="shared" si="11"/>
        <v>10029.370000000001</v>
      </c>
      <c r="S62" s="65">
        <f t="shared" si="12"/>
        <v>105.53776605763797</v>
      </c>
      <c r="T62" s="24">
        <v>120</v>
      </c>
      <c r="U62" s="23">
        <v>27.7</v>
      </c>
      <c r="V62" s="25">
        <v>29.33</v>
      </c>
      <c r="W62" s="25">
        <f t="shared" si="14"/>
        <v>1662</v>
      </c>
      <c r="X62" s="25">
        <f t="shared" si="15"/>
        <v>1759.8</v>
      </c>
      <c r="Y62" s="25">
        <f t="shared" si="16"/>
        <v>3421.8</v>
      </c>
      <c r="Z62" s="136">
        <f t="shared" si="17"/>
        <v>3519.6</v>
      </c>
      <c r="AA62" s="25">
        <f t="shared" si="18"/>
        <v>105.88447653429603</v>
      </c>
      <c r="AB62" s="68">
        <f t="shared" si="19"/>
        <v>29.33</v>
      </c>
      <c r="AC62" s="71">
        <v>31.09</v>
      </c>
      <c r="AD62" s="68">
        <f t="shared" si="20"/>
        <v>1759.8</v>
      </c>
      <c r="AE62" s="141">
        <f t="shared" si="21"/>
        <v>3519.6</v>
      </c>
      <c r="AF62" s="68">
        <f t="shared" si="22"/>
        <v>1865.4</v>
      </c>
      <c r="AG62" s="138">
        <f t="shared" si="23"/>
        <v>3625.2</v>
      </c>
      <c r="AH62" s="139">
        <f t="shared" si="24"/>
        <v>3730.8</v>
      </c>
      <c r="AI62" s="127">
        <f t="shared" si="25"/>
        <v>106.00068189566998</v>
      </c>
      <c r="AJ62" s="63"/>
      <c r="AK62" s="63"/>
      <c r="AL62" s="63"/>
      <c r="AM62" s="63"/>
      <c r="AN62" s="63"/>
      <c r="AO62" s="63"/>
      <c r="AP62" s="63"/>
      <c r="AQ62" s="63"/>
      <c r="AR62" s="63"/>
      <c r="AS62" s="63"/>
      <c r="AT62" s="63"/>
      <c r="AU62" s="63"/>
      <c r="AV62" s="63"/>
      <c r="AW62" s="63"/>
      <c r="AX62" s="63"/>
      <c r="AY62" s="63"/>
      <c r="AZ62" s="63"/>
      <c r="BA62" s="63"/>
      <c r="BB62" s="63"/>
      <c r="BC62" s="63"/>
      <c r="BD62" s="63"/>
      <c r="BE62" s="63"/>
      <c r="BF62" s="63"/>
      <c r="BG62" s="63"/>
      <c r="BH62" s="63"/>
      <c r="BI62" s="63"/>
      <c r="BJ62" s="63"/>
      <c r="BK62" s="63"/>
      <c r="BL62" s="63"/>
      <c r="BM62" s="63"/>
      <c r="BN62" s="63"/>
      <c r="BO62" s="63"/>
      <c r="BP62" s="63"/>
      <c r="BQ62" s="63"/>
      <c r="BR62" s="63"/>
      <c r="BS62" s="63"/>
      <c r="BT62" s="63"/>
      <c r="BU62" s="63"/>
    </row>
    <row r="63" spans="1:73" s="10" customFormat="1" ht="60" x14ac:dyDescent="0.25">
      <c r="A63" s="267">
        <v>23</v>
      </c>
      <c r="B63" s="281" t="s">
        <v>16</v>
      </c>
      <c r="C63" s="1" t="s">
        <v>96</v>
      </c>
      <c r="D63" s="24">
        <v>37.9</v>
      </c>
      <c r="E63" s="25">
        <v>46.88</v>
      </c>
      <c r="F63" s="23">
        <v>49.42</v>
      </c>
      <c r="G63" s="23">
        <f t="shared" si="1"/>
        <v>888.37599999999998</v>
      </c>
      <c r="H63" s="23">
        <f t="shared" si="2"/>
        <v>936.50900000000001</v>
      </c>
      <c r="I63" s="23">
        <f t="shared" si="3"/>
        <v>1824.885</v>
      </c>
      <c r="J63" s="133">
        <f t="shared" si="4"/>
        <v>1873.018</v>
      </c>
      <c r="K63" s="65">
        <f t="shared" si="5"/>
        <v>49.42</v>
      </c>
      <c r="L63" s="65">
        <v>52.63</v>
      </c>
      <c r="M63" s="65">
        <f t="shared" si="6"/>
        <v>936.50900000000001</v>
      </c>
      <c r="N63" s="65">
        <f t="shared" si="7"/>
        <v>100</v>
      </c>
      <c r="O63" s="133">
        <f t="shared" si="8"/>
        <v>1873.018</v>
      </c>
      <c r="P63" s="65">
        <f t="shared" si="9"/>
        <v>997.33850000000007</v>
      </c>
      <c r="Q63" s="65">
        <f t="shared" si="10"/>
        <v>1933.8475000000001</v>
      </c>
      <c r="R63" s="135">
        <f t="shared" si="11"/>
        <v>1994.6770000000001</v>
      </c>
      <c r="S63" s="65">
        <f t="shared" si="12"/>
        <v>106.4953460137596</v>
      </c>
      <c r="T63" s="24">
        <v>19</v>
      </c>
      <c r="U63" s="25">
        <v>14.05</v>
      </c>
      <c r="V63" s="25">
        <v>14.81</v>
      </c>
      <c r="W63" s="25">
        <f t="shared" si="14"/>
        <v>133.47499999999999</v>
      </c>
      <c r="X63" s="25">
        <f t="shared" si="15"/>
        <v>140.69499999999999</v>
      </c>
      <c r="Y63" s="25">
        <f t="shared" si="16"/>
        <v>274.16999999999996</v>
      </c>
      <c r="Z63" s="136">
        <f t="shared" si="17"/>
        <v>281.39</v>
      </c>
      <c r="AA63" s="25">
        <f t="shared" si="18"/>
        <v>105.40925266903915</v>
      </c>
      <c r="AB63" s="68">
        <f t="shared" si="19"/>
        <v>14.81</v>
      </c>
      <c r="AC63" s="71">
        <v>15.74</v>
      </c>
      <c r="AD63" s="68">
        <f t="shared" si="20"/>
        <v>140.69499999999999</v>
      </c>
      <c r="AE63" s="141">
        <f t="shared" si="21"/>
        <v>281.39</v>
      </c>
      <c r="AF63" s="68">
        <f t="shared" si="22"/>
        <v>149.53</v>
      </c>
      <c r="AG63" s="138">
        <f t="shared" si="23"/>
        <v>290.22500000000002</v>
      </c>
      <c r="AH63" s="139">
        <f t="shared" si="24"/>
        <v>299.06</v>
      </c>
      <c r="AI63" s="127">
        <f t="shared" si="25"/>
        <v>106.27954085077651</v>
      </c>
      <c r="AJ63" s="63"/>
      <c r="AK63" s="63"/>
      <c r="AL63" s="63"/>
      <c r="AM63" s="63"/>
      <c r="AN63" s="63"/>
      <c r="AO63" s="63"/>
      <c r="AP63" s="63"/>
      <c r="AQ63" s="63"/>
      <c r="AR63" s="63"/>
      <c r="AS63" s="63"/>
      <c r="AT63" s="63"/>
      <c r="AU63" s="63"/>
      <c r="AV63" s="63"/>
      <c r="AW63" s="63"/>
      <c r="AX63" s="63"/>
      <c r="AY63" s="63"/>
      <c r="AZ63" s="63"/>
      <c r="BA63" s="63"/>
      <c r="BB63" s="63"/>
      <c r="BC63" s="63"/>
      <c r="BD63" s="63"/>
      <c r="BE63" s="63"/>
      <c r="BF63" s="63"/>
      <c r="BG63" s="63"/>
      <c r="BH63" s="63"/>
      <c r="BI63" s="63"/>
      <c r="BJ63" s="63"/>
      <c r="BK63" s="63"/>
      <c r="BL63" s="63"/>
      <c r="BM63" s="63"/>
      <c r="BN63" s="63"/>
      <c r="BO63" s="63"/>
      <c r="BP63" s="63"/>
      <c r="BQ63" s="63"/>
      <c r="BR63" s="63"/>
      <c r="BS63" s="63"/>
      <c r="BT63" s="63"/>
      <c r="BU63" s="63"/>
    </row>
    <row r="64" spans="1:73" s="10" customFormat="1" ht="45" x14ac:dyDescent="0.25">
      <c r="A64" s="271"/>
      <c r="B64" s="282"/>
      <c r="C64" s="1" t="s">
        <v>97</v>
      </c>
      <c r="D64" s="22">
        <v>37.9</v>
      </c>
      <c r="E64" s="23">
        <v>46.88</v>
      </c>
      <c r="F64" s="23">
        <v>49.42</v>
      </c>
      <c r="G64" s="23">
        <f t="shared" si="1"/>
        <v>888.37599999999998</v>
      </c>
      <c r="H64" s="23">
        <f t="shared" si="2"/>
        <v>936.50900000000001</v>
      </c>
      <c r="I64" s="23">
        <f t="shared" si="3"/>
        <v>1824.885</v>
      </c>
      <c r="J64" s="133">
        <f t="shared" si="4"/>
        <v>1873.018</v>
      </c>
      <c r="K64" s="65">
        <f t="shared" si="5"/>
        <v>49.42</v>
      </c>
      <c r="L64" s="65">
        <v>52.63</v>
      </c>
      <c r="M64" s="65">
        <f t="shared" si="6"/>
        <v>936.50900000000001</v>
      </c>
      <c r="N64" s="65">
        <f t="shared" si="7"/>
        <v>100</v>
      </c>
      <c r="O64" s="133">
        <f t="shared" si="8"/>
        <v>1873.018</v>
      </c>
      <c r="P64" s="65">
        <f t="shared" si="9"/>
        <v>997.33850000000007</v>
      </c>
      <c r="Q64" s="65">
        <f t="shared" si="10"/>
        <v>1933.8475000000001</v>
      </c>
      <c r="R64" s="135">
        <f t="shared" si="11"/>
        <v>1994.6770000000001</v>
      </c>
      <c r="S64" s="65">
        <f t="shared" si="12"/>
        <v>106.4953460137596</v>
      </c>
      <c r="T64" s="24"/>
      <c r="U64" s="25"/>
      <c r="V64" s="25">
        <f t="shared" si="13"/>
        <v>0</v>
      </c>
      <c r="W64" s="25">
        <f t="shared" si="14"/>
        <v>0</v>
      </c>
      <c r="X64" s="25">
        <f t="shared" si="15"/>
        <v>0</v>
      </c>
      <c r="Y64" s="25">
        <f t="shared" si="16"/>
        <v>0</v>
      </c>
      <c r="Z64" s="136">
        <f t="shared" si="17"/>
        <v>0</v>
      </c>
      <c r="AA64" s="25" t="e">
        <f t="shared" si="18"/>
        <v>#DIV/0!</v>
      </c>
      <c r="AB64" s="68">
        <f t="shared" si="19"/>
        <v>0</v>
      </c>
      <c r="AC64" s="71"/>
      <c r="AD64" s="68">
        <f t="shared" si="20"/>
        <v>0</v>
      </c>
      <c r="AE64" s="141">
        <f t="shared" si="21"/>
        <v>0</v>
      </c>
      <c r="AF64" s="68">
        <f t="shared" si="22"/>
        <v>0</v>
      </c>
      <c r="AG64" s="138">
        <f t="shared" si="23"/>
        <v>0</v>
      </c>
      <c r="AH64" s="139">
        <f t="shared" si="24"/>
        <v>0</v>
      </c>
      <c r="AI64" s="127" t="e">
        <f t="shared" si="25"/>
        <v>#DIV/0!</v>
      </c>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row>
    <row r="65" spans="1:73" s="15" customFormat="1" ht="45" x14ac:dyDescent="0.25">
      <c r="A65" s="54">
        <v>24</v>
      </c>
      <c r="B65" s="103" t="s">
        <v>17</v>
      </c>
      <c r="C65" s="1" t="s">
        <v>195</v>
      </c>
      <c r="D65" s="24">
        <v>53.3</v>
      </c>
      <c r="E65" s="25">
        <v>40.380000000000003</v>
      </c>
      <c r="F65" s="23">
        <v>42.8</v>
      </c>
      <c r="G65" s="23">
        <f t="shared" si="1"/>
        <v>1076.127</v>
      </c>
      <c r="H65" s="23">
        <f t="shared" si="2"/>
        <v>1140.6199999999999</v>
      </c>
      <c r="I65" s="23">
        <f t="shared" ref="I65:I134" si="31">G65+H65</f>
        <v>2216.7469999999998</v>
      </c>
      <c r="J65" s="133">
        <f t="shared" si="4"/>
        <v>2281.2399999999998</v>
      </c>
      <c r="K65" s="65">
        <f t="shared" si="5"/>
        <v>42.8</v>
      </c>
      <c r="L65" s="65">
        <v>45.58</v>
      </c>
      <c r="M65" s="65">
        <f t="shared" si="6"/>
        <v>1140.6199999999999</v>
      </c>
      <c r="N65" s="65">
        <f t="shared" si="7"/>
        <v>100</v>
      </c>
      <c r="O65" s="133">
        <f t="shared" si="8"/>
        <v>2281.2399999999998</v>
      </c>
      <c r="P65" s="65">
        <f t="shared" si="9"/>
        <v>1214.7069999999999</v>
      </c>
      <c r="Q65" s="65">
        <f t="shared" si="10"/>
        <v>2355.3269999999998</v>
      </c>
      <c r="R65" s="135">
        <f t="shared" si="11"/>
        <v>2429.4139999999998</v>
      </c>
      <c r="S65" s="65">
        <f t="shared" si="12"/>
        <v>106.49532710280374</v>
      </c>
      <c r="T65" s="24">
        <v>15</v>
      </c>
      <c r="U65" s="25">
        <v>48.05</v>
      </c>
      <c r="V65" s="25">
        <v>50.93</v>
      </c>
      <c r="W65" s="25">
        <f t="shared" ref="W65:W134" si="32">T65*U65/2</f>
        <v>360.375</v>
      </c>
      <c r="X65" s="25">
        <f t="shared" ref="X65:X134" si="33">T65*V65/2</f>
        <v>381.97500000000002</v>
      </c>
      <c r="Y65" s="25">
        <f t="shared" ref="Y65:Y134" si="34">W65+X65</f>
        <v>742.35</v>
      </c>
      <c r="Z65" s="136">
        <f t="shared" si="17"/>
        <v>763.95</v>
      </c>
      <c r="AA65" s="25">
        <f t="shared" si="18"/>
        <v>105.99375650364205</v>
      </c>
      <c r="AB65" s="68">
        <f t="shared" si="19"/>
        <v>50.93</v>
      </c>
      <c r="AC65" s="71">
        <v>54.24</v>
      </c>
      <c r="AD65" s="68">
        <f t="shared" si="20"/>
        <v>381.97500000000002</v>
      </c>
      <c r="AE65" s="141">
        <f t="shared" si="21"/>
        <v>763.95</v>
      </c>
      <c r="AF65" s="68">
        <f t="shared" si="22"/>
        <v>406.8</v>
      </c>
      <c r="AG65" s="138">
        <f t="shared" si="23"/>
        <v>788.77500000000009</v>
      </c>
      <c r="AH65" s="139">
        <f t="shared" si="24"/>
        <v>813.6</v>
      </c>
      <c r="AI65" s="127">
        <f t="shared" si="25"/>
        <v>106.49911643432162</v>
      </c>
      <c r="AJ65" s="63"/>
      <c r="AK65" s="63"/>
      <c r="AL65" s="63"/>
      <c r="AM65" s="63"/>
      <c r="AN65" s="63"/>
      <c r="AO65" s="63"/>
      <c r="AP65" s="63"/>
      <c r="AQ65" s="63"/>
      <c r="AR65" s="63"/>
      <c r="AS65" s="63"/>
      <c r="AT65" s="63"/>
      <c r="AU65" s="63"/>
      <c r="AV65" s="63"/>
      <c r="AW65" s="63"/>
      <c r="AX65" s="63"/>
      <c r="AY65" s="63"/>
      <c r="AZ65" s="63"/>
      <c r="BA65" s="63"/>
      <c r="BB65" s="63"/>
      <c r="BC65" s="63"/>
      <c r="BD65" s="63"/>
      <c r="BE65" s="63"/>
      <c r="BF65" s="63"/>
      <c r="BG65" s="63"/>
      <c r="BH65" s="63"/>
      <c r="BI65" s="63"/>
      <c r="BJ65" s="63"/>
      <c r="BK65" s="63"/>
      <c r="BL65" s="63"/>
      <c r="BM65" s="63"/>
      <c r="BN65" s="63"/>
      <c r="BO65" s="63"/>
      <c r="BP65" s="63"/>
      <c r="BQ65" s="63"/>
      <c r="BR65" s="63"/>
      <c r="BS65" s="63"/>
      <c r="BT65" s="63"/>
      <c r="BU65" s="63"/>
    </row>
    <row r="66" spans="1:73" s="16" customFormat="1" ht="45" x14ac:dyDescent="0.25">
      <c r="A66" s="267">
        <v>25</v>
      </c>
      <c r="B66" s="283" t="s">
        <v>251</v>
      </c>
      <c r="C66" s="1" t="s">
        <v>98</v>
      </c>
      <c r="D66" s="24">
        <v>67.95</v>
      </c>
      <c r="E66" s="25">
        <v>38.08</v>
      </c>
      <c r="F66" s="23">
        <f t="shared" ref="F66:F133" si="35">E66*1.06</f>
        <v>40.364800000000002</v>
      </c>
      <c r="G66" s="23">
        <f t="shared" si="1"/>
        <v>1293.768</v>
      </c>
      <c r="H66" s="23">
        <f t="shared" si="2"/>
        <v>1371.39408</v>
      </c>
      <c r="I66" s="23">
        <f t="shared" si="31"/>
        <v>2665.1620800000001</v>
      </c>
      <c r="J66" s="133">
        <f t="shared" si="4"/>
        <v>2742.7881600000001</v>
      </c>
      <c r="K66" s="65">
        <f t="shared" si="5"/>
        <v>40.364800000000002</v>
      </c>
      <c r="L66" s="65">
        <v>42.98</v>
      </c>
      <c r="M66" s="65">
        <f t="shared" si="6"/>
        <v>1371.39408</v>
      </c>
      <c r="N66" s="65">
        <f t="shared" si="7"/>
        <v>100</v>
      </c>
      <c r="O66" s="133">
        <f t="shared" si="8"/>
        <v>2742.7881600000001</v>
      </c>
      <c r="P66" s="65">
        <f t="shared" si="9"/>
        <v>1460.2455</v>
      </c>
      <c r="Q66" s="65">
        <f t="shared" si="10"/>
        <v>2831.63958</v>
      </c>
      <c r="R66" s="135">
        <f t="shared" si="11"/>
        <v>2920.491</v>
      </c>
      <c r="S66" s="65">
        <f t="shared" si="12"/>
        <v>106.47891231964482</v>
      </c>
      <c r="T66" s="24">
        <v>6.1</v>
      </c>
      <c r="U66" s="25">
        <v>49.14</v>
      </c>
      <c r="V66" s="25">
        <v>52.09</v>
      </c>
      <c r="W66" s="25">
        <f t="shared" si="32"/>
        <v>149.87699999999998</v>
      </c>
      <c r="X66" s="25">
        <f t="shared" si="33"/>
        <v>158.87450000000001</v>
      </c>
      <c r="Y66" s="25">
        <f t="shared" si="34"/>
        <v>308.75149999999996</v>
      </c>
      <c r="Z66" s="136">
        <f t="shared" si="17"/>
        <v>317.74900000000002</v>
      </c>
      <c r="AA66" s="25">
        <f t="shared" si="18"/>
        <v>106.00325600325601</v>
      </c>
      <c r="AB66" s="68">
        <f t="shared" si="19"/>
        <v>52.09</v>
      </c>
      <c r="AC66" s="71">
        <v>55.48</v>
      </c>
      <c r="AD66" s="68">
        <f t="shared" si="20"/>
        <v>158.87450000000001</v>
      </c>
      <c r="AE66" s="141">
        <f t="shared" si="21"/>
        <v>317.74900000000002</v>
      </c>
      <c r="AF66" s="68">
        <f t="shared" si="22"/>
        <v>169.21399999999997</v>
      </c>
      <c r="AG66" s="138">
        <f t="shared" si="23"/>
        <v>328.08849999999995</v>
      </c>
      <c r="AH66" s="139">
        <f t="shared" si="24"/>
        <v>338.42799999999994</v>
      </c>
      <c r="AI66" s="127">
        <f t="shared" si="25"/>
        <v>106.50796698022651</v>
      </c>
      <c r="AJ66" s="63"/>
      <c r="AK66" s="63"/>
      <c r="AL66" s="63"/>
      <c r="AM66" s="63"/>
      <c r="AN66" s="63"/>
      <c r="AO66" s="63"/>
      <c r="AP66" s="63"/>
      <c r="AQ66" s="63"/>
      <c r="AR66" s="63"/>
      <c r="AS66" s="63"/>
      <c r="AT66" s="63"/>
      <c r="AU66" s="63"/>
      <c r="AV66" s="63"/>
      <c r="AW66" s="63"/>
      <c r="AX66" s="63"/>
      <c r="AY66" s="63"/>
      <c r="AZ66" s="63"/>
      <c r="BA66" s="63"/>
      <c r="BB66" s="63"/>
      <c r="BC66" s="63"/>
      <c r="BD66" s="63"/>
      <c r="BE66" s="63"/>
      <c r="BF66" s="63"/>
      <c r="BG66" s="63"/>
      <c r="BH66" s="63"/>
      <c r="BI66" s="63"/>
      <c r="BJ66" s="63"/>
      <c r="BK66" s="63"/>
      <c r="BL66" s="63"/>
      <c r="BM66" s="63"/>
      <c r="BN66" s="63"/>
      <c r="BO66" s="63"/>
      <c r="BP66" s="63"/>
      <c r="BQ66" s="63"/>
      <c r="BR66" s="63"/>
      <c r="BS66" s="63"/>
      <c r="BT66" s="63"/>
      <c r="BU66" s="63"/>
    </row>
    <row r="67" spans="1:73" s="16" customFormat="1" ht="90" x14ac:dyDescent="0.25">
      <c r="A67" s="268"/>
      <c r="B67" s="284"/>
      <c r="C67" s="1" t="s">
        <v>226</v>
      </c>
      <c r="D67" s="24"/>
      <c r="E67" s="25"/>
      <c r="F67" s="23">
        <f t="shared" si="35"/>
        <v>0</v>
      </c>
      <c r="G67" s="23">
        <f t="shared" si="1"/>
        <v>0</v>
      </c>
      <c r="H67" s="23">
        <f t="shared" si="2"/>
        <v>0</v>
      </c>
      <c r="I67" s="23">
        <f t="shared" si="31"/>
        <v>0</v>
      </c>
      <c r="J67" s="133">
        <f t="shared" si="4"/>
        <v>0</v>
      </c>
      <c r="K67" s="65">
        <f t="shared" si="5"/>
        <v>0</v>
      </c>
      <c r="L67" s="65">
        <v>0</v>
      </c>
      <c r="M67" s="65">
        <f t="shared" si="6"/>
        <v>0</v>
      </c>
      <c r="N67" s="65" t="e">
        <f t="shared" si="7"/>
        <v>#DIV/0!</v>
      </c>
      <c r="O67" s="133">
        <f t="shared" si="8"/>
        <v>0</v>
      </c>
      <c r="P67" s="65">
        <f t="shared" si="9"/>
        <v>0</v>
      </c>
      <c r="Q67" s="65">
        <f t="shared" si="10"/>
        <v>0</v>
      </c>
      <c r="R67" s="135">
        <f t="shared" si="11"/>
        <v>0</v>
      </c>
      <c r="S67" s="65" t="e">
        <f t="shared" si="12"/>
        <v>#DIV/0!</v>
      </c>
      <c r="T67" s="24"/>
      <c r="U67" s="25"/>
      <c r="V67" s="25">
        <f t="shared" ref="V67:V134" si="36">U67*1.06</f>
        <v>0</v>
      </c>
      <c r="W67" s="25">
        <f t="shared" si="32"/>
        <v>0</v>
      </c>
      <c r="X67" s="25">
        <f t="shared" si="33"/>
        <v>0</v>
      </c>
      <c r="Y67" s="25">
        <f t="shared" si="34"/>
        <v>0</v>
      </c>
      <c r="Z67" s="136">
        <f t="shared" si="17"/>
        <v>0</v>
      </c>
      <c r="AA67" s="25" t="e">
        <f t="shared" si="18"/>
        <v>#DIV/0!</v>
      </c>
      <c r="AB67" s="68">
        <f t="shared" si="19"/>
        <v>0</v>
      </c>
      <c r="AC67" s="71"/>
      <c r="AD67" s="68">
        <f t="shared" si="20"/>
        <v>0</v>
      </c>
      <c r="AE67" s="141">
        <f t="shared" si="21"/>
        <v>0</v>
      </c>
      <c r="AF67" s="68">
        <f t="shared" si="22"/>
        <v>0</v>
      </c>
      <c r="AG67" s="138">
        <f t="shared" si="23"/>
        <v>0</v>
      </c>
      <c r="AH67" s="139">
        <f t="shared" si="24"/>
        <v>0</v>
      </c>
      <c r="AI67" s="127" t="e">
        <f t="shared" si="25"/>
        <v>#DIV/0!</v>
      </c>
      <c r="AJ67" s="63"/>
      <c r="AK67" s="63"/>
      <c r="AL67" s="63"/>
      <c r="AM67" s="63"/>
      <c r="AN67" s="63"/>
      <c r="AO67" s="63"/>
      <c r="AP67" s="63"/>
      <c r="AQ67" s="63"/>
      <c r="AR67" s="63"/>
      <c r="AS67" s="63"/>
      <c r="AT67" s="63"/>
      <c r="AU67" s="63"/>
      <c r="AV67" s="63"/>
      <c r="AW67" s="63"/>
      <c r="AX67" s="63"/>
      <c r="AY67" s="63"/>
      <c r="AZ67" s="63"/>
      <c r="BA67" s="63"/>
      <c r="BB67" s="63"/>
      <c r="BC67" s="63"/>
      <c r="BD67" s="63"/>
      <c r="BE67" s="63"/>
      <c r="BF67" s="63"/>
      <c r="BG67" s="63"/>
      <c r="BH67" s="63"/>
      <c r="BI67" s="63"/>
      <c r="BJ67" s="63"/>
      <c r="BK67" s="63"/>
      <c r="BL67" s="63"/>
      <c r="BM67" s="63"/>
      <c r="BN67" s="63"/>
      <c r="BO67" s="63"/>
      <c r="BP67" s="63"/>
      <c r="BQ67" s="63"/>
      <c r="BR67" s="63"/>
      <c r="BS67" s="63"/>
      <c r="BT67" s="63"/>
      <c r="BU67" s="63"/>
    </row>
    <row r="68" spans="1:73" s="16" customFormat="1" ht="75" x14ac:dyDescent="0.25">
      <c r="A68" s="268"/>
      <c r="B68" s="284"/>
      <c r="C68" s="1" t="s">
        <v>227</v>
      </c>
      <c r="D68" s="24">
        <v>75.03</v>
      </c>
      <c r="E68" s="25">
        <v>45.92</v>
      </c>
      <c r="F68" s="23">
        <f t="shared" si="35"/>
        <v>48.675200000000004</v>
      </c>
      <c r="G68" s="23">
        <f t="shared" si="1"/>
        <v>1722.6888000000001</v>
      </c>
      <c r="H68" s="23">
        <f t="shared" si="2"/>
        <v>1826.0501280000001</v>
      </c>
      <c r="I68" s="23">
        <f t="shared" si="31"/>
        <v>3548.7389280000002</v>
      </c>
      <c r="J68" s="133">
        <f t="shared" si="4"/>
        <v>3652.1002560000002</v>
      </c>
      <c r="K68" s="65">
        <f t="shared" ref="K68:K131" si="37">F68</f>
        <v>48.675200000000004</v>
      </c>
      <c r="L68" s="65">
        <v>51.84</v>
      </c>
      <c r="M68" s="65">
        <f t="shared" si="6"/>
        <v>1826.0501280000001</v>
      </c>
      <c r="N68" s="65">
        <f t="shared" si="7"/>
        <v>100</v>
      </c>
      <c r="O68" s="133">
        <f t="shared" si="8"/>
        <v>3652.1002560000002</v>
      </c>
      <c r="P68" s="65">
        <f t="shared" si="9"/>
        <v>1944.7776000000001</v>
      </c>
      <c r="Q68" s="65">
        <f t="shared" si="10"/>
        <v>3770.8277280000002</v>
      </c>
      <c r="R68" s="135">
        <f t="shared" si="11"/>
        <v>3889.5552000000002</v>
      </c>
      <c r="S68" s="65">
        <f t="shared" si="12"/>
        <v>106.50187364407337</v>
      </c>
      <c r="T68" s="22"/>
      <c r="U68" s="25"/>
      <c r="V68" s="25">
        <f t="shared" si="36"/>
        <v>0</v>
      </c>
      <c r="W68" s="25">
        <f t="shared" si="32"/>
        <v>0</v>
      </c>
      <c r="X68" s="25">
        <f t="shared" si="33"/>
        <v>0</v>
      </c>
      <c r="Y68" s="25">
        <f t="shared" si="34"/>
        <v>0</v>
      </c>
      <c r="Z68" s="136">
        <f t="shared" si="17"/>
        <v>0</v>
      </c>
      <c r="AA68" s="25" t="e">
        <f t="shared" si="18"/>
        <v>#DIV/0!</v>
      </c>
      <c r="AB68" s="68">
        <f t="shared" ref="AB68:AB131" si="38">V68</f>
        <v>0</v>
      </c>
      <c r="AC68" s="71"/>
      <c r="AD68" s="68">
        <f t="shared" si="20"/>
        <v>0</v>
      </c>
      <c r="AE68" s="141">
        <f t="shared" si="21"/>
        <v>0</v>
      </c>
      <c r="AF68" s="68">
        <f t="shared" si="22"/>
        <v>0</v>
      </c>
      <c r="AG68" s="138">
        <f t="shared" si="23"/>
        <v>0</v>
      </c>
      <c r="AH68" s="139">
        <f t="shared" si="24"/>
        <v>0</v>
      </c>
      <c r="AI68" s="127" t="e">
        <f t="shared" si="25"/>
        <v>#DIV/0!</v>
      </c>
      <c r="AJ68" s="63"/>
      <c r="AK68" s="63"/>
      <c r="AL68" s="63"/>
      <c r="AM68" s="63"/>
      <c r="AN68" s="63"/>
      <c r="AO68" s="63"/>
      <c r="AP68" s="63"/>
      <c r="AQ68" s="63"/>
      <c r="AR68" s="63"/>
      <c r="AS68" s="63"/>
      <c r="AT68" s="63"/>
      <c r="AU68" s="63"/>
      <c r="AV68" s="63"/>
      <c r="AW68" s="63"/>
      <c r="AX68" s="63"/>
      <c r="AY68" s="63"/>
      <c r="AZ68" s="63"/>
      <c r="BA68" s="63"/>
      <c r="BB68" s="63"/>
      <c r="BC68" s="63"/>
      <c r="BD68" s="63"/>
      <c r="BE68" s="63"/>
      <c r="BF68" s="63"/>
      <c r="BG68" s="63"/>
      <c r="BH68" s="63"/>
      <c r="BI68" s="63"/>
      <c r="BJ68" s="63"/>
      <c r="BK68" s="63"/>
      <c r="BL68" s="63"/>
      <c r="BM68" s="63"/>
      <c r="BN68" s="63"/>
      <c r="BO68" s="63"/>
      <c r="BP68" s="63"/>
      <c r="BQ68" s="63"/>
      <c r="BR68" s="63"/>
      <c r="BS68" s="63"/>
      <c r="BT68" s="63"/>
      <c r="BU68" s="63"/>
    </row>
    <row r="69" spans="1:73" s="16" customFormat="1" ht="60" x14ac:dyDescent="0.25">
      <c r="A69" s="271"/>
      <c r="B69" s="285"/>
      <c r="C69" s="1" t="s">
        <v>228</v>
      </c>
      <c r="D69" s="24">
        <v>21.95</v>
      </c>
      <c r="E69" s="25">
        <v>42.13</v>
      </c>
      <c r="F69" s="23">
        <f t="shared" si="35"/>
        <v>44.657800000000002</v>
      </c>
      <c r="G69" s="23">
        <f t="shared" si="1"/>
        <v>462.37675000000002</v>
      </c>
      <c r="H69" s="23">
        <f t="shared" si="2"/>
        <v>490.11935499999998</v>
      </c>
      <c r="I69" s="23">
        <f t="shared" si="31"/>
        <v>952.49610499999994</v>
      </c>
      <c r="J69" s="133">
        <f t="shared" si="4"/>
        <v>980.23870999999997</v>
      </c>
      <c r="K69" s="65">
        <f t="shared" si="37"/>
        <v>44.657800000000002</v>
      </c>
      <c r="L69" s="65">
        <v>47.56</v>
      </c>
      <c r="M69" s="65">
        <f t="shared" si="6"/>
        <v>490.11935499999998</v>
      </c>
      <c r="N69" s="65">
        <f t="shared" si="7"/>
        <v>100</v>
      </c>
      <c r="O69" s="133">
        <f t="shared" si="8"/>
        <v>980.23870999999997</v>
      </c>
      <c r="P69" s="65">
        <f t="shared" si="9"/>
        <v>521.971</v>
      </c>
      <c r="Q69" s="65">
        <f t="shared" si="10"/>
        <v>1012.090355</v>
      </c>
      <c r="R69" s="135">
        <f t="shared" si="11"/>
        <v>1043.942</v>
      </c>
      <c r="S69" s="65">
        <f t="shared" si="12"/>
        <v>106.4987527374837</v>
      </c>
      <c r="T69" s="24"/>
      <c r="U69" s="25"/>
      <c r="V69" s="25">
        <f t="shared" si="36"/>
        <v>0</v>
      </c>
      <c r="W69" s="25">
        <f t="shared" si="32"/>
        <v>0</v>
      </c>
      <c r="X69" s="25">
        <f t="shared" si="33"/>
        <v>0</v>
      </c>
      <c r="Y69" s="25">
        <f t="shared" si="34"/>
        <v>0</v>
      </c>
      <c r="Z69" s="136">
        <f t="shared" si="17"/>
        <v>0</v>
      </c>
      <c r="AA69" s="25" t="e">
        <f t="shared" si="18"/>
        <v>#DIV/0!</v>
      </c>
      <c r="AB69" s="68">
        <f t="shared" si="38"/>
        <v>0</v>
      </c>
      <c r="AC69" s="71"/>
      <c r="AD69" s="68">
        <f t="shared" si="20"/>
        <v>0</v>
      </c>
      <c r="AE69" s="141">
        <f t="shared" si="21"/>
        <v>0</v>
      </c>
      <c r="AF69" s="68">
        <f t="shared" si="22"/>
        <v>0</v>
      </c>
      <c r="AG69" s="138">
        <f t="shared" si="23"/>
        <v>0</v>
      </c>
      <c r="AH69" s="139">
        <f t="shared" si="24"/>
        <v>0</v>
      </c>
      <c r="AI69" s="127" t="e">
        <f t="shared" si="25"/>
        <v>#DIV/0!</v>
      </c>
      <c r="AJ69" s="63"/>
      <c r="AK69" s="63"/>
      <c r="AL69" s="63"/>
      <c r="AM69" s="63"/>
      <c r="AN69" s="63"/>
      <c r="AO69" s="63"/>
      <c r="AP69" s="63"/>
      <c r="AQ69" s="63"/>
      <c r="AR69" s="63"/>
      <c r="AS69" s="63"/>
      <c r="AT69" s="63"/>
      <c r="AU69" s="63"/>
      <c r="AV69" s="63"/>
      <c r="AW69" s="63"/>
      <c r="AX69" s="63"/>
      <c r="AY69" s="63"/>
      <c r="AZ69" s="63"/>
      <c r="BA69" s="63"/>
      <c r="BB69" s="63"/>
      <c r="BC69" s="63"/>
      <c r="BD69" s="63"/>
      <c r="BE69" s="63"/>
      <c r="BF69" s="63"/>
      <c r="BG69" s="63"/>
      <c r="BH69" s="63"/>
      <c r="BI69" s="63"/>
      <c r="BJ69" s="63"/>
      <c r="BK69" s="63"/>
      <c r="BL69" s="63"/>
      <c r="BM69" s="63"/>
      <c r="BN69" s="63"/>
      <c r="BO69" s="63"/>
      <c r="BP69" s="63"/>
      <c r="BQ69" s="63"/>
      <c r="BR69" s="63"/>
      <c r="BS69" s="63"/>
      <c r="BT69" s="63"/>
      <c r="BU69" s="63"/>
    </row>
    <row r="70" spans="1:73" ht="60" x14ac:dyDescent="0.25">
      <c r="A70" s="54">
        <v>26</v>
      </c>
      <c r="B70" s="88" t="s">
        <v>18</v>
      </c>
      <c r="C70" s="1" t="s">
        <v>182</v>
      </c>
      <c r="D70" s="24">
        <v>21.01</v>
      </c>
      <c r="E70" s="25">
        <v>33.450000000000003</v>
      </c>
      <c r="F70" s="23">
        <v>35.26</v>
      </c>
      <c r="G70" s="23">
        <f t="shared" si="1"/>
        <v>351.39225000000005</v>
      </c>
      <c r="H70" s="23">
        <f t="shared" si="2"/>
        <v>370.40629999999999</v>
      </c>
      <c r="I70" s="23">
        <f t="shared" si="31"/>
        <v>721.79854999999998</v>
      </c>
      <c r="J70" s="133">
        <f t="shared" si="4"/>
        <v>740.81259999999997</v>
      </c>
      <c r="K70" s="65">
        <f t="shared" si="37"/>
        <v>35.26</v>
      </c>
      <c r="L70" s="65">
        <v>37.369999999999997</v>
      </c>
      <c r="M70" s="65">
        <f t="shared" si="6"/>
        <v>370.40629999999999</v>
      </c>
      <c r="N70" s="65">
        <f t="shared" si="7"/>
        <v>100</v>
      </c>
      <c r="O70" s="133">
        <f t="shared" si="8"/>
        <v>740.81259999999997</v>
      </c>
      <c r="P70" s="65">
        <f t="shared" si="9"/>
        <v>392.57184999999998</v>
      </c>
      <c r="Q70" s="65">
        <f t="shared" si="10"/>
        <v>762.97814999999991</v>
      </c>
      <c r="R70" s="135">
        <f t="shared" si="11"/>
        <v>785.14369999999997</v>
      </c>
      <c r="S70" s="65">
        <f t="shared" si="12"/>
        <v>105.9841179807147</v>
      </c>
      <c r="T70" s="44"/>
      <c r="U70" s="25"/>
      <c r="V70" s="25">
        <f t="shared" si="36"/>
        <v>0</v>
      </c>
      <c r="W70" s="25">
        <f t="shared" si="32"/>
        <v>0</v>
      </c>
      <c r="X70" s="25">
        <f t="shared" si="33"/>
        <v>0</v>
      </c>
      <c r="Y70" s="25">
        <f t="shared" si="34"/>
        <v>0</v>
      </c>
      <c r="Z70" s="136">
        <f t="shared" si="17"/>
        <v>0</v>
      </c>
      <c r="AA70" s="25" t="e">
        <f t="shared" si="18"/>
        <v>#DIV/0!</v>
      </c>
      <c r="AB70" s="68">
        <f t="shared" si="38"/>
        <v>0</v>
      </c>
      <c r="AC70" s="71"/>
      <c r="AD70" s="68">
        <f t="shared" si="20"/>
        <v>0</v>
      </c>
      <c r="AE70" s="141">
        <f t="shared" si="21"/>
        <v>0</v>
      </c>
      <c r="AF70" s="68">
        <f t="shared" si="22"/>
        <v>0</v>
      </c>
      <c r="AG70" s="138">
        <f t="shared" si="23"/>
        <v>0</v>
      </c>
      <c r="AH70" s="139">
        <f t="shared" si="24"/>
        <v>0</v>
      </c>
      <c r="AI70" s="127" t="e">
        <f t="shared" si="25"/>
        <v>#DIV/0!</v>
      </c>
    </row>
    <row r="71" spans="1:73" ht="60" x14ac:dyDescent="0.25">
      <c r="A71" s="54">
        <v>27</v>
      </c>
      <c r="B71" s="90" t="s">
        <v>19</v>
      </c>
      <c r="C71" s="1" t="s">
        <v>184</v>
      </c>
      <c r="D71" s="24">
        <v>60.19</v>
      </c>
      <c r="E71" s="25">
        <v>41.46</v>
      </c>
      <c r="F71" s="23">
        <v>43.7</v>
      </c>
      <c r="G71" s="23">
        <f t="shared" ref="G71:G134" si="39">D71*E71/2</f>
        <v>1247.7386999999999</v>
      </c>
      <c r="H71" s="23">
        <f t="shared" ref="H71:H134" si="40">D71*F71/2</f>
        <v>1315.1514999999999</v>
      </c>
      <c r="I71" s="23">
        <f t="shared" si="31"/>
        <v>2562.8901999999998</v>
      </c>
      <c r="J71" s="133">
        <f t="shared" ref="J71:J134" si="41">D71*F71</f>
        <v>2630.3029999999999</v>
      </c>
      <c r="K71" s="65">
        <f t="shared" si="37"/>
        <v>43.7</v>
      </c>
      <c r="L71" s="65">
        <v>45.24</v>
      </c>
      <c r="M71" s="65">
        <f t="shared" ref="M71:M134" si="42">D71*K71/2</f>
        <v>1315.1514999999999</v>
      </c>
      <c r="N71" s="65">
        <f t="shared" ref="N71:N134" si="43">K71/F71*100</f>
        <v>100</v>
      </c>
      <c r="O71" s="133">
        <f t="shared" ref="O71:O134" si="44">D71*K71</f>
        <v>2630.3029999999999</v>
      </c>
      <c r="P71" s="65">
        <f t="shared" ref="P71:P134" si="45">D71*L71/2</f>
        <v>1361.4978000000001</v>
      </c>
      <c r="Q71" s="65">
        <f t="shared" ref="Q71:Q134" si="46">M71+P71</f>
        <v>2676.6493</v>
      </c>
      <c r="R71" s="135">
        <f t="shared" ref="R71:R134" si="47">D71*L71</f>
        <v>2722.9956000000002</v>
      </c>
      <c r="S71" s="65">
        <f t="shared" ref="S71:S134" si="48">L71/K71*100</f>
        <v>103.52402745995424</v>
      </c>
      <c r="T71" s="24">
        <v>29.48</v>
      </c>
      <c r="U71" s="23">
        <v>44.91</v>
      </c>
      <c r="V71" s="25">
        <v>47.35</v>
      </c>
      <c r="W71" s="25">
        <f t="shared" si="32"/>
        <v>661.97339999999997</v>
      </c>
      <c r="X71" s="25">
        <f t="shared" si="33"/>
        <v>697.93900000000008</v>
      </c>
      <c r="Y71" s="25">
        <f t="shared" si="34"/>
        <v>1359.9124000000002</v>
      </c>
      <c r="Z71" s="136">
        <f t="shared" ref="Z71:Z134" si="49">T71*V71</f>
        <v>1395.8780000000002</v>
      </c>
      <c r="AA71" s="25">
        <f t="shared" ref="AA71:AA134" si="50">V71/U71*100</f>
        <v>105.43308839902028</v>
      </c>
      <c r="AB71" s="68">
        <f t="shared" si="38"/>
        <v>47.35</v>
      </c>
      <c r="AC71" s="71">
        <v>50.43</v>
      </c>
      <c r="AD71" s="68">
        <f t="shared" ref="AD71:AD134" si="51">AB71*T71/2</f>
        <v>697.93900000000008</v>
      </c>
      <c r="AE71" s="141">
        <f t="shared" ref="AE71:AE134" si="52">T71*AB71</f>
        <v>1395.8780000000002</v>
      </c>
      <c r="AF71" s="68">
        <f t="shared" ref="AF71:AF134" si="53">AC71*T71/2</f>
        <v>743.33820000000003</v>
      </c>
      <c r="AG71" s="138">
        <f t="shared" ref="AG71:AG134" si="54">AD71+AF71</f>
        <v>1441.2772</v>
      </c>
      <c r="AH71" s="139">
        <f t="shared" ref="AH71:AH134" si="55">T71*AC71</f>
        <v>1486.6764000000001</v>
      </c>
      <c r="AI71" s="127">
        <f t="shared" ref="AI71:AI134" si="56">AC71/AB71*100</f>
        <v>106.50475184794087</v>
      </c>
    </row>
    <row r="72" spans="1:73" ht="60" x14ac:dyDescent="0.25">
      <c r="A72" s="54">
        <v>28</v>
      </c>
      <c r="B72" s="88" t="s">
        <v>20</v>
      </c>
      <c r="C72" s="1" t="s">
        <v>177</v>
      </c>
      <c r="D72" s="24">
        <v>77.099999999999994</v>
      </c>
      <c r="E72" s="25">
        <v>49.91</v>
      </c>
      <c r="F72" s="23">
        <v>52.62</v>
      </c>
      <c r="G72" s="23">
        <f t="shared" si="39"/>
        <v>1924.0304999999996</v>
      </c>
      <c r="H72" s="23">
        <f t="shared" si="40"/>
        <v>2028.5009999999997</v>
      </c>
      <c r="I72" s="23">
        <f t="shared" si="31"/>
        <v>3952.5314999999991</v>
      </c>
      <c r="J72" s="133">
        <f t="shared" si="41"/>
        <v>4057.0019999999995</v>
      </c>
      <c r="K72" s="65">
        <f t="shared" si="37"/>
        <v>52.62</v>
      </c>
      <c r="L72" s="65">
        <v>55.79</v>
      </c>
      <c r="M72" s="65">
        <f t="shared" si="42"/>
        <v>2028.5009999999997</v>
      </c>
      <c r="N72" s="65">
        <f t="shared" si="43"/>
        <v>100</v>
      </c>
      <c r="O72" s="133">
        <f t="shared" si="44"/>
        <v>4057.0019999999995</v>
      </c>
      <c r="P72" s="65">
        <f t="shared" si="45"/>
        <v>2150.7044999999998</v>
      </c>
      <c r="Q72" s="65">
        <f t="shared" si="46"/>
        <v>4179.2055</v>
      </c>
      <c r="R72" s="135">
        <f t="shared" si="47"/>
        <v>4301.4089999999997</v>
      </c>
      <c r="S72" s="65">
        <f t="shared" si="48"/>
        <v>106.02432535157735</v>
      </c>
      <c r="T72" s="24">
        <v>5.6</v>
      </c>
      <c r="U72" s="23">
        <v>80.2</v>
      </c>
      <c r="V72" s="25">
        <v>81.64</v>
      </c>
      <c r="W72" s="25">
        <f t="shared" si="32"/>
        <v>224.56</v>
      </c>
      <c r="X72" s="25">
        <f t="shared" si="33"/>
        <v>228.59199999999998</v>
      </c>
      <c r="Y72" s="25">
        <f t="shared" si="34"/>
        <v>453.15199999999999</v>
      </c>
      <c r="Z72" s="136">
        <f t="shared" si="49"/>
        <v>457.18399999999997</v>
      </c>
      <c r="AA72" s="25">
        <f t="shared" si="50"/>
        <v>101.79551122194515</v>
      </c>
      <c r="AB72" s="68">
        <f t="shared" si="38"/>
        <v>81.64</v>
      </c>
      <c r="AC72" s="71">
        <v>83.18</v>
      </c>
      <c r="AD72" s="68">
        <f t="shared" si="51"/>
        <v>228.59199999999998</v>
      </c>
      <c r="AE72" s="141">
        <f t="shared" si="52"/>
        <v>457.18399999999997</v>
      </c>
      <c r="AF72" s="68">
        <f t="shared" si="53"/>
        <v>232.904</v>
      </c>
      <c r="AG72" s="138">
        <f t="shared" si="54"/>
        <v>461.49599999999998</v>
      </c>
      <c r="AH72" s="139">
        <f t="shared" si="55"/>
        <v>465.80799999999999</v>
      </c>
      <c r="AI72" s="127">
        <f t="shared" si="56"/>
        <v>101.88633023027928</v>
      </c>
    </row>
    <row r="73" spans="1:73" ht="60" x14ac:dyDescent="0.25">
      <c r="A73" s="54">
        <v>29</v>
      </c>
      <c r="B73" s="88" t="s">
        <v>21</v>
      </c>
      <c r="C73" s="1" t="s">
        <v>177</v>
      </c>
      <c r="D73" s="30">
        <v>29.81</v>
      </c>
      <c r="E73" s="31">
        <v>38.99</v>
      </c>
      <c r="F73" s="23">
        <v>41.07</v>
      </c>
      <c r="G73" s="23">
        <f t="shared" si="39"/>
        <v>581.14594999999997</v>
      </c>
      <c r="H73" s="23">
        <f t="shared" si="40"/>
        <v>612.14834999999994</v>
      </c>
      <c r="I73" s="23">
        <f t="shared" si="31"/>
        <v>1193.2943</v>
      </c>
      <c r="J73" s="133">
        <f t="shared" si="41"/>
        <v>1224.2966999999999</v>
      </c>
      <c r="K73" s="65">
        <f t="shared" si="37"/>
        <v>41.07</v>
      </c>
      <c r="L73" s="65">
        <v>42.7</v>
      </c>
      <c r="M73" s="65">
        <f t="shared" si="42"/>
        <v>612.14834999999994</v>
      </c>
      <c r="N73" s="65">
        <f t="shared" si="43"/>
        <v>100</v>
      </c>
      <c r="O73" s="133">
        <f t="shared" si="44"/>
        <v>1224.2966999999999</v>
      </c>
      <c r="P73" s="65">
        <f t="shared" si="45"/>
        <v>636.44349999999997</v>
      </c>
      <c r="Q73" s="65">
        <f t="shared" si="46"/>
        <v>1248.5918499999998</v>
      </c>
      <c r="R73" s="135">
        <f t="shared" si="47"/>
        <v>1272.8869999999999</v>
      </c>
      <c r="S73" s="65">
        <f t="shared" si="48"/>
        <v>103.96883369856344</v>
      </c>
      <c r="T73" s="44"/>
      <c r="U73" s="25"/>
      <c r="V73" s="25">
        <f t="shared" si="36"/>
        <v>0</v>
      </c>
      <c r="W73" s="25">
        <f t="shared" si="32"/>
        <v>0</v>
      </c>
      <c r="X73" s="25">
        <f t="shared" si="33"/>
        <v>0</v>
      </c>
      <c r="Y73" s="25">
        <f t="shared" si="34"/>
        <v>0</v>
      </c>
      <c r="Z73" s="136">
        <f t="shared" si="49"/>
        <v>0</v>
      </c>
      <c r="AA73" s="25" t="e">
        <f t="shared" si="50"/>
        <v>#DIV/0!</v>
      </c>
      <c r="AB73" s="68">
        <f t="shared" si="38"/>
        <v>0</v>
      </c>
      <c r="AC73" s="71"/>
      <c r="AD73" s="68">
        <f t="shared" si="51"/>
        <v>0</v>
      </c>
      <c r="AE73" s="141">
        <f t="shared" si="52"/>
        <v>0</v>
      </c>
      <c r="AF73" s="68">
        <f t="shared" si="53"/>
        <v>0</v>
      </c>
      <c r="AG73" s="138">
        <f t="shared" si="54"/>
        <v>0</v>
      </c>
      <c r="AH73" s="139">
        <f t="shared" si="55"/>
        <v>0</v>
      </c>
      <c r="AI73" s="127" t="e">
        <f t="shared" si="56"/>
        <v>#DIV/0!</v>
      </c>
    </row>
    <row r="74" spans="1:73" s="52" customFormat="1" ht="45" x14ac:dyDescent="0.25">
      <c r="A74" s="54">
        <v>30</v>
      </c>
      <c r="B74" s="90" t="s">
        <v>22</v>
      </c>
      <c r="C74" s="51" t="s">
        <v>172</v>
      </c>
      <c r="D74" s="24">
        <v>200.15</v>
      </c>
      <c r="E74" s="25">
        <v>28.58</v>
      </c>
      <c r="F74" s="23">
        <f t="shared" si="35"/>
        <v>30.294799999999999</v>
      </c>
      <c r="G74" s="23">
        <f t="shared" si="39"/>
        <v>2860.1435000000001</v>
      </c>
      <c r="H74" s="23">
        <f t="shared" si="40"/>
        <v>3031.7521099999999</v>
      </c>
      <c r="I74" s="23">
        <f t="shared" si="31"/>
        <v>5891.8956099999996</v>
      </c>
      <c r="J74" s="133">
        <f t="shared" si="41"/>
        <v>6063.5042199999998</v>
      </c>
      <c r="K74" s="65">
        <f t="shared" si="37"/>
        <v>30.294799999999999</v>
      </c>
      <c r="L74" s="65">
        <v>31.81</v>
      </c>
      <c r="M74" s="65">
        <f t="shared" si="42"/>
        <v>3031.7521099999999</v>
      </c>
      <c r="N74" s="65">
        <f t="shared" si="43"/>
        <v>100</v>
      </c>
      <c r="O74" s="133">
        <f t="shared" si="44"/>
        <v>6063.5042199999998</v>
      </c>
      <c r="P74" s="65">
        <f t="shared" si="45"/>
        <v>3183.3857499999999</v>
      </c>
      <c r="Q74" s="65">
        <f t="shared" si="46"/>
        <v>6215.1378599999998</v>
      </c>
      <c r="R74" s="135">
        <f t="shared" si="47"/>
        <v>6366.7714999999998</v>
      </c>
      <c r="S74" s="65">
        <f t="shared" si="48"/>
        <v>105.00151841240081</v>
      </c>
      <c r="T74" s="24">
        <v>8.94</v>
      </c>
      <c r="U74" s="25">
        <v>10.64</v>
      </c>
      <c r="V74" s="25">
        <v>10.83</v>
      </c>
      <c r="W74" s="25">
        <f t="shared" si="32"/>
        <v>47.5608</v>
      </c>
      <c r="X74" s="25">
        <f t="shared" si="33"/>
        <v>48.4101</v>
      </c>
      <c r="Y74" s="25">
        <f t="shared" si="34"/>
        <v>95.9709</v>
      </c>
      <c r="Z74" s="136">
        <f t="shared" si="49"/>
        <v>96.8202</v>
      </c>
      <c r="AA74" s="25">
        <f t="shared" si="50"/>
        <v>101.78571428571428</v>
      </c>
      <c r="AB74" s="68">
        <f t="shared" si="38"/>
        <v>10.83</v>
      </c>
      <c r="AC74" s="71">
        <v>11.63</v>
      </c>
      <c r="AD74" s="68">
        <f t="shared" si="51"/>
        <v>48.4101</v>
      </c>
      <c r="AE74" s="141">
        <f t="shared" si="52"/>
        <v>96.8202</v>
      </c>
      <c r="AF74" s="68">
        <f t="shared" si="53"/>
        <v>51.9861</v>
      </c>
      <c r="AG74" s="138">
        <f t="shared" si="54"/>
        <v>100.39619999999999</v>
      </c>
      <c r="AH74" s="139">
        <f t="shared" si="55"/>
        <v>103.9722</v>
      </c>
      <c r="AI74" s="127">
        <f t="shared" si="56"/>
        <v>107.38688827331487</v>
      </c>
      <c r="AJ74" s="63"/>
      <c r="AK74" s="63"/>
      <c r="AL74" s="63"/>
      <c r="AM74" s="63"/>
      <c r="AN74" s="63"/>
      <c r="AO74" s="63"/>
      <c r="AP74" s="63"/>
      <c r="AQ74" s="63"/>
      <c r="AR74" s="63"/>
      <c r="AS74" s="63"/>
      <c r="AT74" s="63"/>
      <c r="AU74" s="63"/>
      <c r="AV74" s="63"/>
      <c r="AW74" s="63"/>
      <c r="AX74" s="63"/>
      <c r="AY74" s="63"/>
      <c r="AZ74" s="63"/>
      <c r="BA74" s="63"/>
      <c r="BB74" s="63"/>
      <c r="BC74" s="63"/>
      <c r="BD74" s="63"/>
      <c r="BE74" s="63"/>
      <c r="BF74" s="63"/>
      <c r="BG74" s="63"/>
      <c r="BH74" s="63"/>
      <c r="BI74" s="63"/>
      <c r="BJ74" s="63"/>
      <c r="BK74" s="63"/>
      <c r="BL74" s="63"/>
      <c r="BM74" s="63"/>
      <c r="BN74" s="63"/>
      <c r="BO74" s="63"/>
      <c r="BP74" s="63"/>
      <c r="BQ74" s="63"/>
      <c r="BR74" s="63"/>
      <c r="BS74" s="63"/>
      <c r="BT74" s="63"/>
      <c r="BU74" s="63"/>
    </row>
    <row r="75" spans="1:73" s="15" customFormat="1" ht="60" x14ac:dyDescent="0.25">
      <c r="A75" s="54">
        <v>35</v>
      </c>
      <c r="B75" s="103" t="s">
        <v>23</v>
      </c>
      <c r="C75" s="1" t="s">
        <v>196</v>
      </c>
      <c r="D75" s="24">
        <v>68.42</v>
      </c>
      <c r="E75" s="25">
        <v>44.57</v>
      </c>
      <c r="F75" s="23">
        <v>46.98</v>
      </c>
      <c r="G75" s="23">
        <f t="shared" si="39"/>
        <v>1524.7397000000001</v>
      </c>
      <c r="H75" s="23">
        <f t="shared" si="40"/>
        <v>1607.1858</v>
      </c>
      <c r="I75" s="23">
        <f t="shared" si="31"/>
        <v>3131.9255000000003</v>
      </c>
      <c r="J75" s="133">
        <f t="shared" si="41"/>
        <v>3214.3715999999999</v>
      </c>
      <c r="K75" s="65">
        <f t="shared" si="37"/>
        <v>46.98</v>
      </c>
      <c r="L75" s="65">
        <v>48.32</v>
      </c>
      <c r="M75" s="65">
        <f t="shared" si="42"/>
        <v>1607.1858</v>
      </c>
      <c r="N75" s="65">
        <f t="shared" si="43"/>
        <v>100</v>
      </c>
      <c r="O75" s="133">
        <f t="shared" si="44"/>
        <v>3214.3715999999999</v>
      </c>
      <c r="P75" s="65">
        <f t="shared" si="45"/>
        <v>1653.0272</v>
      </c>
      <c r="Q75" s="65">
        <f t="shared" si="46"/>
        <v>3260.2129999999997</v>
      </c>
      <c r="R75" s="135">
        <f t="shared" si="47"/>
        <v>3306.0544</v>
      </c>
      <c r="S75" s="65">
        <f t="shared" si="48"/>
        <v>102.85227756492125</v>
      </c>
      <c r="T75" s="44"/>
      <c r="U75" s="25"/>
      <c r="V75" s="25">
        <f t="shared" si="36"/>
        <v>0</v>
      </c>
      <c r="W75" s="25">
        <f t="shared" si="32"/>
        <v>0</v>
      </c>
      <c r="X75" s="25">
        <f t="shared" si="33"/>
        <v>0</v>
      </c>
      <c r="Y75" s="25">
        <f t="shared" si="34"/>
        <v>0</v>
      </c>
      <c r="Z75" s="136">
        <f t="shared" si="49"/>
        <v>0</v>
      </c>
      <c r="AA75" s="25" t="e">
        <f t="shared" si="50"/>
        <v>#DIV/0!</v>
      </c>
      <c r="AB75" s="68">
        <f t="shared" si="38"/>
        <v>0</v>
      </c>
      <c r="AC75" s="71"/>
      <c r="AD75" s="68">
        <f t="shared" si="51"/>
        <v>0</v>
      </c>
      <c r="AE75" s="141">
        <f t="shared" si="52"/>
        <v>0</v>
      </c>
      <c r="AF75" s="68">
        <f t="shared" si="53"/>
        <v>0</v>
      </c>
      <c r="AG75" s="138">
        <f t="shared" si="54"/>
        <v>0</v>
      </c>
      <c r="AH75" s="139">
        <f t="shared" si="55"/>
        <v>0</v>
      </c>
      <c r="AI75" s="127" t="e">
        <f t="shared" si="56"/>
        <v>#DIV/0!</v>
      </c>
      <c r="AJ75" s="63"/>
      <c r="AK75" s="63"/>
      <c r="AL75" s="63"/>
      <c r="AM75" s="63"/>
      <c r="AN75" s="63"/>
      <c r="AO75" s="63"/>
      <c r="AP75" s="63"/>
      <c r="AQ75" s="63"/>
      <c r="AR75" s="63"/>
      <c r="AS75" s="63"/>
      <c r="AT75" s="63"/>
      <c r="AU75" s="63"/>
      <c r="AV75" s="63"/>
      <c r="AW75" s="63"/>
      <c r="AX75" s="63"/>
      <c r="AY75" s="63"/>
      <c r="AZ75" s="63"/>
      <c r="BA75" s="63"/>
      <c r="BB75" s="63"/>
      <c r="BC75" s="63"/>
      <c r="BD75" s="63"/>
      <c r="BE75" s="63"/>
      <c r="BF75" s="63"/>
      <c r="BG75" s="63"/>
      <c r="BH75" s="63"/>
      <c r="BI75" s="63"/>
      <c r="BJ75" s="63"/>
      <c r="BK75" s="63"/>
      <c r="BL75" s="63"/>
      <c r="BM75" s="63"/>
      <c r="BN75" s="63"/>
      <c r="BO75" s="63"/>
      <c r="BP75" s="63"/>
      <c r="BQ75" s="63"/>
      <c r="BR75" s="63"/>
      <c r="BS75" s="63"/>
      <c r="BT75" s="63"/>
      <c r="BU75" s="63"/>
    </row>
    <row r="76" spans="1:73" ht="45" x14ac:dyDescent="0.25">
      <c r="A76" s="54">
        <v>36</v>
      </c>
      <c r="B76" s="108" t="s">
        <v>24</v>
      </c>
      <c r="C76" s="1" t="s">
        <v>206</v>
      </c>
      <c r="D76" s="24">
        <v>221.54499999999999</v>
      </c>
      <c r="E76" s="25">
        <v>39.56</v>
      </c>
      <c r="F76" s="23">
        <v>41.31</v>
      </c>
      <c r="G76" s="23">
        <f t="shared" si="39"/>
        <v>4382.1601000000001</v>
      </c>
      <c r="H76" s="23">
        <f t="shared" si="40"/>
        <v>4576.0119750000003</v>
      </c>
      <c r="I76" s="23">
        <f t="shared" si="31"/>
        <v>8958.1720750000004</v>
      </c>
      <c r="J76" s="133">
        <f t="shared" si="41"/>
        <v>9152.0239500000007</v>
      </c>
      <c r="K76" s="65">
        <v>38.93</v>
      </c>
      <c r="L76" s="65">
        <v>39.700000000000003</v>
      </c>
      <c r="M76" s="65">
        <f t="shared" si="42"/>
        <v>4312.3734249999998</v>
      </c>
      <c r="N76" s="65">
        <f t="shared" si="43"/>
        <v>94.238683127572003</v>
      </c>
      <c r="O76" s="133">
        <f t="shared" si="44"/>
        <v>8624.7468499999995</v>
      </c>
      <c r="P76" s="65">
        <f t="shared" si="45"/>
        <v>4397.6682499999997</v>
      </c>
      <c r="Q76" s="65">
        <f t="shared" si="46"/>
        <v>8710.0416750000004</v>
      </c>
      <c r="R76" s="135">
        <f t="shared" si="47"/>
        <v>8795.3364999999994</v>
      </c>
      <c r="S76" s="65">
        <f t="shared" si="48"/>
        <v>101.97790906755716</v>
      </c>
      <c r="T76" s="46">
        <v>50.45</v>
      </c>
      <c r="U76" s="25">
        <v>44.68</v>
      </c>
      <c r="V76" s="25">
        <v>47.09</v>
      </c>
      <c r="W76" s="25">
        <f t="shared" si="32"/>
        <v>1127.0530000000001</v>
      </c>
      <c r="X76" s="25">
        <f t="shared" si="33"/>
        <v>1187.8452500000001</v>
      </c>
      <c r="Y76" s="25">
        <f t="shared" si="34"/>
        <v>2314.8982500000002</v>
      </c>
      <c r="Z76" s="136">
        <f t="shared" si="49"/>
        <v>2375.6905000000002</v>
      </c>
      <c r="AA76" s="25">
        <f t="shared" si="50"/>
        <v>105.39391226499552</v>
      </c>
      <c r="AB76" s="68">
        <f t="shared" si="38"/>
        <v>47.09</v>
      </c>
      <c r="AC76" s="71">
        <v>50.15</v>
      </c>
      <c r="AD76" s="68">
        <f t="shared" si="51"/>
        <v>1187.8452500000001</v>
      </c>
      <c r="AE76" s="141">
        <f t="shared" si="52"/>
        <v>2375.6905000000002</v>
      </c>
      <c r="AF76" s="68">
        <f t="shared" si="53"/>
        <v>1265.0337500000001</v>
      </c>
      <c r="AG76" s="138">
        <f t="shared" si="54"/>
        <v>2452.8789999999999</v>
      </c>
      <c r="AH76" s="139">
        <f t="shared" si="55"/>
        <v>2530.0675000000001</v>
      </c>
      <c r="AI76" s="127">
        <f t="shared" si="56"/>
        <v>106.49819494584835</v>
      </c>
    </row>
    <row r="77" spans="1:73" s="10" customFormat="1" ht="45" x14ac:dyDescent="0.25">
      <c r="A77" s="54">
        <v>37</v>
      </c>
      <c r="B77" s="90" t="s">
        <v>25</v>
      </c>
      <c r="C77" s="1" t="s">
        <v>212</v>
      </c>
      <c r="D77" s="24">
        <v>10</v>
      </c>
      <c r="E77" s="25">
        <v>41.14</v>
      </c>
      <c r="F77" s="23">
        <v>43.59</v>
      </c>
      <c r="G77" s="23">
        <f t="shared" si="39"/>
        <v>205.7</v>
      </c>
      <c r="H77" s="23">
        <f t="shared" si="40"/>
        <v>217.95000000000002</v>
      </c>
      <c r="I77" s="23">
        <f t="shared" si="31"/>
        <v>423.65</v>
      </c>
      <c r="J77" s="133">
        <f t="shared" si="41"/>
        <v>435.90000000000003</v>
      </c>
      <c r="K77" s="65">
        <f t="shared" si="37"/>
        <v>43.59</v>
      </c>
      <c r="L77" s="65">
        <v>45.96</v>
      </c>
      <c r="M77" s="65">
        <f t="shared" si="42"/>
        <v>217.95000000000002</v>
      </c>
      <c r="N77" s="65">
        <f t="shared" si="43"/>
        <v>100</v>
      </c>
      <c r="O77" s="133">
        <f t="shared" si="44"/>
        <v>435.90000000000003</v>
      </c>
      <c r="P77" s="65">
        <f t="shared" si="45"/>
        <v>229.8</v>
      </c>
      <c r="Q77" s="65">
        <f t="shared" si="46"/>
        <v>447.75</v>
      </c>
      <c r="R77" s="135">
        <f t="shared" si="47"/>
        <v>459.6</v>
      </c>
      <c r="S77" s="65">
        <f t="shared" si="48"/>
        <v>105.43702684101856</v>
      </c>
      <c r="T77" s="44"/>
      <c r="U77" s="25"/>
      <c r="V77" s="25">
        <f t="shared" si="36"/>
        <v>0</v>
      </c>
      <c r="W77" s="25">
        <f t="shared" si="32"/>
        <v>0</v>
      </c>
      <c r="X77" s="25">
        <f t="shared" si="33"/>
        <v>0</v>
      </c>
      <c r="Y77" s="25">
        <f t="shared" si="34"/>
        <v>0</v>
      </c>
      <c r="Z77" s="136">
        <f t="shared" si="49"/>
        <v>0</v>
      </c>
      <c r="AA77" s="25" t="e">
        <f t="shared" si="50"/>
        <v>#DIV/0!</v>
      </c>
      <c r="AB77" s="68">
        <f t="shared" si="38"/>
        <v>0</v>
      </c>
      <c r="AC77" s="71"/>
      <c r="AD77" s="68">
        <f t="shared" si="51"/>
        <v>0</v>
      </c>
      <c r="AE77" s="141">
        <f t="shared" si="52"/>
        <v>0</v>
      </c>
      <c r="AF77" s="68">
        <f t="shared" si="53"/>
        <v>0</v>
      </c>
      <c r="AG77" s="138">
        <f t="shared" si="54"/>
        <v>0</v>
      </c>
      <c r="AH77" s="139">
        <f t="shared" si="55"/>
        <v>0</v>
      </c>
      <c r="AI77" s="127" t="e">
        <f t="shared" si="56"/>
        <v>#DIV/0!</v>
      </c>
      <c r="AJ77" s="63"/>
      <c r="AK77" s="63"/>
      <c r="AL77" s="63"/>
      <c r="AM77" s="63"/>
      <c r="AN77" s="63"/>
      <c r="AO77" s="63"/>
      <c r="AP77" s="63"/>
      <c r="AQ77" s="63"/>
      <c r="AR77" s="63"/>
      <c r="AS77" s="63"/>
      <c r="AT77" s="63"/>
      <c r="AU77" s="63"/>
      <c r="AV77" s="63"/>
      <c r="AW77" s="63"/>
      <c r="AX77" s="63"/>
      <c r="AY77" s="63"/>
      <c r="AZ77" s="63"/>
      <c r="BA77" s="63"/>
      <c r="BB77" s="63"/>
      <c r="BC77" s="63"/>
      <c r="BD77" s="63"/>
      <c r="BE77" s="63"/>
      <c r="BF77" s="63"/>
      <c r="BG77" s="63"/>
      <c r="BH77" s="63"/>
      <c r="BI77" s="63"/>
      <c r="BJ77" s="63"/>
      <c r="BK77" s="63"/>
      <c r="BL77" s="63"/>
      <c r="BM77" s="63"/>
      <c r="BN77" s="63"/>
      <c r="BO77" s="63"/>
      <c r="BP77" s="63"/>
      <c r="BQ77" s="63"/>
      <c r="BR77" s="63"/>
      <c r="BS77" s="63"/>
      <c r="BT77" s="63"/>
      <c r="BU77" s="63"/>
    </row>
    <row r="78" spans="1:73" ht="45" x14ac:dyDescent="0.25">
      <c r="A78" s="54">
        <v>38</v>
      </c>
      <c r="B78" s="90" t="s">
        <v>26</v>
      </c>
      <c r="C78" s="1" t="s">
        <v>185</v>
      </c>
      <c r="D78" s="24">
        <v>46.6</v>
      </c>
      <c r="E78" s="25">
        <v>38.33</v>
      </c>
      <c r="F78" s="23">
        <v>40.590000000000003</v>
      </c>
      <c r="G78" s="23">
        <f t="shared" si="39"/>
        <v>893.08899999999994</v>
      </c>
      <c r="H78" s="23">
        <f t="shared" si="40"/>
        <v>945.74700000000007</v>
      </c>
      <c r="I78" s="23">
        <f t="shared" si="31"/>
        <v>1838.836</v>
      </c>
      <c r="J78" s="133">
        <f t="shared" si="41"/>
        <v>1891.4940000000001</v>
      </c>
      <c r="K78" s="65">
        <f t="shared" si="37"/>
        <v>40.590000000000003</v>
      </c>
      <c r="L78" s="65">
        <v>43.23</v>
      </c>
      <c r="M78" s="65">
        <f t="shared" si="42"/>
        <v>945.74700000000007</v>
      </c>
      <c r="N78" s="65">
        <f t="shared" si="43"/>
        <v>100</v>
      </c>
      <c r="O78" s="133">
        <f t="shared" si="44"/>
        <v>1891.4940000000001</v>
      </c>
      <c r="P78" s="65">
        <f t="shared" si="45"/>
        <v>1007.259</v>
      </c>
      <c r="Q78" s="65">
        <f t="shared" si="46"/>
        <v>1953.0060000000001</v>
      </c>
      <c r="R78" s="135">
        <f t="shared" si="47"/>
        <v>2014.518</v>
      </c>
      <c r="S78" s="65">
        <f t="shared" si="48"/>
        <v>106.5040650406504</v>
      </c>
      <c r="T78" s="24">
        <v>40.65</v>
      </c>
      <c r="U78" s="25">
        <v>17.53</v>
      </c>
      <c r="V78" s="25">
        <v>18.559999999999999</v>
      </c>
      <c r="W78" s="47">
        <f t="shared" si="32"/>
        <v>356.29725000000002</v>
      </c>
      <c r="X78" s="25">
        <f t="shared" si="33"/>
        <v>377.23199999999997</v>
      </c>
      <c r="Y78" s="47">
        <f t="shared" si="34"/>
        <v>733.52925000000005</v>
      </c>
      <c r="Z78" s="136">
        <f t="shared" si="49"/>
        <v>754.46399999999994</v>
      </c>
      <c r="AA78" s="25">
        <f t="shared" si="50"/>
        <v>105.875641756988</v>
      </c>
      <c r="AB78" s="68">
        <f t="shared" si="38"/>
        <v>18.559999999999999</v>
      </c>
      <c r="AC78" s="71">
        <v>19.77</v>
      </c>
      <c r="AD78" s="68">
        <f t="shared" si="51"/>
        <v>377.23199999999997</v>
      </c>
      <c r="AE78" s="141">
        <f t="shared" si="52"/>
        <v>754.46399999999994</v>
      </c>
      <c r="AF78" s="68">
        <f t="shared" si="53"/>
        <v>401.82524999999998</v>
      </c>
      <c r="AG78" s="138">
        <f t="shared" si="54"/>
        <v>779.05724999999995</v>
      </c>
      <c r="AH78" s="139">
        <f t="shared" si="55"/>
        <v>803.65049999999997</v>
      </c>
      <c r="AI78" s="127">
        <f t="shared" si="56"/>
        <v>106.51939655172413</v>
      </c>
    </row>
    <row r="79" spans="1:73" ht="45" x14ac:dyDescent="0.25">
      <c r="A79" s="54">
        <v>39</v>
      </c>
      <c r="B79" s="88" t="s">
        <v>27</v>
      </c>
      <c r="C79" s="1" t="s">
        <v>178</v>
      </c>
      <c r="D79" s="24">
        <v>138.30000000000001</v>
      </c>
      <c r="E79" s="25">
        <v>41.84</v>
      </c>
      <c r="F79" s="23">
        <v>44.33</v>
      </c>
      <c r="G79" s="23">
        <f t="shared" si="39"/>
        <v>2893.2360000000003</v>
      </c>
      <c r="H79" s="23">
        <f t="shared" si="40"/>
        <v>3065.4195</v>
      </c>
      <c r="I79" s="23">
        <f t="shared" si="31"/>
        <v>5958.6555000000008</v>
      </c>
      <c r="J79" s="133">
        <f t="shared" si="41"/>
        <v>6130.8389999999999</v>
      </c>
      <c r="K79" s="65">
        <f t="shared" si="37"/>
        <v>44.33</v>
      </c>
      <c r="L79" s="65">
        <v>45.23</v>
      </c>
      <c r="M79" s="65">
        <f t="shared" si="42"/>
        <v>3065.4195</v>
      </c>
      <c r="N79" s="65">
        <f t="shared" si="43"/>
        <v>100</v>
      </c>
      <c r="O79" s="133">
        <f t="shared" si="44"/>
        <v>6130.8389999999999</v>
      </c>
      <c r="P79" s="65">
        <f t="shared" si="45"/>
        <v>3127.6545000000001</v>
      </c>
      <c r="Q79" s="65">
        <f t="shared" si="46"/>
        <v>6193.0740000000005</v>
      </c>
      <c r="R79" s="135">
        <f t="shared" si="47"/>
        <v>6255.3090000000002</v>
      </c>
      <c r="S79" s="65">
        <f t="shared" si="48"/>
        <v>102.03022783667946</v>
      </c>
      <c r="T79" s="22">
        <v>11.4</v>
      </c>
      <c r="U79" s="25">
        <v>45.11</v>
      </c>
      <c r="V79" s="25">
        <v>47.82</v>
      </c>
      <c r="W79" s="25">
        <f t="shared" si="32"/>
        <v>257.12700000000001</v>
      </c>
      <c r="X79" s="25">
        <f t="shared" si="33"/>
        <v>272.57400000000001</v>
      </c>
      <c r="Y79" s="25">
        <f t="shared" si="34"/>
        <v>529.70100000000002</v>
      </c>
      <c r="Z79" s="136">
        <f t="shared" si="49"/>
        <v>545.14800000000002</v>
      </c>
      <c r="AA79" s="25">
        <f t="shared" si="50"/>
        <v>106.00753713145643</v>
      </c>
      <c r="AB79" s="68">
        <f t="shared" si="38"/>
        <v>47.82</v>
      </c>
      <c r="AC79" s="71">
        <v>50.93</v>
      </c>
      <c r="AD79" s="68">
        <f t="shared" si="51"/>
        <v>272.57400000000001</v>
      </c>
      <c r="AE79" s="141">
        <f t="shared" si="52"/>
        <v>545.14800000000002</v>
      </c>
      <c r="AF79" s="68">
        <f t="shared" si="53"/>
        <v>290.30099999999999</v>
      </c>
      <c r="AG79" s="138">
        <f t="shared" si="54"/>
        <v>562.875</v>
      </c>
      <c r="AH79" s="139">
        <f t="shared" si="55"/>
        <v>580.60199999999998</v>
      </c>
      <c r="AI79" s="127">
        <f t="shared" si="56"/>
        <v>106.50355499790882</v>
      </c>
    </row>
    <row r="80" spans="1:73" s="10" customFormat="1" ht="45" x14ac:dyDescent="0.25">
      <c r="A80" s="56">
        <v>40</v>
      </c>
      <c r="B80" s="106" t="s">
        <v>28</v>
      </c>
      <c r="C80" s="1" t="s">
        <v>143</v>
      </c>
      <c r="D80" s="24">
        <v>118.8</v>
      </c>
      <c r="E80" s="25">
        <v>46.48</v>
      </c>
      <c r="F80" s="23">
        <v>48.99</v>
      </c>
      <c r="G80" s="23">
        <f t="shared" si="39"/>
        <v>2760.9119999999998</v>
      </c>
      <c r="H80" s="23">
        <f t="shared" si="40"/>
        <v>2910.0059999999999</v>
      </c>
      <c r="I80" s="23">
        <f t="shared" si="31"/>
        <v>5670.9179999999997</v>
      </c>
      <c r="J80" s="133">
        <f t="shared" si="41"/>
        <v>5820.0119999999997</v>
      </c>
      <c r="K80" s="65">
        <f t="shared" si="37"/>
        <v>48.99</v>
      </c>
      <c r="L80" s="65">
        <v>52.18</v>
      </c>
      <c r="M80" s="65">
        <f t="shared" si="42"/>
        <v>2910.0059999999999</v>
      </c>
      <c r="N80" s="65">
        <f t="shared" si="43"/>
        <v>100</v>
      </c>
      <c r="O80" s="133">
        <f t="shared" si="44"/>
        <v>5820.0119999999997</v>
      </c>
      <c r="P80" s="65">
        <f t="shared" si="45"/>
        <v>3099.4919999999997</v>
      </c>
      <c r="Q80" s="65">
        <f t="shared" si="46"/>
        <v>6009.4979999999996</v>
      </c>
      <c r="R80" s="135">
        <f t="shared" si="47"/>
        <v>6198.9839999999995</v>
      </c>
      <c r="S80" s="65">
        <f t="shared" si="48"/>
        <v>106.5115329659114</v>
      </c>
      <c r="T80" s="24">
        <v>13</v>
      </c>
      <c r="U80" s="25">
        <v>27.01</v>
      </c>
      <c r="V80" s="25">
        <v>28.48</v>
      </c>
      <c r="W80" s="25">
        <f t="shared" si="32"/>
        <v>175.565</v>
      </c>
      <c r="X80" s="25">
        <f t="shared" si="33"/>
        <v>185.12</v>
      </c>
      <c r="Y80" s="25">
        <f t="shared" si="34"/>
        <v>360.685</v>
      </c>
      <c r="Z80" s="136">
        <f t="shared" si="49"/>
        <v>370.24</v>
      </c>
      <c r="AA80" s="25">
        <f t="shared" si="50"/>
        <v>105.44242873009996</v>
      </c>
      <c r="AB80" s="68">
        <f t="shared" si="38"/>
        <v>28.48</v>
      </c>
      <c r="AC80" s="71">
        <v>30.34</v>
      </c>
      <c r="AD80" s="68">
        <f t="shared" si="51"/>
        <v>185.12</v>
      </c>
      <c r="AE80" s="141">
        <f t="shared" si="52"/>
        <v>370.24</v>
      </c>
      <c r="AF80" s="68">
        <f t="shared" si="53"/>
        <v>197.21</v>
      </c>
      <c r="AG80" s="138">
        <f t="shared" si="54"/>
        <v>382.33000000000004</v>
      </c>
      <c r="AH80" s="139">
        <f t="shared" si="55"/>
        <v>394.42</v>
      </c>
      <c r="AI80" s="127">
        <f t="shared" si="56"/>
        <v>106.53089887640451</v>
      </c>
      <c r="AJ80" s="63"/>
      <c r="AK80" s="63"/>
      <c r="AL80" s="63"/>
      <c r="AM80" s="63"/>
      <c r="AN80" s="63"/>
      <c r="AO80" s="63"/>
      <c r="AP80" s="63"/>
      <c r="AQ80" s="63"/>
      <c r="AR80" s="63"/>
      <c r="AS80" s="63"/>
      <c r="AT80" s="63"/>
      <c r="AU80" s="63"/>
      <c r="AV80" s="63"/>
      <c r="AW80" s="63"/>
      <c r="AX80" s="63"/>
      <c r="AY80" s="63"/>
      <c r="AZ80" s="63"/>
      <c r="BA80" s="63"/>
      <c r="BB80" s="63"/>
      <c r="BC80" s="63"/>
      <c r="BD80" s="63"/>
      <c r="BE80" s="63"/>
      <c r="BF80" s="63"/>
      <c r="BG80" s="63"/>
      <c r="BH80" s="63"/>
      <c r="BI80" s="63"/>
      <c r="BJ80" s="63"/>
      <c r="BK80" s="63"/>
      <c r="BL80" s="63"/>
      <c r="BM80" s="63"/>
      <c r="BN80" s="63"/>
      <c r="BO80" s="63"/>
      <c r="BP80" s="63"/>
      <c r="BQ80" s="63"/>
      <c r="BR80" s="63"/>
      <c r="BS80" s="63"/>
      <c r="BT80" s="63"/>
      <c r="BU80" s="63"/>
    </row>
    <row r="81" spans="1:73" s="52" customFormat="1" ht="60" x14ac:dyDescent="0.25">
      <c r="A81" s="54">
        <v>41</v>
      </c>
      <c r="B81" s="90" t="s">
        <v>29</v>
      </c>
      <c r="C81" s="51" t="s">
        <v>173</v>
      </c>
      <c r="D81" s="24">
        <v>17.8</v>
      </c>
      <c r="E81" s="25">
        <v>49.32</v>
      </c>
      <c r="F81" s="23">
        <f t="shared" si="35"/>
        <v>52.279200000000003</v>
      </c>
      <c r="G81" s="23">
        <f t="shared" si="39"/>
        <v>438.94800000000004</v>
      </c>
      <c r="H81" s="23">
        <f t="shared" si="40"/>
        <v>465.28488000000004</v>
      </c>
      <c r="I81" s="23">
        <f t="shared" si="31"/>
        <v>904.23288000000002</v>
      </c>
      <c r="J81" s="133">
        <f t="shared" si="41"/>
        <v>930.56976000000009</v>
      </c>
      <c r="K81" s="65">
        <f t="shared" si="37"/>
        <v>52.279200000000003</v>
      </c>
      <c r="L81" s="65">
        <v>53.53</v>
      </c>
      <c r="M81" s="65">
        <f t="shared" si="42"/>
        <v>465.28488000000004</v>
      </c>
      <c r="N81" s="65">
        <f t="shared" si="43"/>
        <v>100</v>
      </c>
      <c r="O81" s="133">
        <f t="shared" si="44"/>
        <v>930.56976000000009</v>
      </c>
      <c r="P81" s="65">
        <f t="shared" si="45"/>
        <v>476.41700000000003</v>
      </c>
      <c r="Q81" s="65">
        <f t="shared" si="46"/>
        <v>941.70188000000007</v>
      </c>
      <c r="R81" s="135">
        <f t="shared" si="47"/>
        <v>952.83400000000006</v>
      </c>
      <c r="S81" s="65">
        <f t="shared" si="48"/>
        <v>102.39253852392538</v>
      </c>
      <c r="T81" s="24"/>
      <c r="U81" s="25"/>
      <c r="V81" s="25">
        <f t="shared" si="36"/>
        <v>0</v>
      </c>
      <c r="W81" s="25">
        <f t="shared" si="32"/>
        <v>0</v>
      </c>
      <c r="X81" s="25">
        <f t="shared" si="33"/>
        <v>0</v>
      </c>
      <c r="Y81" s="25">
        <f t="shared" si="34"/>
        <v>0</v>
      </c>
      <c r="Z81" s="136">
        <f t="shared" si="49"/>
        <v>0</v>
      </c>
      <c r="AA81" s="25" t="e">
        <f t="shared" si="50"/>
        <v>#DIV/0!</v>
      </c>
      <c r="AB81" s="68">
        <f t="shared" si="38"/>
        <v>0</v>
      </c>
      <c r="AC81" s="71"/>
      <c r="AD81" s="68">
        <f t="shared" si="51"/>
        <v>0</v>
      </c>
      <c r="AE81" s="141">
        <f t="shared" si="52"/>
        <v>0</v>
      </c>
      <c r="AF81" s="68">
        <f t="shared" si="53"/>
        <v>0</v>
      </c>
      <c r="AG81" s="138">
        <f t="shared" si="54"/>
        <v>0</v>
      </c>
      <c r="AH81" s="139">
        <f t="shared" si="55"/>
        <v>0</v>
      </c>
      <c r="AI81" s="127" t="e">
        <f t="shared" si="56"/>
        <v>#DIV/0!</v>
      </c>
      <c r="AJ81" s="63"/>
      <c r="AK81" s="63"/>
      <c r="AL81" s="63"/>
      <c r="AM81" s="63"/>
      <c r="AN81" s="63"/>
      <c r="AO81" s="63"/>
      <c r="AP81" s="63"/>
      <c r="AQ81" s="63"/>
      <c r="AR81" s="63"/>
      <c r="AS81" s="63"/>
      <c r="AT81" s="63"/>
      <c r="AU81" s="63"/>
      <c r="AV81" s="63"/>
      <c r="AW81" s="63"/>
      <c r="AX81" s="63"/>
      <c r="AY81" s="63"/>
      <c r="AZ81" s="63"/>
      <c r="BA81" s="63"/>
      <c r="BB81" s="63"/>
      <c r="BC81" s="63"/>
      <c r="BD81" s="63"/>
      <c r="BE81" s="63"/>
      <c r="BF81" s="63"/>
      <c r="BG81" s="63"/>
      <c r="BH81" s="63"/>
      <c r="BI81" s="63"/>
      <c r="BJ81" s="63"/>
      <c r="BK81" s="63"/>
      <c r="BL81" s="63"/>
      <c r="BM81" s="63"/>
      <c r="BN81" s="63"/>
      <c r="BO81" s="63"/>
      <c r="BP81" s="63"/>
      <c r="BQ81" s="63"/>
      <c r="BR81" s="63"/>
      <c r="BS81" s="63"/>
      <c r="BT81" s="63"/>
      <c r="BU81" s="63"/>
    </row>
    <row r="82" spans="1:73" ht="60" x14ac:dyDescent="0.25">
      <c r="A82" s="54">
        <v>42</v>
      </c>
      <c r="B82" s="88" t="s">
        <v>30</v>
      </c>
      <c r="C82" s="51" t="s">
        <v>180</v>
      </c>
      <c r="D82" s="32">
        <v>27.5</v>
      </c>
      <c r="E82" s="33">
        <v>36.19</v>
      </c>
      <c r="F82" s="23">
        <v>38.11</v>
      </c>
      <c r="G82" s="23">
        <f t="shared" si="39"/>
        <v>497.61249999999995</v>
      </c>
      <c r="H82" s="23">
        <f t="shared" si="40"/>
        <v>524.01250000000005</v>
      </c>
      <c r="I82" s="23">
        <f t="shared" si="31"/>
        <v>1021.625</v>
      </c>
      <c r="J82" s="133">
        <f t="shared" si="41"/>
        <v>1048.0250000000001</v>
      </c>
      <c r="K82" s="65">
        <f t="shared" si="37"/>
        <v>38.11</v>
      </c>
      <c r="L82" s="65">
        <v>40.57</v>
      </c>
      <c r="M82" s="65">
        <f t="shared" si="42"/>
        <v>524.01250000000005</v>
      </c>
      <c r="N82" s="65">
        <f t="shared" si="43"/>
        <v>100</v>
      </c>
      <c r="O82" s="133">
        <f t="shared" si="44"/>
        <v>1048.0250000000001</v>
      </c>
      <c r="P82" s="65">
        <f t="shared" si="45"/>
        <v>557.83749999999998</v>
      </c>
      <c r="Q82" s="65">
        <f t="shared" si="46"/>
        <v>1081.8499999999999</v>
      </c>
      <c r="R82" s="135">
        <f t="shared" si="47"/>
        <v>1115.675</v>
      </c>
      <c r="S82" s="65">
        <f t="shared" si="48"/>
        <v>106.4549986880084</v>
      </c>
      <c r="T82" s="24"/>
      <c r="U82" s="25"/>
      <c r="V82" s="25">
        <f t="shared" si="36"/>
        <v>0</v>
      </c>
      <c r="W82" s="25">
        <f t="shared" si="32"/>
        <v>0</v>
      </c>
      <c r="X82" s="25">
        <f t="shared" si="33"/>
        <v>0</v>
      </c>
      <c r="Y82" s="25">
        <f t="shared" si="34"/>
        <v>0</v>
      </c>
      <c r="Z82" s="136">
        <f t="shared" si="49"/>
        <v>0</v>
      </c>
      <c r="AA82" s="25" t="e">
        <f t="shared" si="50"/>
        <v>#DIV/0!</v>
      </c>
      <c r="AB82" s="68">
        <f t="shared" si="38"/>
        <v>0</v>
      </c>
      <c r="AC82" s="71"/>
      <c r="AD82" s="68">
        <f t="shared" si="51"/>
        <v>0</v>
      </c>
      <c r="AE82" s="141">
        <f t="shared" si="52"/>
        <v>0</v>
      </c>
      <c r="AF82" s="68">
        <f t="shared" si="53"/>
        <v>0</v>
      </c>
      <c r="AG82" s="138">
        <f t="shared" si="54"/>
        <v>0</v>
      </c>
      <c r="AH82" s="139">
        <f t="shared" si="55"/>
        <v>0</v>
      </c>
      <c r="AI82" s="127" t="e">
        <f t="shared" si="56"/>
        <v>#DIV/0!</v>
      </c>
    </row>
    <row r="83" spans="1:73" s="52" customFormat="1" ht="60" x14ac:dyDescent="0.25">
      <c r="A83" s="59">
        <v>43</v>
      </c>
      <c r="B83" s="90" t="s">
        <v>31</v>
      </c>
      <c r="C83" s="51" t="s">
        <v>174</v>
      </c>
      <c r="D83" s="24">
        <v>12.19</v>
      </c>
      <c r="E83" s="25">
        <v>55.64</v>
      </c>
      <c r="F83" s="23">
        <v>58.65</v>
      </c>
      <c r="G83" s="23">
        <f t="shared" si="39"/>
        <v>339.12579999999997</v>
      </c>
      <c r="H83" s="23">
        <f t="shared" si="40"/>
        <v>357.47174999999999</v>
      </c>
      <c r="I83" s="23">
        <f t="shared" si="31"/>
        <v>696.59754999999996</v>
      </c>
      <c r="J83" s="133">
        <f t="shared" si="41"/>
        <v>714.94349999999997</v>
      </c>
      <c r="K83" s="65">
        <f t="shared" si="37"/>
        <v>58.65</v>
      </c>
      <c r="L83" s="65">
        <v>61.39</v>
      </c>
      <c r="M83" s="65">
        <f t="shared" si="42"/>
        <v>357.47174999999999</v>
      </c>
      <c r="N83" s="65">
        <f t="shared" si="43"/>
        <v>100</v>
      </c>
      <c r="O83" s="133">
        <f t="shared" si="44"/>
        <v>714.94349999999997</v>
      </c>
      <c r="P83" s="65">
        <f t="shared" si="45"/>
        <v>374.17205000000001</v>
      </c>
      <c r="Q83" s="65">
        <f t="shared" si="46"/>
        <v>731.64380000000006</v>
      </c>
      <c r="R83" s="135">
        <f t="shared" si="47"/>
        <v>748.34410000000003</v>
      </c>
      <c r="S83" s="65">
        <f t="shared" si="48"/>
        <v>104.67178175618072</v>
      </c>
      <c r="T83" s="24"/>
      <c r="U83" s="25"/>
      <c r="V83" s="25">
        <f t="shared" si="36"/>
        <v>0</v>
      </c>
      <c r="W83" s="25">
        <f t="shared" si="32"/>
        <v>0</v>
      </c>
      <c r="X83" s="25">
        <f t="shared" si="33"/>
        <v>0</v>
      </c>
      <c r="Y83" s="25">
        <f t="shared" si="34"/>
        <v>0</v>
      </c>
      <c r="Z83" s="136">
        <f t="shared" si="49"/>
        <v>0</v>
      </c>
      <c r="AA83" s="25" t="e">
        <f t="shared" si="50"/>
        <v>#DIV/0!</v>
      </c>
      <c r="AB83" s="68">
        <f t="shared" si="38"/>
        <v>0</v>
      </c>
      <c r="AC83" s="71"/>
      <c r="AD83" s="68">
        <f t="shared" si="51"/>
        <v>0</v>
      </c>
      <c r="AE83" s="141">
        <f t="shared" si="52"/>
        <v>0</v>
      </c>
      <c r="AF83" s="68">
        <f t="shared" si="53"/>
        <v>0</v>
      </c>
      <c r="AG83" s="138">
        <f t="shared" si="54"/>
        <v>0</v>
      </c>
      <c r="AH83" s="139">
        <f t="shared" si="55"/>
        <v>0</v>
      </c>
      <c r="AI83" s="127" t="e">
        <f t="shared" si="56"/>
        <v>#DIV/0!</v>
      </c>
      <c r="AJ83" s="63"/>
      <c r="AK83" s="63"/>
      <c r="AL83" s="63"/>
      <c r="AM83" s="63"/>
      <c r="AN83" s="63"/>
      <c r="AO83" s="63"/>
      <c r="AP83" s="63"/>
      <c r="AQ83" s="63"/>
      <c r="AR83" s="63"/>
      <c r="AS83" s="63"/>
      <c r="AT83" s="63"/>
      <c r="AU83" s="63"/>
      <c r="AV83" s="63"/>
      <c r="AW83" s="63"/>
      <c r="AX83" s="63"/>
      <c r="AY83" s="63"/>
      <c r="AZ83" s="63"/>
      <c r="BA83" s="63"/>
      <c r="BB83" s="63"/>
      <c r="BC83" s="63"/>
      <c r="BD83" s="63"/>
      <c r="BE83" s="63"/>
      <c r="BF83" s="63"/>
      <c r="BG83" s="63"/>
      <c r="BH83" s="63"/>
      <c r="BI83" s="63"/>
      <c r="BJ83" s="63"/>
      <c r="BK83" s="63"/>
      <c r="BL83" s="63"/>
      <c r="BM83" s="63"/>
      <c r="BN83" s="63"/>
      <c r="BO83" s="63"/>
      <c r="BP83" s="63"/>
      <c r="BQ83" s="63"/>
      <c r="BR83" s="63"/>
      <c r="BS83" s="63"/>
      <c r="BT83" s="63"/>
      <c r="BU83" s="63"/>
    </row>
    <row r="84" spans="1:73" s="52" customFormat="1" ht="60" x14ac:dyDescent="0.25">
      <c r="A84" s="54">
        <v>44</v>
      </c>
      <c r="B84" s="90" t="s">
        <v>32</v>
      </c>
      <c r="C84" s="51" t="s">
        <v>175</v>
      </c>
      <c r="D84" s="30">
        <v>36.4</v>
      </c>
      <c r="E84" s="31">
        <v>52.47</v>
      </c>
      <c r="F84" s="23">
        <v>55.27</v>
      </c>
      <c r="G84" s="23">
        <f t="shared" si="39"/>
        <v>954.95399999999995</v>
      </c>
      <c r="H84" s="23">
        <f t="shared" si="40"/>
        <v>1005.914</v>
      </c>
      <c r="I84" s="23">
        <f t="shared" si="31"/>
        <v>1960.8679999999999</v>
      </c>
      <c r="J84" s="133">
        <f t="shared" si="41"/>
        <v>2011.828</v>
      </c>
      <c r="K84" s="65">
        <f t="shared" si="37"/>
        <v>55.27</v>
      </c>
      <c r="L84" s="65">
        <v>56.71</v>
      </c>
      <c r="M84" s="65">
        <f t="shared" si="42"/>
        <v>1005.914</v>
      </c>
      <c r="N84" s="65">
        <f t="shared" si="43"/>
        <v>100</v>
      </c>
      <c r="O84" s="133">
        <f t="shared" si="44"/>
        <v>2011.828</v>
      </c>
      <c r="P84" s="65">
        <f t="shared" si="45"/>
        <v>1032.1220000000001</v>
      </c>
      <c r="Q84" s="65">
        <f t="shared" si="46"/>
        <v>2038.0360000000001</v>
      </c>
      <c r="R84" s="135">
        <f t="shared" si="47"/>
        <v>2064.2440000000001</v>
      </c>
      <c r="S84" s="65">
        <f t="shared" si="48"/>
        <v>102.6053917134069</v>
      </c>
      <c r="T84" s="30"/>
      <c r="U84" s="25"/>
      <c r="V84" s="25">
        <f t="shared" si="36"/>
        <v>0</v>
      </c>
      <c r="W84" s="25">
        <f t="shared" si="32"/>
        <v>0</v>
      </c>
      <c r="X84" s="25">
        <f t="shared" si="33"/>
        <v>0</v>
      </c>
      <c r="Y84" s="25">
        <f t="shared" si="34"/>
        <v>0</v>
      </c>
      <c r="Z84" s="136">
        <f t="shared" si="49"/>
        <v>0</v>
      </c>
      <c r="AA84" s="25" t="e">
        <f t="shared" si="50"/>
        <v>#DIV/0!</v>
      </c>
      <c r="AB84" s="68">
        <f t="shared" si="38"/>
        <v>0</v>
      </c>
      <c r="AC84" s="71"/>
      <c r="AD84" s="68">
        <f t="shared" si="51"/>
        <v>0</v>
      </c>
      <c r="AE84" s="141">
        <f t="shared" si="52"/>
        <v>0</v>
      </c>
      <c r="AF84" s="68">
        <f t="shared" si="53"/>
        <v>0</v>
      </c>
      <c r="AG84" s="138">
        <f t="shared" si="54"/>
        <v>0</v>
      </c>
      <c r="AH84" s="139">
        <f t="shared" si="55"/>
        <v>0</v>
      </c>
      <c r="AI84" s="127" t="e">
        <f t="shared" si="56"/>
        <v>#DIV/0!</v>
      </c>
      <c r="AJ84" s="63"/>
      <c r="AK84" s="63"/>
      <c r="AL84" s="63"/>
      <c r="AM84" s="63"/>
      <c r="AN84" s="63"/>
      <c r="AO84" s="63"/>
      <c r="AP84" s="63"/>
      <c r="AQ84" s="63"/>
      <c r="AR84" s="63"/>
      <c r="AS84" s="63"/>
      <c r="AT84" s="63"/>
      <c r="AU84" s="63"/>
      <c r="AV84" s="63"/>
      <c r="AW84" s="63"/>
      <c r="AX84" s="63"/>
      <c r="AY84" s="63"/>
      <c r="AZ84" s="63"/>
      <c r="BA84" s="63"/>
      <c r="BB84" s="63"/>
      <c r="BC84" s="63"/>
      <c r="BD84" s="63"/>
      <c r="BE84" s="63"/>
      <c r="BF84" s="63"/>
      <c r="BG84" s="63"/>
      <c r="BH84" s="63"/>
      <c r="BI84" s="63"/>
      <c r="BJ84" s="63"/>
      <c r="BK84" s="63"/>
      <c r="BL84" s="63"/>
      <c r="BM84" s="63"/>
      <c r="BN84" s="63"/>
      <c r="BO84" s="63"/>
      <c r="BP84" s="63"/>
      <c r="BQ84" s="63"/>
      <c r="BR84" s="63"/>
      <c r="BS84" s="63"/>
      <c r="BT84" s="63"/>
      <c r="BU84" s="63"/>
    </row>
    <row r="85" spans="1:73" ht="60" x14ac:dyDescent="0.25">
      <c r="A85" s="54">
        <v>45</v>
      </c>
      <c r="B85" s="88" t="s">
        <v>33</v>
      </c>
      <c r="C85" s="1" t="s">
        <v>181</v>
      </c>
      <c r="D85" s="30">
        <v>28.7</v>
      </c>
      <c r="E85" s="31">
        <v>40.590000000000003</v>
      </c>
      <c r="F85" s="23">
        <v>42.64</v>
      </c>
      <c r="G85" s="23">
        <f t="shared" si="39"/>
        <v>582.4665</v>
      </c>
      <c r="H85" s="23">
        <f t="shared" si="40"/>
        <v>611.88400000000001</v>
      </c>
      <c r="I85" s="23">
        <f t="shared" si="31"/>
        <v>1194.3505</v>
      </c>
      <c r="J85" s="133">
        <f t="shared" si="41"/>
        <v>1223.768</v>
      </c>
      <c r="K85" s="65">
        <f t="shared" si="37"/>
        <v>42.64</v>
      </c>
      <c r="L85" s="65">
        <v>44.38</v>
      </c>
      <c r="M85" s="65">
        <f t="shared" si="42"/>
        <v>611.88400000000001</v>
      </c>
      <c r="N85" s="65">
        <f t="shared" si="43"/>
        <v>100</v>
      </c>
      <c r="O85" s="133">
        <f t="shared" si="44"/>
        <v>1223.768</v>
      </c>
      <c r="P85" s="65">
        <f t="shared" si="45"/>
        <v>636.85300000000007</v>
      </c>
      <c r="Q85" s="65">
        <f t="shared" si="46"/>
        <v>1248.7370000000001</v>
      </c>
      <c r="R85" s="135">
        <f t="shared" si="47"/>
        <v>1273.7060000000001</v>
      </c>
      <c r="S85" s="65">
        <f t="shared" si="48"/>
        <v>104.08067542213884</v>
      </c>
      <c r="T85" s="24"/>
      <c r="U85" s="25"/>
      <c r="V85" s="25">
        <f t="shared" si="36"/>
        <v>0</v>
      </c>
      <c r="W85" s="25">
        <f t="shared" si="32"/>
        <v>0</v>
      </c>
      <c r="X85" s="25">
        <f t="shared" si="33"/>
        <v>0</v>
      </c>
      <c r="Y85" s="25">
        <f t="shared" si="34"/>
        <v>0</v>
      </c>
      <c r="Z85" s="136">
        <f t="shared" si="49"/>
        <v>0</v>
      </c>
      <c r="AA85" s="25" t="e">
        <f t="shared" si="50"/>
        <v>#DIV/0!</v>
      </c>
      <c r="AB85" s="68">
        <f t="shared" si="38"/>
        <v>0</v>
      </c>
      <c r="AC85" s="71"/>
      <c r="AD85" s="68">
        <f t="shared" si="51"/>
        <v>0</v>
      </c>
      <c r="AE85" s="141">
        <f t="shared" si="52"/>
        <v>0</v>
      </c>
      <c r="AF85" s="68">
        <f t="shared" si="53"/>
        <v>0</v>
      </c>
      <c r="AG85" s="138">
        <f t="shared" si="54"/>
        <v>0</v>
      </c>
      <c r="AH85" s="139">
        <f t="shared" si="55"/>
        <v>0</v>
      </c>
      <c r="AI85" s="127" t="e">
        <f t="shared" si="56"/>
        <v>#DIV/0!</v>
      </c>
    </row>
    <row r="86" spans="1:73" ht="60" x14ac:dyDescent="0.25">
      <c r="A86" s="54">
        <v>43</v>
      </c>
      <c r="B86" s="88" t="s">
        <v>34</v>
      </c>
      <c r="C86" s="1" t="s">
        <v>179</v>
      </c>
      <c r="D86" s="34">
        <v>9.6</v>
      </c>
      <c r="E86" s="35">
        <v>51.03</v>
      </c>
      <c r="F86" s="23">
        <v>53.77</v>
      </c>
      <c r="G86" s="23">
        <f t="shared" si="39"/>
        <v>244.94399999999999</v>
      </c>
      <c r="H86" s="23">
        <f t="shared" si="40"/>
        <v>258.096</v>
      </c>
      <c r="I86" s="23">
        <f t="shared" si="31"/>
        <v>503.03999999999996</v>
      </c>
      <c r="J86" s="133">
        <f t="shared" si="41"/>
        <v>516.19200000000001</v>
      </c>
      <c r="K86" s="65">
        <f t="shared" si="37"/>
        <v>53.77</v>
      </c>
      <c r="L86" s="65">
        <v>57.24</v>
      </c>
      <c r="M86" s="65">
        <f t="shared" si="42"/>
        <v>258.096</v>
      </c>
      <c r="N86" s="65">
        <f t="shared" si="43"/>
        <v>100</v>
      </c>
      <c r="O86" s="133">
        <f t="shared" si="44"/>
        <v>516.19200000000001</v>
      </c>
      <c r="P86" s="65">
        <f t="shared" si="45"/>
        <v>274.75200000000001</v>
      </c>
      <c r="Q86" s="65">
        <f t="shared" si="46"/>
        <v>532.84799999999996</v>
      </c>
      <c r="R86" s="135">
        <f t="shared" si="47"/>
        <v>549.50400000000002</v>
      </c>
      <c r="S86" s="65">
        <f t="shared" si="48"/>
        <v>106.45341268365259</v>
      </c>
      <c r="T86" s="24"/>
      <c r="U86" s="25"/>
      <c r="V86" s="25">
        <f t="shared" si="36"/>
        <v>0</v>
      </c>
      <c r="W86" s="25">
        <f t="shared" si="32"/>
        <v>0</v>
      </c>
      <c r="X86" s="25">
        <f t="shared" si="33"/>
        <v>0</v>
      </c>
      <c r="Y86" s="25">
        <f t="shared" si="34"/>
        <v>0</v>
      </c>
      <c r="Z86" s="136">
        <f t="shared" si="49"/>
        <v>0</v>
      </c>
      <c r="AA86" s="25" t="e">
        <f t="shared" si="50"/>
        <v>#DIV/0!</v>
      </c>
      <c r="AB86" s="68">
        <f t="shared" si="38"/>
        <v>0</v>
      </c>
      <c r="AC86" s="71"/>
      <c r="AD86" s="68">
        <f t="shared" si="51"/>
        <v>0</v>
      </c>
      <c r="AE86" s="141">
        <f t="shared" si="52"/>
        <v>0</v>
      </c>
      <c r="AF86" s="68">
        <f t="shared" si="53"/>
        <v>0</v>
      </c>
      <c r="AG86" s="138">
        <f t="shared" si="54"/>
        <v>0</v>
      </c>
      <c r="AH86" s="139">
        <f t="shared" si="55"/>
        <v>0</v>
      </c>
      <c r="AI86" s="127" t="e">
        <f t="shared" si="56"/>
        <v>#DIV/0!</v>
      </c>
    </row>
    <row r="87" spans="1:73" ht="45" x14ac:dyDescent="0.25">
      <c r="A87" s="54">
        <v>47</v>
      </c>
      <c r="B87" s="108" t="s">
        <v>35</v>
      </c>
      <c r="C87" s="1" t="s">
        <v>207</v>
      </c>
      <c r="D87" s="46">
        <v>66.849999999999994</v>
      </c>
      <c r="E87" s="25">
        <v>14.29</v>
      </c>
      <c r="F87" s="23">
        <v>15.06</v>
      </c>
      <c r="G87" s="23">
        <f t="shared" si="39"/>
        <v>477.64324999999991</v>
      </c>
      <c r="H87" s="23">
        <f t="shared" si="40"/>
        <v>503.38049999999998</v>
      </c>
      <c r="I87" s="23">
        <f t="shared" si="31"/>
        <v>981.02374999999984</v>
      </c>
      <c r="J87" s="133">
        <f t="shared" si="41"/>
        <v>1006.761</v>
      </c>
      <c r="K87" s="65">
        <f t="shared" si="37"/>
        <v>15.06</v>
      </c>
      <c r="L87" s="65">
        <v>16.03</v>
      </c>
      <c r="M87" s="65">
        <f t="shared" si="42"/>
        <v>503.38049999999998</v>
      </c>
      <c r="N87" s="65">
        <f t="shared" si="43"/>
        <v>100</v>
      </c>
      <c r="O87" s="133">
        <f t="shared" si="44"/>
        <v>1006.761</v>
      </c>
      <c r="P87" s="65">
        <f t="shared" si="45"/>
        <v>535.80274999999995</v>
      </c>
      <c r="Q87" s="65">
        <f t="shared" si="46"/>
        <v>1039.18325</v>
      </c>
      <c r="R87" s="135">
        <f t="shared" si="47"/>
        <v>1071.6054999999999</v>
      </c>
      <c r="S87" s="65">
        <f t="shared" si="48"/>
        <v>106.44090305444887</v>
      </c>
      <c r="T87" s="24">
        <v>98.49</v>
      </c>
      <c r="U87" s="25">
        <v>18.03</v>
      </c>
      <c r="V87" s="25">
        <v>19.010000000000002</v>
      </c>
      <c r="W87" s="25">
        <f t="shared" si="32"/>
        <v>887.88734999999997</v>
      </c>
      <c r="X87" s="25">
        <f t="shared" si="33"/>
        <v>936.14745000000005</v>
      </c>
      <c r="Y87" s="25">
        <f t="shared" si="34"/>
        <v>1824.0347999999999</v>
      </c>
      <c r="Z87" s="136">
        <f t="shared" si="49"/>
        <v>1872.2949000000001</v>
      </c>
      <c r="AA87" s="25">
        <f t="shared" si="50"/>
        <v>105.43538546866333</v>
      </c>
      <c r="AB87" s="68">
        <f t="shared" si="38"/>
        <v>19.010000000000002</v>
      </c>
      <c r="AC87" s="71">
        <v>20.239999999999998</v>
      </c>
      <c r="AD87" s="68">
        <f t="shared" si="51"/>
        <v>936.14745000000005</v>
      </c>
      <c r="AE87" s="141">
        <f t="shared" si="52"/>
        <v>1872.2949000000001</v>
      </c>
      <c r="AF87" s="68">
        <f t="shared" si="53"/>
        <v>996.71879999999987</v>
      </c>
      <c r="AG87" s="138">
        <f t="shared" si="54"/>
        <v>1932.86625</v>
      </c>
      <c r="AH87" s="139">
        <f t="shared" si="55"/>
        <v>1993.4375999999997</v>
      </c>
      <c r="AI87" s="127">
        <f t="shared" si="56"/>
        <v>106.47027880063122</v>
      </c>
    </row>
    <row r="88" spans="1:73" ht="60" x14ac:dyDescent="0.25">
      <c r="A88" s="54">
        <v>48</v>
      </c>
      <c r="B88" s="90" t="s">
        <v>36</v>
      </c>
      <c r="C88" s="1" t="s">
        <v>186</v>
      </c>
      <c r="D88" s="24">
        <v>61.17</v>
      </c>
      <c r="E88" s="25">
        <v>36.049999999999997</v>
      </c>
      <c r="F88" s="23">
        <v>37.35</v>
      </c>
      <c r="G88" s="23">
        <f t="shared" si="39"/>
        <v>1102.58925</v>
      </c>
      <c r="H88" s="23">
        <f t="shared" si="40"/>
        <v>1142.3497500000001</v>
      </c>
      <c r="I88" s="23">
        <f t="shared" si="31"/>
        <v>2244.9390000000003</v>
      </c>
      <c r="J88" s="133">
        <f t="shared" si="41"/>
        <v>2284.6995000000002</v>
      </c>
      <c r="K88" s="65">
        <f t="shared" si="37"/>
        <v>37.35</v>
      </c>
      <c r="L88" s="65">
        <v>39.78</v>
      </c>
      <c r="M88" s="65">
        <f t="shared" si="42"/>
        <v>1142.3497500000001</v>
      </c>
      <c r="N88" s="65">
        <f t="shared" si="43"/>
        <v>100</v>
      </c>
      <c r="O88" s="133">
        <f t="shared" si="44"/>
        <v>2284.6995000000002</v>
      </c>
      <c r="P88" s="65">
        <f t="shared" si="45"/>
        <v>1216.6713</v>
      </c>
      <c r="Q88" s="65">
        <f t="shared" si="46"/>
        <v>2359.0210500000003</v>
      </c>
      <c r="R88" s="135">
        <f t="shared" si="47"/>
        <v>2433.3425999999999</v>
      </c>
      <c r="S88" s="65">
        <f t="shared" si="48"/>
        <v>106.50602409638554</v>
      </c>
      <c r="T88" s="24">
        <v>2.76</v>
      </c>
      <c r="U88" s="25">
        <v>37.119999999999997</v>
      </c>
      <c r="V88" s="25">
        <v>39.28</v>
      </c>
      <c r="W88" s="25">
        <f t="shared" si="32"/>
        <v>51.225599999999993</v>
      </c>
      <c r="X88" s="25">
        <f t="shared" si="33"/>
        <v>54.206399999999995</v>
      </c>
      <c r="Y88" s="25">
        <f t="shared" si="34"/>
        <v>105.43199999999999</v>
      </c>
      <c r="Z88" s="136">
        <f t="shared" si="49"/>
        <v>108.41279999999999</v>
      </c>
      <c r="AA88" s="25">
        <f t="shared" si="50"/>
        <v>105.81896551724139</v>
      </c>
      <c r="AB88" s="68">
        <f t="shared" si="38"/>
        <v>39.28</v>
      </c>
      <c r="AC88" s="71">
        <v>41.79</v>
      </c>
      <c r="AD88" s="68">
        <f t="shared" si="51"/>
        <v>54.206399999999995</v>
      </c>
      <c r="AE88" s="141">
        <f t="shared" si="52"/>
        <v>108.41279999999999</v>
      </c>
      <c r="AF88" s="68">
        <f t="shared" si="53"/>
        <v>57.670199999999994</v>
      </c>
      <c r="AG88" s="138">
        <f t="shared" si="54"/>
        <v>111.8766</v>
      </c>
      <c r="AH88" s="139">
        <f t="shared" si="55"/>
        <v>115.34039999999999</v>
      </c>
      <c r="AI88" s="127">
        <f t="shared" si="56"/>
        <v>106.39002036659878</v>
      </c>
    </row>
    <row r="89" spans="1:73" ht="60" x14ac:dyDescent="0.25">
      <c r="A89" s="54">
        <v>49</v>
      </c>
      <c r="B89" s="90" t="s">
        <v>168</v>
      </c>
      <c r="C89" s="1" t="s">
        <v>187</v>
      </c>
      <c r="D89" s="24">
        <v>60.42</v>
      </c>
      <c r="E89" s="25">
        <v>41.31</v>
      </c>
      <c r="F89" s="23">
        <v>42.69</v>
      </c>
      <c r="G89" s="23">
        <f t="shared" si="39"/>
        <v>1247.9751000000001</v>
      </c>
      <c r="H89" s="23">
        <f t="shared" si="40"/>
        <v>1289.6649</v>
      </c>
      <c r="I89" s="23">
        <f t="shared" si="31"/>
        <v>2537.6400000000003</v>
      </c>
      <c r="J89" s="133">
        <f t="shared" si="41"/>
        <v>2579.3298</v>
      </c>
      <c r="K89" s="65">
        <f t="shared" si="37"/>
        <v>42.69</v>
      </c>
      <c r="L89" s="65">
        <v>44.56</v>
      </c>
      <c r="M89" s="65">
        <f t="shared" si="42"/>
        <v>1289.6649</v>
      </c>
      <c r="N89" s="65">
        <f t="shared" si="43"/>
        <v>100</v>
      </c>
      <c r="O89" s="133">
        <f t="shared" si="44"/>
        <v>2579.3298</v>
      </c>
      <c r="P89" s="65">
        <f t="shared" si="45"/>
        <v>1346.1576</v>
      </c>
      <c r="Q89" s="65">
        <f t="shared" si="46"/>
        <v>2635.8225000000002</v>
      </c>
      <c r="R89" s="135">
        <f t="shared" si="47"/>
        <v>2692.3152</v>
      </c>
      <c r="S89" s="65">
        <f t="shared" si="48"/>
        <v>104.38041695947531</v>
      </c>
      <c r="T89" s="24"/>
      <c r="U89" s="25"/>
      <c r="V89" s="25">
        <f t="shared" si="36"/>
        <v>0</v>
      </c>
      <c r="W89" s="25">
        <f t="shared" si="32"/>
        <v>0</v>
      </c>
      <c r="X89" s="25">
        <f t="shared" si="33"/>
        <v>0</v>
      </c>
      <c r="Y89" s="25">
        <f t="shared" si="34"/>
        <v>0</v>
      </c>
      <c r="Z89" s="136">
        <f t="shared" si="49"/>
        <v>0</v>
      </c>
      <c r="AA89" s="25" t="e">
        <f t="shared" si="50"/>
        <v>#DIV/0!</v>
      </c>
      <c r="AB89" s="68">
        <f t="shared" si="38"/>
        <v>0</v>
      </c>
      <c r="AC89" s="71"/>
      <c r="AD89" s="68">
        <f t="shared" si="51"/>
        <v>0</v>
      </c>
      <c r="AE89" s="141">
        <f t="shared" si="52"/>
        <v>0</v>
      </c>
      <c r="AF89" s="68">
        <f t="shared" si="53"/>
        <v>0</v>
      </c>
      <c r="AG89" s="138">
        <f t="shared" si="54"/>
        <v>0</v>
      </c>
      <c r="AH89" s="139">
        <f t="shared" si="55"/>
        <v>0</v>
      </c>
      <c r="AI89" s="127" t="e">
        <f t="shared" si="56"/>
        <v>#DIV/0!</v>
      </c>
    </row>
    <row r="90" spans="1:73" s="52" customFormat="1" ht="105" x14ac:dyDescent="0.25">
      <c r="A90" s="54">
        <v>50</v>
      </c>
      <c r="B90" s="90" t="s">
        <v>37</v>
      </c>
      <c r="C90" s="53" t="s">
        <v>124</v>
      </c>
      <c r="D90" s="24">
        <v>157.9</v>
      </c>
      <c r="E90" s="25">
        <v>41.02</v>
      </c>
      <c r="F90" s="23">
        <v>43.21</v>
      </c>
      <c r="G90" s="23">
        <f t="shared" si="39"/>
        <v>3238.5290000000005</v>
      </c>
      <c r="H90" s="23">
        <f t="shared" si="40"/>
        <v>3411.4295000000002</v>
      </c>
      <c r="I90" s="23">
        <f t="shared" si="31"/>
        <v>6649.9585000000006</v>
      </c>
      <c r="J90" s="133">
        <f t="shared" si="41"/>
        <v>6822.8590000000004</v>
      </c>
      <c r="K90" s="65">
        <f t="shared" si="37"/>
        <v>43.21</v>
      </c>
      <c r="L90" s="65">
        <v>45.08</v>
      </c>
      <c r="M90" s="65">
        <f t="shared" si="42"/>
        <v>3411.4295000000002</v>
      </c>
      <c r="N90" s="65">
        <f t="shared" si="43"/>
        <v>100</v>
      </c>
      <c r="O90" s="133">
        <f t="shared" si="44"/>
        <v>6822.8590000000004</v>
      </c>
      <c r="P90" s="65">
        <f t="shared" si="45"/>
        <v>3559.0659999999998</v>
      </c>
      <c r="Q90" s="65">
        <f t="shared" si="46"/>
        <v>6970.4955</v>
      </c>
      <c r="R90" s="135">
        <f t="shared" si="47"/>
        <v>7118.1319999999996</v>
      </c>
      <c r="S90" s="65">
        <f t="shared" si="48"/>
        <v>104.32770192085165</v>
      </c>
      <c r="T90" s="24">
        <v>29.71</v>
      </c>
      <c r="U90" s="25">
        <v>31.94</v>
      </c>
      <c r="V90" s="25">
        <v>33.549999999999997</v>
      </c>
      <c r="W90" s="25">
        <f t="shared" si="32"/>
        <v>474.46870000000001</v>
      </c>
      <c r="X90" s="25">
        <f t="shared" si="33"/>
        <v>498.38524999999998</v>
      </c>
      <c r="Y90" s="25">
        <f t="shared" si="34"/>
        <v>972.85394999999994</v>
      </c>
      <c r="Z90" s="136">
        <f t="shared" si="49"/>
        <v>996.77049999999997</v>
      </c>
      <c r="AA90" s="25">
        <f t="shared" si="50"/>
        <v>105.04070131496555</v>
      </c>
      <c r="AB90" s="68">
        <f t="shared" si="38"/>
        <v>33.549999999999997</v>
      </c>
      <c r="AC90" s="71">
        <v>35.130000000000003</v>
      </c>
      <c r="AD90" s="68">
        <f t="shared" si="51"/>
        <v>498.38524999999998</v>
      </c>
      <c r="AE90" s="141">
        <f t="shared" si="52"/>
        <v>996.77049999999997</v>
      </c>
      <c r="AF90" s="68">
        <f t="shared" si="53"/>
        <v>521.85615000000007</v>
      </c>
      <c r="AG90" s="138">
        <f t="shared" si="54"/>
        <v>1020.2414000000001</v>
      </c>
      <c r="AH90" s="139">
        <f t="shared" si="55"/>
        <v>1043.7123000000001</v>
      </c>
      <c r="AI90" s="127">
        <f t="shared" si="56"/>
        <v>104.70938897168406</v>
      </c>
      <c r="AJ90" s="63"/>
      <c r="AK90" s="63"/>
      <c r="AL90" s="63"/>
      <c r="AM90" s="63"/>
      <c r="AN90" s="63"/>
      <c r="AO90" s="63"/>
      <c r="AP90" s="63"/>
      <c r="AQ90" s="63"/>
      <c r="AR90" s="63"/>
      <c r="AS90" s="63"/>
      <c r="AT90" s="63"/>
      <c r="AU90" s="63"/>
      <c r="AV90" s="63"/>
      <c r="AW90" s="63"/>
      <c r="AX90" s="63"/>
      <c r="AY90" s="63"/>
      <c r="AZ90" s="63"/>
      <c r="BA90" s="63"/>
      <c r="BB90" s="63"/>
      <c r="BC90" s="63"/>
      <c r="BD90" s="63"/>
      <c r="BE90" s="63"/>
      <c r="BF90" s="63"/>
      <c r="BG90" s="63"/>
      <c r="BH90" s="63"/>
      <c r="BI90" s="63"/>
      <c r="BJ90" s="63"/>
      <c r="BK90" s="63"/>
      <c r="BL90" s="63"/>
      <c r="BM90" s="63"/>
      <c r="BN90" s="63"/>
      <c r="BO90" s="63"/>
      <c r="BP90" s="63"/>
      <c r="BQ90" s="63"/>
      <c r="BR90" s="63"/>
      <c r="BS90" s="63"/>
      <c r="BT90" s="63"/>
      <c r="BU90" s="63"/>
    </row>
    <row r="91" spans="1:73" ht="60" x14ac:dyDescent="0.25">
      <c r="A91" s="54">
        <v>51</v>
      </c>
      <c r="B91" s="90" t="s">
        <v>38</v>
      </c>
      <c r="C91" s="14" t="s">
        <v>188</v>
      </c>
      <c r="D91" s="24"/>
      <c r="E91" s="25"/>
      <c r="F91" s="23">
        <f t="shared" si="35"/>
        <v>0</v>
      </c>
      <c r="G91" s="23">
        <f t="shared" si="39"/>
        <v>0</v>
      </c>
      <c r="H91" s="23">
        <f t="shared" si="40"/>
        <v>0</v>
      </c>
      <c r="I91" s="23">
        <f t="shared" si="31"/>
        <v>0</v>
      </c>
      <c r="J91" s="133">
        <f t="shared" si="41"/>
        <v>0</v>
      </c>
      <c r="K91" s="65">
        <f t="shared" si="37"/>
        <v>0</v>
      </c>
      <c r="L91" s="65"/>
      <c r="M91" s="65">
        <f t="shared" si="42"/>
        <v>0</v>
      </c>
      <c r="N91" s="65" t="e">
        <f t="shared" si="43"/>
        <v>#DIV/0!</v>
      </c>
      <c r="O91" s="133">
        <f t="shared" si="44"/>
        <v>0</v>
      </c>
      <c r="P91" s="65">
        <f t="shared" si="45"/>
        <v>0</v>
      </c>
      <c r="Q91" s="65">
        <f t="shared" si="46"/>
        <v>0</v>
      </c>
      <c r="R91" s="135">
        <f t="shared" si="47"/>
        <v>0</v>
      </c>
      <c r="S91" s="65" t="e">
        <f t="shared" si="48"/>
        <v>#DIV/0!</v>
      </c>
      <c r="T91" s="24">
        <v>2.6</v>
      </c>
      <c r="U91" s="25">
        <v>40.36</v>
      </c>
      <c r="V91" s="25">
        <v>42.09</v>
      </c>
      <c r="W91" s="25">
        <f t="shared" si="32"/>
        <v>52.468000000000004</v>
      </c>
      <c r="X91" s="25">
        <f t="shared" si="33"/>
        <v>54.717000000000006</v>
      </c>
      <c r="Y91" s="25">
        <f t="shared" si="34"/>
        <v>107.185</v>
      </c>
      <c r="Z91" s="136">
        <f t="shared" si="49"/>
        <v>109.43400000000001</v>
      </c>
      <c r="AA91" s="25">
        <f t="shared" si="50"/>
        <v>104.28642220019823</v>
      </c>
      <c r="AB91" s="68">
        <f t="shared" si="38"/>
        <v>42.09</v>
      </c>
      <c r="AC91" s="71">
        <v>43.45</v>
      </c>
      <c r="AD91" s="68">
        <f t="shared" si="51"/>
        <v>54.717000000000006</v>
      </c>
      <c r="AE91" s="141">
        <f t="shared" si="52"/>
        <v>109.43400000000001</v>
      </c>
      <c r="AF91" s="68">
        <f t="shared" si="53"/>
        <v>56.485000000000007</v>
      </c>
      <c r="AG91" s="138">
        <f t="shared" si="54"/>
        <v>111.20200000000001</v>
      </c>
      <c r="AH91" s="139">
        <f t="shared" si="55"/>
        <v>112.97000000000001</v>
      </c>
      <c r="AI91" s="127">
        <f t="shared" si="56"/>
        <v>103.2311712995961</v>
      </c>
    </row>
    <row r="92" spans="1:73" ht="45" x14ac:dyDescent="0.25">
      <c r="A92" s="54">
        <v>52</v>
      </c>
      <c r="B92" s="108" t="s">
        <v>39</v>
      </c>
      <c r="C92" s="1" t="s">
        <v>208</v>
      </c>
      <c r="D92" s="46">
        <v>99</v>
      </c>
      <c r="E92" s="25">
        <v>44.19</v>
      </c>
      <c r="F92" s="23">
        <f t="shared" si="35"/>
        <v>46.8414</v>
      </c>
      <c r="G92" s="23">
        <f t="shared" si="39"/>
        <v>2187.4049999999997</v>
      </c>
      <c r="H92" s="23">
        <f t="shared" si="40"/>
        <v>2318.6493</v>
      </c>
      <c r="I92" s="23">
        <f t="shared" si="31"/>
        <v>4506.0542999999998</v>
      </c>
      <c r="J92" s="133">
        <f t="shared" si="41"/>
        <v>4637.2986000000001</v>
      </c>
      <c r="K92" s="65">
        <f t="shared" si="37"/>
        <v>46.8414</v>
      </c>
      <c r="L92" s="65">
        <v>47.52</v>
      </c>
      <c r="M92" s="65">
        <f t="shared" si="42"/>
        <v>2318.6493</v>
      </c>
      <c r="N92" s="65">
        <f t="shared" si="43"/>
        <v>100</v>
      </c>
      <c r="O92" s="133">
        <f t="shared" si="44"/>
        <v>4637.2986000000001</v>
      </c>
      <c r="P92" s="65">
        <f t="shared" si="45"/>
        <v>2352.2400000000002</v>
      </c>
      <c r="Q92" s="65">
        <f t="shared" si="46"/>
        <v>4670.8893000000007</v>
      </c>
      <c r="R92" s="135">
        <f t="shared" si="47"/>
        <v>4704.4800000000005</v>
      </c>
      <c r="S92" s="65">
        <f t="shared" si="48"/>
        <v>101.44871844137879</v>
      </c>
      <c r="T92" s="46">
        <v>0.65</v>
      </c>
      <c r="U92" s="25">
        <v>59.39</v>
      </c>
      <c r="V92" s="25">
        <v>62.95</v>
      </c>
      <c r="W92" s="25">
        <f t="shared" si="32"/>
        <v>19.301750000000002</v>
      </c>
      <c r="X92" s="25">
        <f t="shared" si="33"/>
        <v>20.458750000000002</v>
      </c>
      <c r="Y92" s="25">
        <f t="shared" si="34"/>
        <v>39.760500000000008</v>
      </c>
      <c r="Z92" s="136">
        <f t="shared" si="49"/>
        <v>40.917500000000004</v>
      </c>
      <c r="AA92" s="25">
        <f t="shared" si="50"/>
        <v>105.99427513049335</v>
      </c>
      <c r="AB92" s="68">
        <f t="shared" si="38"/>
        <v>62.95</v>
      </c>
      <c r="AC92" s="71">
        <v>67.040000000000006</v>
      </c>
      <c r="AD92" s="68">
        <f t="shared" si="51"/>
        <v>20.458750000000002</v>
      </c>
      <c r="AE92" s="141">
        <f t="shared" si="52"/>
        <v>40.917500000000004</v>
      </c>
      <c r="AF92" s="68">
        <f t="shared" si="53"/>
        <v>21.788000000000004</v>
      </c>
      <c r="AG92" s="138">
        <f t="shared" si="54"/>
        <v>42.246750000000006</v>
      </c>
      <c r="AH92" s="139">
        <f t="shared" si="55"/>
        <v>43.576000000000008</v>
      </c>
      <c r="AI92" s="127">
        <f t="shared" si="56"/>
        <v>106.49722001588562</v>
      </c>
    </row>
    <row r="93" spans="1:73" s="52" customFormat="1" ht="165" x14ac:dyDescent="0.25">
      <c r="A93" s="54">
        <v>53</v>
      </c>
      <c r="B93" s="90" t="s">
        <v>142</v>
      </c>
      <c r="C93" s="51" t="s">
        <v>176</v>
      </c>
      <c r="D93" s="24">
        <v>319.85000000000002</v>
      </c>
      <c r="E93" s="25">
        <v>33.67</v>
      </c>
      <c r="F93" s="23">
        <f t="shared" si="35"/>
        <v>35.690200000000004</v>
      </c>
      <c r="G93" s="23">
        <f t="shared" si="39"/>
        <v>5384.674750000001</v>
      </c>
      <c r="H93" s="23">
        <f t="shared" si="40"/>
        <v>5707.7552350000014</v>
      </c>
      <c r="I93" s="23">
        <f t="shared" si="31"/>
        <v>11092.429985000002</v>
      </c>
      <c r="J93" s="133">
        <f t="shared" si="41"/>
        <v>11415.510470000003</v>
      </c>
      <c r="K93" s="65">
        <f t="shared" si="37"/>
        <v>35.690200000000004</v>
      </c>
      <c r="L93" s="65">
        <v>38.01</v>
      </c>
      <c r="M93" s="65">
        <f t="shared" si="42"/>
        <v>5707.7552350000014</v>
      </c>
      <c r="N93" s="65">
        <f t="shared" si="43"/>
        <v>100</v>
      </c>
      <c r="O93" s="133">
        <f t="shared" si="44"/>
        <v>11415.510470000003</v>
      </c>
      <c r="P93" s="65">
        <f t="shared" si="45"/>
        <v>6078.7492499999998</v>
      </c>
      <c r="Q93" s="65">
        <f t="shared" si="46"/>
        <v>11786.504485000001</v>
      </c>
      <c r="R93" s="135">
        <f t="shared" si="47"/>
        <v>12157.4985</v>
      </c>
      <c r="S93" s="65">
        <f t="shared" si="48"/>
        <v>106.49982348095554</v>
      </c>
      <c r="T93" s="24"/>
      <c r="U93" s="25"/>
      <c r="V93" s="25">
        <f t="shared" si="36"/>
        <v>0</v>
      </c>
      <c r="W93" s="25">
        <f t="shared" si="32"/>
        <v>0</v>
      </c>
      <c r="X93" s="25">
        <f t="shared" si="33"/>
        <v>0</v>
      </c>
      <c r="Y93" s="25">
        <f t="shared" si="34"/>
        <v>0</v>
      </c>
      <c r="Z93" s="136">
        <f t="shared" si="49"/>
        <v>0</v>
      </c>
      <c r="AA93" s="25" t="e">
        <f t="shared" si="50"/>
        <v>#DIV/0!</v>
      </c>
      <c r="AB93" s="68">
        <f t="shared" si="38"/>
        <v>0</v>
      </c>
      <c r="AC93" s="71"/>
      <c r="AD93" s="68">
        <f t="shared" si="51"/>
        <v>0</v>
      </c>
      <c r="AE93" s="141">
        <f t="shared" si="52"/>
        <v>0</v>
      </c>
      <c r="AF93" s="68">
        <f t="shared" si="53"/>
        <v>0</v>
      </c>
      <c r="AG93" s="138">
        <f t="shared" si="54"/>
        <v>0</v>
      </c>
      <c r="AH93" s="139">
        <f t="shared" si="55"/>
        <v>0</v>
      </c>
      <c r="AI93" s="127" t="e">
        <f t="shared" si="56"/>
        <v>#DIV/0!</v>
      </c>
      <c r="AJ93" s="63"/>
      <c r="AK93" s="63"/>
      <c r="AL93" s="63"/>
      <c r="AM93" s="63"/>
      <c r="AN93" s="63"/>
      <c r="AO93" s="63"/>
      <c r="AP93" s="63"/>
      <c r="AQ93" s="63"/>
      <c r="AR93" s="63"/>
      <c r="AS93" s="63"/>
      <c r="AT93" s="63"/>
      <c r="AU93" s="63"/>
      <c r="AV93" s="63"/>
      <c r="AW93" s="63"/>
      <c r="AX93" s="63"/>
      <c r="AY93" s="63"/>
      <c r="AZ93" s="63"/>
      <c r="BA93" s="63"/>
      <c r="BB93" s="63"/>
      <c r="BC93" s="63"/>
      <c r="BD93" s="63"/>
      <c r="BE93" s="63"/>
      <c r="BF93" s="63"/>
      <c r="BG93" s="63"/>
      <c r="BH93" s="63"/>
      <c r="BI93" s="63"/>
      <c r="BJ93" s="63"/>
      <c r="BK93" s="63"/>
      <c r="BL93" s="63"/>
      <c r="BM93" s="63"/>
      <c r="BN93" s="63"/>
      <c r="BO93" s="63"/>
      <c r="BP93" s="63"/>
      <c r="BQ93" s="63"/>
      <c r="BR93" s="63"/>
      <c r="BS93" s="63"/>
      <c r="BT93" s="63"/>
      <c r="BU93" s="63"/>
    </row>
    <row r="94" spans="1:73" s="10" customFormat="1" ht="45" customHeight="1" x14ac:dyDescent="0.25">
      <c r="A94" s="54">
        <v>54</v>
      </c>
      <c r="B94" s="90" t="s">
        <v>40</v>
      </c>
      <c r="C94" s="1" t="s">
        <v>213</v>
      </c>
      <c r="D94" s="24">
        <v>19.600000000000001</v>
      </c>
      <c r="E94" s="25">
        <v>45.33</v>
      </c>
      <c r="F94" s="23">
        <v>45.91</v>
      </c>
      <c r="G94" s="23">
        <f t="shared" si="39"/>
        <v>444.23400000000004</v>
      </c>
      <c r="H94" s="23">
        <f t="shared" si="40"/>
        <v>449.91800000000001</v>
      </c>
      <c r="I94" s="23">
        <f t="shared" si="31"/>
        <v>894.15200000000004</v>
      </c>
      <c r="J94" s="133">
        <f t="shared" si="41"/>
        <v>899.83600000000001</v>
      </c>
      <c r="K94" s="65">
        <f t="shared" si="37"/>
        <v>45.91</v>
      </c>
      <c r="L94" s="65">
        <v>48.03</v>
      </c>
      <c r="M94" s="65">
        <f t="shared" si="42"/>
        <v>449.91800000000001</v>
      </c>
      <c r="N94" s="65">
        <f t="shared" si="43"/>
        <v>100</v>
      </c>
      <c r="O94" s="133">
        <f t="shared" si="44"/>
        <v>899.83600000000001</v>
      </c>
      <c r="P94" s="65">
        <f t="shared" si="45"/>
        <v>470.69400000000007</v>
      </c>
      <c r="Q94" s="65">
        <f t="shared" si="46"/>
        <v>920.61200000000008</v>
      </c>
      <c r="R94" s="135">
        <f t="shared" si="47"/>
        <v>941.38800000000015</v>
      </c>
      <c r="S94" s="65">
        <f t="shared" si="48"/>
        <v>104.61773034197344</v>
      </c>
      <c r="T94" s="24">
        <v>0</v>
      </c>
      <c r="U94" s="25">
        <v>0</v>
      </c>
      <c r="V94" s="25">
        <f t="shared" si="36"/>
        <v>0</v>
      </c>
      <c r="W94" s="25">
        <f t="shared" si="32"/>
        <v>0</v>
      </c>
      <c r="X94" s="25">
        <f t="shared" si="33"/>
        <v>0</v>
      </c>
      <c r="Y94" s="25">
        <f t="shared" si="34"/>
        <v>0</v>
      </c>
      <c r="Z94" s="136">
        <f t="shared" si="49"/>
        <v>0</v>
      </c>
      <c r="AA94" s="25" t="e">
        <f t="shared" si="50"/>
        <v>#DIV/0!</v>
      </c>
      <c r="AB94" s="68">
        <f t="shared" si="38"/>
        <v>0</v>
      </c>
      <c r="AC94" s="71"/>
      <c r="AD94" s="68">
        <f t="shared" si="51"/>
        <v>0</v>
      </c>
      <c r="AE94" s="141">
        <f t="shared" si="52"/>
        <v>0</v>
      </c>
      <c r="AF94" s="68">
        <f t="shared" si="53"/>
        <v>0</v>
      </c>
      <c r="AG94" s="138">
        <f t="shared" si="54"/>
        <v>0</v>
      </c>
      <c r="AH94" s="139">
        <f t="shared" si="55"/>
        <v>0</v>
      </c>
      <c r="AI94" s="127" t="e">
        <f t="shared" si="56"/>
        <v>#DIV/0!</v>
      </c>
      <c r="AJ94" s="63"/>
      <c r="AK94" s="63"/>
      <c r="AL94" s="63"/>
      <c r="AM94" s="63"/>
      <c r="AN94" s="63"/>
      <c r="AO94" s="63"/>
      <c r="AP94" s="63"/>
      <c r="AQ94" s="63"/>
      <c r="AR94" s="63"/>
      <c r="AS94" s="63"/>
      <c r="AT94" s="63"/>
      <c r="AU94" s="63"/>
      <c r="AV94" s="63"/>
      <c r="AW94" s="63"/>
      <c r="AX94" s="63"/>
      <c r="AY94" s="63"/>
      <c r="AZ94" s="63"/>
      <c r="BA94" s="63"/>
      <c r="BB94" s="63"/>
      <c r="BC94" s="63"/>
      <c r="BD94" s="63"/>
      <c r="BE94" s="63"/>
      <c r="BF94" s="63"/>
      <c r="BG94" s="63"/>
      <c r="BH94" s="63"/>
      <c r="BI94" s="63"/>
      <c r="BJ94" s="63"/>
      <c r="BK94" s="63"/>
      <c r="BL94" s="63"/>
      <c r="BM94" s="63"/>
      <c r="BN94" s="63"/>
      <c r="BO94" s="63"/>
      <c r="BP94" s="63"/>
      <c r="BQ94" s="63"/>
      <c r="BR94" s="63"/>
      <c r="BS94" s="63"/>
      <c r="BT94" s="63"/>
      <c r="BU94" s="63"/>
    </row>
    <row r="95" spans="1:73" ht="60" x14ac:dyDescent="0.25">
      <c r="A95" s="267">
        <v>55</v>
      </c>
      <c r="B95" s="286" t="s">
        <v>269</v>
      </c>
      <c r="C95" s="1" t="s">
        <v>189</v>
      </c>
      <c r="D95" s="24">
        <v>21.05</v>
      </c>
      <c r="E95" s="25">
        <v>42.15</v>
      </c>
      <c r="F95" s="23">
        <v>44.63</v>
      </c>
      <c r="G95" s="23">
        <f t="shared" si="39"/>
        <v>443.62875000000003</v>
      </c>
      <c r="H95" s="23">
        <f t="shared" si="40"/>
        <v>469.73075000000006</v>
      </c>
      <c r="I95" s="23">
        <f t="shared" si="31"/>
        <v>913.35950000000003</v>
      </c>
      <c r="J95" s="133">
        <f t="shared" si="41"/>
        <v>939.46150000000011</v>
      </c>
      <c r="K95" s="65">
        <f t="shared" si="37"/>
        <v>44.63</v>
      </c>
      <c r="L95" s="65">
        <v>47.27</v>
      </c>
      <c r="M95" s="65">
        <f t="shared" si="42"/>
        <v>469.73075000000006</v>
      </c>
      <c r="N95" s="65">
        <f t="shared" si="43"/>
        <v>100</v>
      </c>
      <c r="O95" s="133">
        <f t="shared" si="44"/>
        <v>939.46150000000011</v>
      </c>
      <c r="P95" s="65">
        <f t="shared" si="45"/>
        <v>497.51675000000006</v>
      </c>
      <c r="Q95" s="65">
        <f t="shared" si="46"/>
        <v>967.24750000000017</v>
      </c>
      <c r="R95" s="135">
        <f t="shared" si="47"/>
        <v>995.03350000000012</v>
      </c>
      <c r="S95" s="65">
        <f t="shared" si="48"/>
        <v>105.91530360743894</v>
      </c>
      <c r="T95" s="24">
        <v>0</v>
      </c>
      <c r="U95" s="25">
        <v>0</v>
      </c>
      <c r="V95" s="25">
        <f t="shared" si="36"/>
        <v>0</v>
      </c>
      <c r="W95" s="25">
        <f t="shared" si="32"/>
        <v>0</v>
      </c>
      <c r="X95" s="25">
        <f t="shared" si="33"/>
        <v>0</v>
      </c>
      <c r="Y95" s="25">
        <f t="shared" si="34"/>
        <v>0</v>
      </c>
      <c r="Z95" s="136">
        <f t="shared" si="49"/>
        <v>0</v>
      </c>
      <c r="AA95" s="25" t="e">
        <f t="shared" si="50"/>
        <v>#DIV/0!</v>
      </c>
      <c r="AB95" s="68">
        <f t="shared" si="38"/>
        <v>0</v>
      </c>
      <c r="AC95" s="71"/>
      <c r="AD95" s="68">
        <f t="shared" si="51"/>
        <v>0</v>
      </c>
      <c r="AE95" s="141">
        <f t="shared" si="52"/>
        <v>0</v>
      </c>
      <c r="AF95" s="68">
        <f t="shared" si="53"/>
        <v>0</v>
      </c>
      <c r="AG95" s="138">
        <f t="shared" si="54"/>
        <v>0</v>
      </c>
      <c r="AH95" s="139">
        <f t="shared" si="55"/>
        <v>0</v>
      </c>
      <c r="AI95" s="127" t="e">
        <f t="shared" si="56"/>
        <v>#DIV/0!</v>
      </c>
    </row>
    <row r="96" spans="1:73" ht="60" x14ac:dyDescent="0.25">
      <c r="A96" s="268"/>
      <c r="B96" s="287"/>
      <c r="C96" s="1" t="s">
        <v>264</v>
      </c>
      <c r="D96" s="24">
        <v>33.18</v>
      </c>
      <c r="E96" s="25">
        <v>42.15</v>
      </c>
      <c r="F96" s="23">
        <v>44.63</v>
      </c>
      <c r="G96" s="23">
        <f t="shared" si="39"/>
        <v>699.26850000000002</v>
      </c>
      <c r="H96" s="23">
        <f t="shared" si="40"/>
        <v>740.4117</v>
      </c>
      <c r="I96" s="23">
        <f t="shared" si="31"/>
        <v>1439.6802</v>
      </c>
      <c r="J96" s="133">
        <f t="shared" si="41"/>
        <v>1480.8234</v>
      </c>
      <c r="K96" s="65">
        <f t="shared" si="37"/>
        <v>44.63</v>
      </c>
      <c r="L96" s="65">
        <v>47.27</v>
      </c>
      <c r="M96" s="65">
        <f t="shared" si="42"/>
        <v>740.4117</v>
      </c>
      <c r="N96" s="65">
        <f t="shared" si="43"/>
        <v>100</v>
      </c>
      <c r="O96" s="133">
        <f t="shared" si="44"/>
        <v>1480.8234</v>
      </c>
      <c r="P96" s="65">
        <f t="shared" si="45"/>
        <v>784.2093000000001</v>
      </c>
      <c r="Q96" s="65">
        <f t="shared" si="46"/>
        <v>1524.6210000000001</v>
      </c>
      <c r="R96" s="135">
        <f t="shared" si="47"/>
        <v>1568.4186000000002</v>
      </c>
      <c r="S96" s="65">
        <f t="shared" si="48"/>
        <v>105.91530360743894</v>
      </c>
      <c r="T96" s="24">
        <v>0</v>
      </c>
      <c r="U96" s="25">
        <v>0</v>
      </c>
      <c r="V96" s="25">
        <v>0</v>
      </c>
      <c r="W96" s="25">
        <f t="shared" si="32"/>
        <v>0</v>
      </c>
      <c r="X96" s="25">
        <v>0</v>
      </c>
      <c r="Y96" s="25">
        <v>0</v>
      </c>
      <c r="Z96" s="136">
        <f t="shared" si="49"/>
        <v>0</v>
      </c>
      <c r="AA96" s="25" t="e">
        <f t="shared" si="50"/>
        <v>#DIV/0!</v>
      </c>
      <c r="AB96" s="68">
        <f t="shared" si="38"/>
        <v>0</v>
      </c>
      <c r="AC96" s="71"/>
      <c r="AD96" s="68">
        <f t="shared" si="51"/>
        <v>0</v>
      </c>
      <c r="AE96" s="141">
        <f t="shared" si="52"/>
        <v>0</v>
      </c>
      <c r="AF96" s="68">
        <f t="shared" si="53"/>
        <v>0</v>
      </c>
      <c r="AG96" s="138">
        <f t="shared" si="54"/>
        <v>0</v>
      </c>
      <c r="AH96" s="139">
        <f t="shared" si="55"/>
        <v>0</v>
      </c>
      <c r="AI96" s="127" t="e">
        <f t="shared" si="56"/>
        <v>#DIV/0!</v>
      </c>
    </row>
    <row r="97" spans="1:73" ht="60" x14ac:dyDescent="0.25">
      <c r="A97" s="268"/>
      <c r="B97" s="287"/>
      <c r="C97" s="1" t="s">
        <v>265</v>
      </c>
      <c r="D97" s="24">
        <v>17.72</v>
      </c>
      <c r="E97" s="25">
        <v>42.15</v>
      </c>
      <c r="F97" s="23">
        <v>44.63</v>
      </c>
      <c r="G97" s="23">
        <f t="shared" si="39"/>
        <v>373.44899999999996</v>
      </c>
      <c r="H97" s="23">
        <f t="shared" si="40"/>
        <v>395.42180000000002</v>
      </c>
      <c r="I97" s="23">
        <f t="shared" si="31"/>
        <v>768.87079999999992</v>
      </c>
      <c r="J97" s="133">
        <f t="shared" si="41"/>
        <v>790.84360000000004</v>
      </c>
      <c r="K97" s="65">
        <f t="shared" si="37"/>
        <v>44.63</v>
      </c>
      <c r="L97" s="65">
        <v>47.27</v>
      </c>
      <c r="M97" s="65">
        <f t="shared" si="42"/>
        <v>395.42180000000002</v>
      </c>
      <c r="N97" s="65">
        <f t="shared" si="43"/>
        <v>100</v>
      </c>
      <c r="O97" s="133">
        <f t="shared" si="44"/>
        <v>790.84360000000004</v>
      </c>
      <c r="P97" s="65">
        <f t="shared" si="45"/>
        <v>418.81220000000002</v>
      </c>
      <c r="Q97" s="65">
        <f t="shared" si="46"/>
        <v>814.23400000000004</v>
      </c>
      <c r="R97" s="135">
        <f t="shared" si="47"/>
        <v>837.62440000000004</v>
      </c>
      <c r="S97" s="65">
        <f t="shared" si="48"/>
        <v>105.91530360743894</v>
      </c>
      <c r="T97" s="24">
        <v>0</v>
      </c>
      <c r="U97" s="25">
        <v>0</v>
      </c>
      <c r="V97" s="25">
        <v>0</v>
      </c>
      <c r="W97" s="25">
        <v>0</v>
      </c>
      <c r="X97" s="25">
        <v>0</v>
      </c>
      <c r="Y97" s="25">
        <v>0</v>
      </c>
      <c r="Z97" s="136">
        <f t="shared" si="49"/>
        <v>0</v>
      </c>
      <c r="AA97" s="25" t="e">
        <f t="shared" si="50"/>
        <v>#DIV/0!</v>
      </c>
      <c r="AB97" s="68">
        <f t="shared" si="38"/>
        <v>0</v>
      </c>
      <c r="AC97" s="71"/>
      <c r="AD97" s="68">
        <f t="shared" si="51"/>
        <v>0</v>
      </c>
      <c r="AE97" s="141">
        <f t="shared" si="52"/>
        <v>0</v>
      </c>
      <c r="AF97" s="68">
        <f t="shared" si="53"/>
        <v>0</v>
      </c>
      <c r="AG97" s="138">
        <f t="shared" si="54"/>
        <v>0</v>
      </c>
      <c r="AH97" s="139">
        <f t="shared" si="55"/>
        <v>0</v>
      </c>
      <c r="AI97" s="127" t="e">
        <f t="shared" si="56"/>
        <v>#DIV/0!</v>
      </c>
    </row>
    <row r="98" spans="1:73" ht="60" x14ac:dyDescent="0.25">
      <c r="A98" s="268"/>
      <c r="B98" s="287"/>
      <c r="C98" s="1" t="s">
        <v>266</v>
      </c>
      <c r="D98" s="24">
        <v>25.33</v>
      </c>
      <c r="E98" s="25">
        <v>42.15</v>
      </c>
      <c r="F98" s="23">
        <v>44.63</v>
      </c>
      <c r="G98" s="23">
        <f t="shared" si="39"/>
        <v>533.82974999999999</v>
      </c>
      <c r="H98" s="23">
        <f t="shared" si="40"/>
        <v>565.23895000000005</v>
      </c>
      <c r="I98" s="23">
        <f t="shared" si="31"/>
        <v>1099.0687</v>
      </c>
      <c r="J98" s="133">
        <f t="shared" si="41"/>
        <v>1130.4779000000001</v>
      </c>
      <c r="K98" s="65">
        <f t="shared" si="37"/>
        <v>44.63</v>
      </c>
      <c r="L98" s="65">
        <v>47.27</v>
      </c>
      <c r="M98" s="65">
        <f t="shared" si="42"/>
        <v>565.23895000000005</v>
      </c>
      <c r="N98" s="65">
        <f t="shared" si="43"/>
        <v>100</v>
      </c>
      <c r="O98" s="133">
        <f t="shared" si="44"/>
        <v>1130.4779000000001</v>
      </c>
      <c r="P98" s="65">
        <f t="shared" si="45"/>
        <v>598.67454999999995</v>
      </c>
      <c r="Q98" s="65">
        <f t="shared" si="46"/>
        <v>1163.9135000000001</v>
      </c>
      <c r="R98" s="135">
        <f t="shared" si="47"/>
        <v>1197.3490999999999</v>
      </c>
      <c r="S98" s="65">
        <f t="shared" si="48"/>
        <v>105.91530360743894</v>
      </c>
      <c r="T98" s="24">
        <v>0</v>
      </c>
      <c r="U98" s="25">
        <v>0</v>
      </c>
      <c r="V98" s="25">
        <v>0</v>
      </c>
      <c r="W98" s="25">
        <v>0</v>
      </c>
      <c r="X98" s="25">
        <v>0</v>
      </c>
      <c r="Y98" s="25">
        <v>0</v>
      </c>
      <c r="Z98" s="136">
        <f t="shared" si="49"/>
        <v>0</v>
      </c>
      <c r="AA98" s="25" t="e">
        <f t="shared" si="50"/>
        <v>#DIV/0!</v>
      </c>
      <c r="AB98" s="68">
        <f t="shared" si="38"/>
        <v>0</v>
      </c>
      <c r="AC98" s="71"/>
      <c r="AD98" s="68">
        <f t="shared" si="51"/>
        <v>0</v>
      </c>
      <c r="AE98" s="141">
        <f t="shared" si="52"/>
        <v>0</v>
      </c>
      <c r="AF98" s="68">
        <f t="shared" si="53"/>
        <v>0</v>
      </c>
      <c r="AG98" s="138">
        <f t="shared" si="54"/>
        <v>0</v>
      </c>
      <c r="AH98" s="139">
        <f t="shared" si="55"/>
        <v>0</v>
      </c>
      <c r="AI98" s="127" t="e">
        <f t="shared" si="56"/>
        <v>#DIV/0!</v>
      </c>
    </row>
    <row r="99" spans="1:73" ht="60" x14ac:dyDescent="0.25">
      <c r="A99" s="268"/>
      <c r="B99" s="287"/>
      <c r="C99" s="1" t="s">
        <v>267</v>
      </c>
      <c r="D99" s="24">
        <v>38.15</v>
      </c>
      <c r="E99" s="25">
        <v>42.15</v>
      </c>
      <c r="F99" s="23">
        <v>44.63</v>
      </c>
      <c r="G99" s="23">
        <f t="shared" si="39"/>
        <v>804.0112499999999</v>
      </c>
      <c r="H99" s="23">
        <f t="shared" si="40"/>
        <v>851.31725000000006</v>
      </c>
      <c r="I99" s="23">
        <f t="shared" si="31"/>
        <v>1655.3285000000001</v>
      </c>
      <c r="J99" s="133">
        <f t="shared" si="41"/>
        <v>1702.6345000000001</v>
      </c>
      <c r="K99" s="65">
        <f t="shared" si="37"/>
        <v>44.63</v>
      </c>
      <c r="L99" s="65">
        <v>47.27</v>
      </c>
      <c r="M99" s="65">
        <f t="shared" si="42"/>
        <v>851.31725000000006</v>
      </c>
      <c r="N99" s="65">
        <f t="shared" si="43"/>
        <v>100</v>
      </c>
      <c r="O99" s="133">
        <f t="shared" si="44"/>
        <v>1702.6345000000001</v>
      </c>
      <c r="P99" s="65">
        <f t="shared" si="45"/>
        <v>901.67525000000001</v>
      </c>
      <c r="Q99" s="65">
        <f t="shared" si="46"/>
        <v>1752.9925000000001</v>
      </c>
      <c r="R99" s="135">
        <f t="shared" si="47"/>
        <v>1803.3505</v>
      </c>
      <c r="S99" s="65">
        <f t="shared" si="48"/>
        <v>105.91530360743894</v>
      </c>
      <c r="T99" s="24">
        <v>0</v>
      </c>
      <c r="U99" s="25">
        <v>0</v>
      </c>
      <c r="V99" s="25">
        <v>0</v>
      </c>
      <c r="W99" s="25">
        <v>0</v>
      </c>
      <c r="X99" s="25">
        <v>0</v>
      </c>
      <c r="Y99" s="25">
        <v>0</v>
      </c>
      <c r="Z99" s="136">
        <f t="shared" si="49"/>
        <v>0</v>
      </c>
      <c r="AA99" s="25" t="e">
        <f t="shared" si="50"/>
        <v>#DIV/0!</v>
      </c>
      <c r="AB99" s="68">
        <f t="shared" si="38"/>
        <v>0</v>
      </c>
      <c r="AC99" s="71"/>
      <c r="AD99" s="68">
        <f t="shared" si="51"/>
        <v>0</v>
      </c>
      <c r="AE99" s="141">
        <f t="shared" si="52"/>
        <v>0</v>
      </c>
      <c r="AF99" s="68">
        <f t="shared" si="53"/>
        <v>0</v>
      </c>
      <c r="AG99" s="138">
        <f t="shared" si="54"/>
        <v>0</v>
      </c>
      <c r="AH99" s="139">
        <f t="shared" si="55"/>
        <v>0</v>
      </c>
      <c r="AI99" s="127" t="e">
        <f t="shared" si="56"/>
        <v>#DIV/0!</v>
      </c>
    </row>
    <row r="100" spans="1:73" ht="60" x14ac:dyDescent="0.25">
      <c r="A100" s="268"/>
      <c r="B100" s="287"/>
      <c r="C100" s="1" t="s">
        <v>268</v>
      </c>
      <c r="D100" s="24">
        <v>29.15</v>
      </c>
      <c r="E100" s="25">
        <v>42.15</v>
      </c>
      <c r="F100" s="23">
        <v>44.63</v>
      </c>
      <c r="G100" s="23">
        <f t="shared" si="39"/>
        <v>614.33624999999995</v>
      </c>
      <c r="H100" s="23">
        <f t="shared" si="40"/>
        <v>650.48225000000002</v>
      </c>
      <c r="I100" s="23">
        <f t="shared" si="31"/>
        <v>1264.8184999999999</v>
      </c>
      <c r="J100" s="133">
        <f t="shared" si="41"/>
        <v>1300.9645</v>
      </c>
      <c r="K100" s="65">
        <f t="shared" si="37"/>
        <v>44.63</v>
      </c>
      <c r="L100" s="65">
        <v>47.27</v>
      </c>
      <c r="M100" s="65">
        <f t="shared" si="42"/>
        <v>650.48225000000002</v>
      </c>
      <c r="N100" s="65">
        <f t="shared" si="43"/>
        <v>100</v>
      </c>
      <c r="O100" s="133">
        <f t="shared" si="44"/>
        <v>1300.9645</v>
      </c>
      <c r="P100" s="65">
        <f t="shared" si="45"/>
        <v>688.96024999999997</v>
      </c>
      <c r="Q100" s="65">
        <f t="shared" si="46"/>
        <v>1339.4425000000001</v>
      </c>
      <c r="R100" s="135">
        <f t="shared" si="47"/>
        <v>1377.9204999999999</v>
      </c>
      <c r="S100" s="65">
        <f t="shared" si="48"/>
        <v>105.91530360743894</v>
      </c>
      <c r="T100" s="24">
        <v>0</v>
      </c>
      <c r="U100" s="25">
        <v>0</v>
      </c>
      <c r="V100" s="25">
        <v>0</v>
      </c>
      <c r="W100" s="25">
        <v>0</v>
      </c>
      <c r="X100" s="25">
        <v>0</v>
      </c>
      <c r="Y100" s="25">
        <v>0</v>
      </c>
      <c r="Z100" s="136">
        <f t="shared" si="49"/>
        <v>0</v>
      </c>
      <c r="AA100" s="25" t="e">
        <f t="shared" si="50"/>
        <v>#DIV/0!</v>
      </c>
      <c r="AB100" s="68">
        <f t="shared" si="38"/>
        <v>0</v>
      </c>
      <c r="AC100" s="71"/>
      <c r="AD100" s="68">
        <f t="shared" si="51"/>
        <v>0</v>
      </c>
      <c r="AE100" s="141">
        <f t="shared" si="52"/>
        <v>0</v>
      </c>
      <c r="AF100" s="68">
        <f t="shared" si="53"/>
        <v>0</v>
      </c>
      <c r="AG100" s="138">
        <f t="shared" si="54"/>
        <v>0</v>
      </c>
      <c r="AH100" s="139">
        <f t="shared" si="55"/>
        <v>0</v>
      </c>
      <c r="AI100" s="127" t="e">
        <f t="shared" si="56"/>
        <v>#DIV/0!</v>
      </c>
    </row>
    <row r="101" spans="1:73" ht="60" x14ac:dyDescent="0.25">
      <c r="A101" s="268"/>
      <c r="B101" s="287"/>
      <c r="C101" s="1" t="s">
        <v>271</v>
      </c>
      <c r="D101" s="24">
        <v>25.98</v>
      </c>
      <c r="E101" s="25">
        <v>42.15</v>
      </c>
      <c r="F101" s="23">
        <v>44.63</v>
      </c>
      <c r="G101" s="23">
        <f t="shared" si="39"/>
        <v>547.52850000000001</v>
      </c>
      <c r="H101" s="23">
        <f t="shared" si="40"/>
        <v>579.74369999999999</v>
      </c>
      <c r="I101" s="23">
        <f t="shared" si="31"/>
        <v>1127.2721999999999</v>
      </c>
      <c r="J101" s="133">
        <f t="shared" si="41"/>
        <v>1159.4874</v>
      </c>
      <c r="K101" s="65">
        <f t="shared" si="37"/>
        <v>44.63</v>
      </c>
      <c r="L101" s="65">
        <v>47.27</v>
      </c>
      <c r="M101" s="65">
        <f t="shared" si="42"/>
        <v>579.74369999999999</v>
      </c>
      <c r="N101" s="65">
        <f t="shared" si="43"/>
        <v>100</v>
      </c>
      <c r="O101" s="133">
        <f t="shared" si="44"/>
        <v>1159.4874</v>
      </c>
      <c r="P101" s="65">
        <f t="shared" si="45"/>
        <v>614.03730000000007</v>
      </c>
      <c r="Q101" s="65">
        <f t="shared" si="46"/>
        <v>1193.7809999999999</v>
      </c>
      <c r="R101" s="135">
        <f t="shared" si="47"/>
        <v>1228.0746000000001</v>
      </c>
      <c r="S101" s="65">
        <f t="shared" si="48"/>
        <v>105.91530360743894</v>
      </c>
      <c r="T101" s="24">
        <v>0</v>
      </c>
      <c r="U101" s="25">
        <v>0</v>
      </c>
      <c r="V101" s="25">
        <v>0</v>
      </c>
      <c r="W101" s="25">
        <v>0</v>
      </c>
      <c r="X101" s="25">
        <v>0</v>
      </c>
      <c r="Y101" s="25">
        <v>0</v>
      </c>
      <c r="Z101" s="136">
        <f t="shared" si="49"/>
        <v>0</v>
      </c>
      <c r="AA101" s="25" t="e">
        <f t="shared" si="50"/>
        <v>#DIV/0!</v>
      </c>
      <c r="AB101" s="68">
        <f t="shared" si="38"/>
        <v>0</v>
      </c>
      <c r="AC101" s="71"/>
      <c r="AD101" s="68">
        <f t="shared" si="51"/>
        <v>0</v>
      </c>
      <c r="AE101" s="141">
        <f t="shared" si="52"/>
        <v>0</v>
      </c>
      <c r="AF101" s="68">
        <f t="shared" si="53"/>
        <v>0</v>
      </c>
      <c r="AG101" s="138">
        <f t="shared" si="54"/>
        <v>0</v>
      </c>
      <c r="AH101" s="139">
        <f t="shared" si="55"/>
        <v>0</v>
      </c>
      <c r="AI101" s="127" t="e">
        <f t="shared" si="56"/>
        <v>#DIV/0!</v>
      </c>
    </row>
    <row r="102" spans="1:73" ht="60" x14ac:dyDescent="0.25">
      <c r="A102" s="268"/>
      <c r="B102" s="287"/>
      <c r="C102" s="1" t="s">
        <v>270</v>
      </c>
      <c r="D102" s="24">
        <v>32.369999999999997</v>
      </c>
      <c r="E102" s="25">
        <v>42.15</v>
      </c>
      <c r="F102" s="23">
        <v>44.63</v>
      </c>
      <c r="G102" s="23">
        <f t="shared" si="39"/>
        <v>682.19774999999993</v>
      </c>
      <c r="H102" s="23">
        <f t="shared" si="40"/>
        <v>722.33654999999999</v>
      </c>
      <c r="I102" s="23">
        <f t="shared" si="31"/>
        <v>1404.5342999999998</v>
      </c>
      <c r="J102" s="133">
        <f t="shared" si="41"/>
        <v>1444.6731</v>
      </c>
      <c r="K102" s="65">
        <f t="shared" si="37"/>
        <v>44.63</v>
      </c>
      <c r="L102" s="65">
        <v>47.27</v>
      </c>
      <c r="M102" s="65">
        <f t="shared" si="42"/>
        <v>722.33654999999999</v>
      </c>
      <c r="N102" s="65">
        <f t="shared" si="43"/>
        <v>100</v>
      </c>
      <c r="O102" s="133">
        <f t="shared" si="44"/>
        <v>1444.6731</v>
      </c>
      <c r="P102" s="65">
        <f t="shared" si="45"/>
        <v>765.06494999999995</v>
      </c>
      <c r="Q102" s="65">
        <f t="shared" si="46"/>
        <v>1487.4014999999999</v>
      </c>
      <c r="R102" s="135">
        <f t="shared" si="47"/>
        <v>1530.1298999999999</v>
      </c>
      <c r="S102" s="65">
        <f t="shared" si="48"/>
        <v>105.91530360743894</v>
      </c>
      <c r="T102" s="24">
        <v>0</v>
      </c>
      <c r="U102" s="25">
        <v>0</v>
      </c>
      <c r="V102" s="25">
        <v>0</v>
      </c>
      <c r="W102" s="25">
        <v>0</v>
      </c>
      <c r="X102" s="25">
        <v>0</v>
      </c>
      <c r="Y102" s="25">
        <v>0</v>
      </c>
      <c r="Z102" s="136">
        <f t="shared" si="49"/>
        <v>0</v>
      </c>
      <c r="AA102" s="25" t="e">
        <f t="shared" si="50"/>
        <v>#DIV/0!</v>
      </c>
      <c r="AB102" s="68">
        <f t="shared" si="38"/>
        <v>0</v>
      </c>
      <c r="AC102" s="71"/>
      <c r="AD102" s="68">
        <f t="shared" si="51"/>
        <v>0</v>
      </c>
      <c r="AE102" s="141">
        <f t="shared" si="52"/>
        <v>0</v>
      </c>
      <c r="AF102" s="68">
        <f t="shared" si="53"/>
        <v>0</v>
      </c>
      <c r="AG102" s="138">
        <f t="shared" si="54"/>
        <v>0</v>
      </c>
      <c r="AH102" s="139">
        <f t="shared" si="55"/>
        <v>0</v>
      </c>
      <c r="AI102" s="127" t="e">
        <f t="shared" si="56"/>
        <v>#DIV/0!</v>
      </c>
    </row>
    <row r="103" spans="1:73" ht="60" x14ac:dyDescent="0.25">
      <c r="A103" s="268"/>
      <c r="B103" s="287"/>
      <c r="C103" s="1" t="s">
        <v>272</v>
      </c>
      <c r="D103" s="24">
        <v>19.399999999999999</v>
      </c>
      <c r="E103" s="25">
        <v>42.15</v>
      </c>
      <c r="F103" s="23">
        <v>44.63</v>
      </c>
      <c r="G103" s="23">
        <f t="shared" si="39"/>
        <v>408.85499999999996</v>
      </c>
      <c r="H103" s="23">
        <f t="shared" si="40"/>
        <v>432.911</v>
      </c>
      <c r="I103" s="23">
        <f t="shared" si="31"/>
        <v>841.76599999999996</v>
      </c>
      <c r="J103" s="133">
        <f t="shared" si="41"/>
        <v>865.822</v>
      </c>
      <c r="K103" s="65">
        <f t="shared" si="37"/>
        <v>44.63</v>
      </c>
      <c r="L103" s="65">
        <v>47.27</v>
      </c>
      <c r="M103" s="65">
        <f t="shared" si="42"/>
        <v>432.911</v>
      </c>
      <c r="N103" s="65">
        <f t="shared" si="43"/>
        <v>100</v>
      </c>
      <c r="O103" s="133">
        <f t="shared" si="44"/>
        <v>865.822</v>
      </c>
      <c r="P103" s="65">
        <f t="shared" si="45"/>
        <v>458.51900000000001</v>
      </c>
      <c r="Q103" s="65">
        <f t="shared" si="46"/>
        <v>891.43000000000006</v>
      </c>
      <c r="R103" s="135">
        <f t="shared" si="47"/>
        <v>917.03800000000001</v>
      </c>
      <c r="S103" s="65">
        <f t="shared" si="48"/>
        <v>105.91530360743894</v>
      </c>
      <c r="T103" s="24">
        <v>0</v>
      </c>
      <c r="U103" s="25">
        <v>0</v>
      </c>
      <c r="V103" s="25">
        <v>0</v>
      </c>
      <c r="W103" s="25">
        <v>0</v>
      </c>
      <c r="X103" s="25">
        <v>0</v>
      </c>
      <c r="Y103" s="25">
        <v>0</v>
      </c>
      <c r="Z103" s="136">
        <f t="shared" si="49"/>
        <v>0</v>
      </c>
      <c r="AA103" s="25" t="e">
        <f t="shared" si="50"/>
        <v>#DIV/0!</v>
      </c>
      <c r="AB103" s="68">
        <f t="shared" si="38"/>
        <v>0</v>
      </c>
      <c r="AC103" s="71"/>
      <c r="AD103" s="68">
        <f t="shared" si="51"/>
        <v>0</v>
      </c>
      <c r="AE103" s="141">
        <f t="shared" si="52"/>
        <v>0</v>
      </c>
      <c r="AF103" s="68">
        <f t="shared" si="53"/>
        <v>0</v>
      </c>
      <c r="AG103" s="138">
        <f t="shared" si="54"/>
        <v>0</v>
      </c>
      <c r="AH103" s="139">
        <f t="shared" si="55"/>
        <v>0</v>
      </c>
      <c r="AI103" s="127" t="e">
        <f t="shared" si="56"/>
        <v>#DIV/0!</v>
      </c>
    </row>
    <row r="104" spans="1:73" ht="60" x14ac:dyDescent="0.25">
      <c r="A104" s="268"/>
      <c r="B104" s="287"/>
      <c r="C104" s="1" t="s">
        <v>273</v>
      </c>
      <c r="D104" s="24">
        <v>77.06</v>
      </c>
      <c r="E104" s="25">
        <v>42.15</v>
      </c>
      <c r="F104" s="23">
        <v>44.63</v>
      </c>
      <c r="G104" s="23">
        <f t="shared" si="39"/>
        <v>1624.0395000000001</v>
      </c>
      <c r="H104" s="23">
        <f t="shared" si="40"/>
        <v>1719.5939000000001</v>
      </c>
      <c r="I104" s="23">
        <f t="shared" si="31"/>
        <v>3343.6334000000002</v>
      </c>
      <c r="J104" s="133">
        <f t="shared" si="41"/>
        <v>3439.1878000000002</v>
      </c>
      <c r="K104" s="65">
        <f t="shared" si="37"/>
        <v>44.63</v>
      </c>
      <c r="L104" s="65">
        <v>47.27</v>
      </c>
      <c r="M104" s="65">
        <f t="shared" si="42"/>
        <v>1719.5939000000001</v>
      </c>
      <c r="N104" s="65">
        <f t="shared" si="43"/>
        <v>100</v>
      </c>
      <c r="O104" s="133">
        <f t="shared" si="44"/>
        <v>3439.1878000000002</v>
      </c>
      <c r="P104" s="65">
        <f t="shared" si="45"/>
        <v>1821.3131000000001</v>
      </c>
      <c r="Q104" s="65">
        <f t="shared" si="46"/>
        <v>3540.9070000000002</v>
      </c>
      <c r="R104" s="135">
        <f t="shared" si="47"/>
        <v>3642.6262000000002</v>
      </c>
      <c r="S104" s="65">
        <f t="shared" si="48"/>
        <v>105.91530360743894</v>
      </c>
      <c r="T104" s="24">
        <v>0</v>
      </c>
      <c r="U104" s="25">
        <v>0</v>
      </c>
      <c r="V104" s="25">
        <v>0</v>
      </c>
      <c r="W104" s="25">
        <v>0</v>
      </c>
      <c r="X104" s="25">
        <v>0</v>
      </c>
      <c r="Y104" s="25">
        <v>0</v>
      </c>
      <c r="Z104" s="136">
        <f t="shared" si="49"/>
        <v>0</v>
      </c>
      <c r="AA104" s="25" t="e">
        <f t="shared" si="50"/>
        <v>#DIV/0!</v>
      </c>
      <c r="AB104" s="68">
        <f t="shared" si="38"/>
        <v>0</v>
      </c>
      <c r="AC104" s="71"/>
      <c r="AD104" s="68">
        <f t="shared" si="51"/>
        <v>0</v>
      </c>
      <c r="AE104" s="141">
        <f t="shared" si="52"/>
        <v>0</v>
      </c>
      <c r="AF104" s="68">
        <f t="shared" si="53"/>
        <v>0</v>
      </c>
      <c r="AG104" s="138">
        <f t="shared" si="54"/>
        <v>0</v>
      </c>
      <c r="AH104" s="139">
        <f t="shared" si="55"/>
        <v>0</v>
      </c>
      <c r="AI104" s="127" t="e">
        <f t="shared" si="56"/>
        <v>#DIV/0!</v>
      </c>
    </row>
    <row r="105" spans="1:73" ht="60" x14ac:dyDescent="0.25">
      <c r="A105" s="271"/>
      <c r="B105" s="288"/>
      <c r="C105" s="1" t="s">
        <v>274</v>
      </c>
      <c r="D105" s="24">
        <v>64.45</v>
      </c>
      <c r="E105" s="25">
        <v>42.15</v>
      </c>
      <c r="F105" s="23">
        <v>44.63</v>
      </c>
      <c r="G105" s="23">
        <f t="shared" si="39"/>
        <v>1358.2837500000001</v>
      </c>
      <c r="H105" s="23">
        <f t="shared" si="40"/>
        <v>1438.2017500000002</v>
      </c>
      <c r="I105" s="23">
        <f t="shared" si="31"/>
        <v>2796.4855000000002</v>
      </c>
      <c r="J105" s="133">
        <f t="shared" si="41"/>
        <v>2876.4035000000003</v>
      </c>
      <c r="K105" s="65">
        <f t="shared" si="37"/>
        <v>44.63</v>
      </c>
      <c r="L105" s="65">
        <v>47.27</v>
      </c>
      <c r="M105" s="65">
        <f t="shared" si="42"/>
        <v>1438.2017500000002</v>
      </c>
      <c r="N105" s="65">
        <f t="shared" si="43"/>
        <v>100</v>
      </c>
      <c r="O105" s="133">
        <f t="shared" si="44"/>
        <v>2876.4035000000003</v>
      </c>
      <c r="P105" s="65">
        <f t="shared" si="45"/>
        <v>1523.2757500000002</v>
      </c>
      <c r="Q105" s="65">
        <f t="shared" si="46"/>
        <v>2961.4775000000004</v>
      </c>
      <c r="R105" s="135">
        <f t="shared" si="47"/>
        <v>3046.5515000000005</v>
      </c>
      <c r="S105" s="65">
        <f t="shared" si="48"/>
        <v>105.91530360743894</v>
      </c>
      <c r="T105" s="24">
        <v>0</v>
      </c>
      <c r="U105" s="25">
        <v>0</v>
      </c>
      <c r="V105" s="25">
        <v>0</v>
      </c>
      <c r="W105" s="25">
        <v>0</v>
      </c>
      <c r="X105" s="25">
        <v>0</v>
      </c>
      <c r="Y105" s="25">
        <v>0</v>
      </c>
      <c r="Z105" s="136">
        <f t="shared" si="49"/>
        <v>0</v>
      </c>
      <c r="AA105" s="25" t="e">
        <f t="shared" si="50"/>
        <v>#DIV/0!</v>
      </c>
      <c r="AB105" s="68">
        <f t="shared" si="38"/>
        <v>0</v>
      </c>
      <c r="AC105" s="71"/>
      <c r="AD105" s="68">
        <f t="shared" si="51"/>
        <v>0</v>
      </c>
      <c r="AE105" s="141">
        <f t="shared" si="52"/>
        <v>0</v>
      </c>
      <c r="AF105" s="68">
        <f t="shared" si="53"/>
        <v>0</v>
      </c>
      <c r="AG105" s="138">
        <f t="shared" si="54"/>
        <v>0</v>
      </c>
      <c r="AH105" s="139">
        <f t="shared" si="55"/>
        <v>0</v>
      </c>
      <c r="AI105" s="127" t="e">
        <f t="shared" si="56"/>
        <v>#DIV/0!</v>
      </c>
    </row>
    <row r="106" spans="1:73" s="10" customFormat="1" ht="75" x14ac:dyDescent="0.25">
      <c r="A106" s="54">
        <v>56</v>
      </c>
      <c r="B106" s="90" t="s">
        <v>41</v>
      </c>
      <c r="C106" s="1" t="s">
        <v>214</v>
      </c>
      <c r="D106" s="24">
        <v>75.8</v>
      </c>
      <c r="E106" s="25">
        <v>46.84</v>
      </c>
      <c r="F106" s="23">
        <v>49.36</v>
      </c>
      <c r="G106" s="23">
        <f t="shared" si="39"/>
        <v>1775.2360000000001</v>
      </c>
      <c r="H106" s="23">
        <f t="shared" si="40"/>
        <v>1870.7439999999999</v>
      </c>
      <c r="I106" s="23">
        <f t="shared" si="31"/>
        <v>3645.98</v>
      </c>
      <c r="J106" s="133">
        <f t="shared" si="41"/>
        <v>3741.4879999999998</v>
      </c>
      <c r="K106" s="65">
        <f t="shared" si="37"/>
        <v>49.36</v>
      </c>
      <c r="L106" s="65">
        <v>52.58</v>
      </c>
      <c r="M106" s="65">
        <f t="shared" si="42"/>
        <v>1870.7439999999999</v>
      </c>
      <c r="N106" s="65">
        <f t="shared" si="43"/>
        <v>100</v>
      </c>
      <c r="O106" s="133">
        <f t="shared" si="44"/>
        <v>3741.4879999999998</v>
      </c>
      <c r="P106" s="65">
        <f t="shared" si="45"/>
        <v>1992.7819999999999</v>
      </c>
      <c r="Q106" s="65">
        <f t="shared" si="46"/>
        <v>3863.5259999999998</v>
      </c>
      <c r="R106" s="135">
        <f t="shared" si="47"/>
        <v>3985.5639999999999</v>
      </c>
      <c r="S106" s="65">
        <f t="shared" si="48"/>
        <v>106.52350081037277</v>
      </c>
      <c r="T106" s="22"/>
      <c r="U106" s="25"/>
      <c r="V106" s="25">
        <f t="shared" si="36"/>
        <v>0</v>
      </c>
      <c r="W106" s="25">
        <f t="shared" si="32"/>
        <v>0</v>
      </c>
      <c r="X106" s="25">
        <f t="shared" si="33"/>
        <v>0</v>
      </c>
      <c r="Y106" s="25">
        <f t="shared" si="34"/>
        <v>0</v>
      </c>
      <c r="Z106" s="136">
        <f t="shared" si="49"/>
        <v>0</v>
      </c>
      <c r="AA106" s="25" t="e">
        <f t="shared" si="50"/>
        <v>#DIV/0!</v>
      </c>
      <c r="AB106" s="68">
        <f t="shared" si="38"/>
        <v>0</v>
      </c>
      <c r="AC106" s="71"/>
      <c r="AD106" s="68">
        <f t="shared" si="51"/>
        <v>0</v>
      </c>
      <c r="AE106" s="141">
        <f t="shared" si="52"/>
        <v>0</v>
      </c>
      <c r="AF106" s="68">
        <f t="shared" si="53"/>
        <v>0</v>
      </c>
      <c r="AG106" s="138">
        <f t="shared" si="54"/>
        <v>0</v>
      </c>
      <c r="AH106" s="139">
        <f t="shared" si="55"/>
        <v>0</v>
      </c>
      <c r="AI106" s="127" t="e">
        <f t="shared" si="56"/>
        <v>#DIV/0!</v>
      </c>
      <c r="AJ106" s="63"/>
      <c r="AK106" s="63"/>
      <c r="AL106" s="63"/>
      <c r="AM106" s="63"/>
      <c r="AN106" s="63"/>
      <c r="AO106" s="63"/>
      <c r="AP106" s="63"/>
      <c r="AQ106" s="63"/>
      <c r="AR106" s="63"/>
      <c r="AS106" s="63"/>
      <c r="AT106" s="63"/>
      <c r="AU106" s="63"/>
      <c r="AV106" s="63"/>
      <c r="AW106" s="63"/>
      <c r="AX106" s="63"/>
      <c r="AY106" s="63"/>
      <c r="AZ106" s="63"/>
      <c r="BA106" s="63"/>
      <c r="BB106" s="63"/>
      <c r="BC106" s="63"/>
      <c r="BD106" s="63"/>
      <c r="BE106" s="63"/>
      <c r="BF106" s="63"/>
      <c r="BG106" s="63"/>
      <c r="BH106" s="63"/>
      <c r="BI106" s="63"/>
      <c r="BJ106" s="63"/>
      <c r="BK106" s="63"/>
      <c r="BL106" s="63"/>
      <c r="BM106" s="63"/>
      <c r="BN106" s="63"/>
      <c r="BO106" s="63"/>
      <c r="BP106" s="63"/>
      <c r="BQ106" s="63"/>
      <c r="BR106" s="63"/>
      <c r="BS106" s="63"/>
      <c r="BT106" s="63"/>
      <c r="BU106" s="63"/>
    </row>
    <row r="107" spans="1:73" ht="30" x14ac:dyDescent="0.25">
      <c r="A107" s="54">
        <v>57</v>
      </c>
      <c r="B107" s="90" t="s">
        <v>288</v>
      </c>
      <c r="C107" s="1" t="s">
        <v>54</v>
      </c>
      <c r="D107" s="24">
        <v>121.81</v>
      </c>
      <c r="E107" s="25">
        <v>34.58</v>
      </c>
      <c r="F107" s="23">
        <v>35.35</v>
      </c>
      <c r="G107" s="23">
        <f t="shared" si="39"/>
        <v>2106.0949000000001</v>
      </c>
      <c r="H107" s="23">
        <f t="shared" si="40"/>
        <v>2152.9917500000001</v>
      </c>
      <c r="I107" s="23">
        <f t="shared" si="31"/>
        <v>4259.0866500000002</v>
      </c>
      <c r="J107" s="133">
        <f t="shared" si="41"/>
        <v>4305.9835000000003</v>
      </c>
      <c r="K107" s="65">
        <f t="shared" si="37"/>
        <v>35.35</v>
      </c>
      <c r="L107" s="65">
        <v>37.299999999999997</v>
      </c>
      <c r="M107" s="65">
        <f t="shared" si="42"/>
        <v>2152.9917500000001</v>
      </c>
      <c r="N107" s="65">
        <f t="shared" si="43"/>
        <v>100</v>
      </c>
      <c r="O107" s="133">
        <f t="shared" si="44"/>
        <v>4305.9835000000003</v>
      </c>
      <c r="P107" s="65">
        <f t="shared" si="45"/>
        <v>2271.7565</v>
      </c>
      <c r="Q107" s="65">
        <f t="shared" si="46"/>
        <v>4424.7482500000006</v>
      </c>
      <c r="R107" s="135">
        <f t="shared" si="47"/>
        <v>4543.5129999999999</v>
      </c>
      <c r="S107" s="65">
        <f t="shared" si="48"/>
        <v>105.5162659123055</v>
      </c>
      <c r="T107" s="24">
        <v>19.8</v>
      </c>
      <c r="U107" s="25">
        <v>59.94</v>
      </c>
      <c r="V107" s="25">
        <v>63.19</v>
      </c>
      <c r="W107" s="25">
        <f t="shared" si="32"/>
        <v>593.40599999999995</v>
      </c>
      <c r="X107" s="25">
        <f t="shared" si="33"/>
        <v>625.58100000000002</v>
      </c>
      <c r="Y107" s="25">
        <f t="shared" si="34"/>
        <v>1218.9870000000001</v>
      </c>
      <c r="Z107" s="136">
        <f t="shared" si="49"/>
        <v>1251.162</v>
      </c>
      <c r="AA107" s="25">
        <f t="shared" si="50"/>
        <v>105.4220887554221</v>
      </c>
      <c r="AB107" s="68">
        <f t="shared" si="38"/>
        <v>63.19</v>
      </c>
      <c r="AC107" s="71">
        <v>64.180000000000007</v>
      </c>
      <c r="AD107" s="68">
        <f t="shared" si="51"/>
        <v>625.58100000000002</v>
      </c>
      <c r="AE107" s="141">
        <f t="shared" si="52"/>
        <v>1251.162</v>
      </c>
      <c r="AF107" s="68">
        <f t="shared" si="53"/>
        <v>635.38200000000006</v>
      </c>
      <c r="AG107" s="138">
        <f t="shared" si="54"/>
        <v>1260.9630000000002</v>
      </c>
      <c r="AH107" s="139">
        <f t="shared" si="55"/>
        <v>1270.7640000000001</v>
      </c>
      <c r="AI107" s="127">
        <f t="shared" si="56"/>
        <v>101.56670359234057</v>
      </c>
    </row>
    <row r="108" spans="1:73" ht="45" x14ac:dyDescent="0.25">
      <c r="A108" s="54">
        <v>58</v>
      </c>
      <c r="B108" s="88" t="s">
        <v>139</v>
      </c>
      <c r="C108" s="1" t="s">
        <v>183</v>
      </c>
      <c r="D108" s="24">
        <v>13.53</v>
      </c>
      <c r="E108" s="25">
        <v>45.01</v>
      </c>
      <c r="F108" s="23">
        <f t="shared" si="35"/>
        <v>47.710599999999999</v>
      </c>
      <c r="G108" s="23">
        <f t="shared" si="39"/>
        <v>304.49264999999997</v>
      </c>
      <c r="H108" s="23">
        <f t="shared" si="40"/>
        <v>322.76220899999998</v>
      </c>
      <c r="I108" s="23">
        <f t="shared" si="31"/>
        <v>627.2548589999999</v>
      </c>
      <c r="J108" s="133">
        <f t="shared" si="41"/>
        <v>645.52441799999997</v>
      </c>
      <c r="K108" s="65">
        <f t="shared" si="37"/>
        <v>47.710599999999999</v>
      </c>
      <c r="L108" s="65">
        <v>50.81</v>
      </c>
      <c r="M108" s="65">
        <f t="shared" si="42"/>
        <v>322.76220899999998</v>
      </c>
      <c r="N108" s="65">
        <f t="shared" si="43"/>
        <v>100</v>
      </c>
      <c r="O108" s="133">
        <f t="shared" si="44"/>
        <v>645.52441799999997</v>
      </c>
      <c r="P108" s="65">
        <f t="shared" si="45"/>
        <v>343.72964999999999</v>
      </c>
      <c r="Q108" s="65">
        <f t="shared" si="46"/>
        <v>666.49185899999998</v>
      </c>
      <c r="R108" s="135">
        <f t="shared" si="47"/>
        <v>687.45929999999998</v>
      </c>
      <c r="S108" s="65">
        <f t="shared" si="48"/>
        <v>106.49625030915561</v>
      </c>
      <c r="T108" s="24"/>
      <c r="U108" s="25"/>
      <c r="V108" s="25">
        <f t="shared" si="36"/>
        <v>0</v>
      </c>
      <c r="W108" s="25">
        <f t="shared" si="32"/>
        <v>0</v>
      </c>
      <c r="X108" s="25">
        <f t="shared" si="33"/>
        <v>0</v>
      </c>
      <c r="Y108" s="25">
        <f t="shared" si="34"/>
        <v>0</v>
      </c>
      <c r="Z108" s="136">
        <f t="shared" si="49"/>
        <v>0</v>
      </c>
      <c r="AA108" s="25" t="e">
        <f t="shared" si="50"/>
        <v>#DIV/0!</v>
      </c>
      <c r="AB108" s="68">
        <f t="shared" si="38"/>
        <v>0</v>
      </c>
      <c r="AC108" s="71"/>
      <c r="AD108" s="68">
        <f t="shared" si="51"/>
        <v>0</v>
      </c>
      <c r="AE108" s="141">
        <f t="shared" si="52"/>
        <v>0</v>
      </c>
      <c r="AF108" s="68">
        <f t="shared" si="53"/>
        <v>0</v>
      </c>
      <c r="AG108" s="138">
        <f t="shared" si="54"/>
        <v>0</v>
      </c>
      <c r="AH108" s="139">
        <f t="shared" si="55"/>
        <v>0</v>
      </c>
      <c r="AI108" s="127" t="e">
        <f t="shared" si="56"/>
        <v>#DIV/0!</v>
      </c>
    </row>
    <row r="109" spans="1:73" s="52" customFormat="1" ht="45" x14ac:dyDescent="0.25">
      <c r="A109" s="54">
        <v>59</v>
      </c>
      <c r="B109" s="90" t="s">
        <v>289</v>
      </c>
      <c r="C109" s="51" t="s">
        <v>55</v>
      </c>
      <c r="D109" s="24">
        <v>129.05000000000001</v>
      </c>
      <c r="E109" s="25">
        <v>31.53</v>
      </c>
      <c r="F109" s="23">
        <v>33.380000000000003</v>
      </c>
      <c r="G109" s="23">
        <f t="shared" si="39"/>
        <v>2034.4732500000002</v>
      </c>
      <c r="H109" s="23">
        <f t="shared" si="40"/>
        <v>2153.8445000000002</v>
      </c>
      <c r="I109" s="23">
        <f t="shared" si="31"/>
        <v>4188.3177500000002</v>
      </c>
      <c r="J109" s="133">
        <f t="shared" si="41"/>
        <v>4307.6890000000003</v>
      </c>
      <c r="K109" s="65">
        <f t="shared" si="37"/>
        <v>33.380000000000003</v>
      </c>
      <c r="L109" s="65">
        <v>35.39</v>
      </c>
      <c r="M109" s="65">
        <f t="shared" si="42"/>
        <v>2153.8445000000002</v>
      </c>
      <c r="N109" s="65">
        <f t="shared" si="43"/>
        <v>100</v>
      </c>
      <c r="O109" s="133">
        <f t="shared" si="44"/>
        <v>4307.6890000000003</v>
      </c>
      <c r="P109" s="65">
        <f t="shared" si="45"/>
        <v>2283.5397500000004</v>
      </c>
      <c r="Q109" s="65">
        <f t="shared" si="46"/>
        <v>4437.384250000001</v>
      </c>
      <c r="R109" s="135">
        <f t="shared" si="47"/>
        <v>4567.0795000000007</v>
      </c>
      <c r="S109" s="65">
        <f t="shared" si="48"/>
        <v>106.02156980227682</v>
      </c>
      <c r="T109" s="22">
        <v>69.03</v>
      </c>
      <c r="U109" s="25">
        <v>35.880000000000003</v>
      </c>
      <c r="V109" s="25">
        <v>38.03</v>
      </c>
      <c r="W109" s="25">
        <f t="shared" si="32"/>
        <v>1238.3982000000001</v>
      </c>
      <c r="X109" s="25">
        <f t="shared" si="33"/>
        <v>1312.60545</v>
      </c>
      <c r="Y109" s="25">
        <f t="shared" si="34"/>
        <v>2551.0036500000001</v>
      </c>
      <c r="Z109" s="136">
        <f t="shared" si="49"/>
        <v>2625.2109</v>
      </c>
      <c r="AA109" s="25">
        <f t="shared" si="50"/>
        <v>105.9921962095875</v>
      </c>
      <c r="AB109" s="68">
        <f t="shared" si="38"/>
        <v>38.03</v>
      </c>
      <c r="AC109" s="71">
        <v>40.31</v>
      </c>
      <c r="AD109" s="68">
        <f t="shared" si="51"/>
        <v>1312.60545</v>
      </c>
      <c r="AE109" s="141">
        <f t="shared" si="52"/>
        <v>2625.2109</v>
      </c>
      <c r="AF109" s="68">
        <f t="shared" si="53"/>
        <v>1391.2996500000002</v>
      </c>
      <c r="AG109" s="138">
        <f t="shared" si="54"/>
        <v>2703.9050999999999</v>
      </c>
      <c r="AH109" s="139">
        <f t="shared" si="55"/>
        <v>2782.5993000000003</v>
      </c>
      <c r="AI109" s="127">
        <f t="shared" si="56"/>
        <v>105.99526689455693</v>
      </c>
      <c r="AJ109" s="63"/>
      <c r="AK109" s="63"/>
      <c r="AL109" s="63"/>
      <c r="AM109" s="63"/>
      <c r="AN109" s="63"/>
      <c r="AO109" s="63"/>
      <c r="AP109" s="63"/>
      <c r="AQ109" s="63"/>
      <c r="AR109" s="63"/>
      <c r="AS109" s="63"/>
      <c r="AT109" s="63"/>
      <c r="AU109" s="63"/>
      <c r="AV109" s="63"/>
      <c r="AW109" s="63"/>
      <c r="AX109" s="63"/>
      <c r="AY109" s="63"/>
      <c r="AZ109" s="63"/>
      <c r="BA109" s="63"/>
      <c r="BB109" s="63"/>
      <c r="BC109" s="63"/>
      <c r="BD109" s="63"/>
      <c r="BE109" s="63"/>
      <c r="BF109" s="63"/>
      <c r="BG109" s="63"/>
      <c r="BH109" s="63"/>
      <c r="BI109" s="63"/>
      <c r="BJ109" s="63"/>
      <c r="BK109" s="63"/>
      <c r="BL109" s="63"/>
      <c r="BM109" s="63"/>
      <c r="BN109" s="63"/>
      <c r="BO109" s="63"/>
      <c r="BP109" s="63"/>
      <c r="BQ109" s="63"/>
      <c r="BR109" s="63"/>
      <c r="BS109" s="63"/>
      <c r="BT109" s="63"/>
      <c r="BU109" s="63"/>
    </row>
    <row r="110" spans="1:73" s="52" customFormat="1" ht="45" x14ac:dyDescent="0.25">
      <c r="A110" s="267">
        <v>60</v>
      </c>
      <c r="B110" s="281" t="s">
        <v>138</v>
      </c>
      <c r="C110" s="51" t="s">
        <v>248</v>
      </c>
      <c r="D110" s="24">
        <v>24.9</v>
      </c>
      <c r="E110" s="25">
        <v>38.340000000000003</v>
      </c>
      <c r="F110" s="23">
        <v>39.909999999999997</v>
      </c>
      <c r="G110" s="23">
        <f t="shared" si="39"/>
        <v>477.33300000000003</v>
      </c>
      <c r="H110" s="23">
        <f t="shared" si="40"/>
        <v>496.87949999999995</v>
      </c>
      <c r="I110" s="23">
        <f t="shared" si="31"/>
        <v>974.21249999999998</v>
      </c>
      <c r="J110" s="133">
        <f t="shared" si="41"/>
        <v>993.7589999999999</v>
      </c>
      <c r="K110" s="65">
        <f t="shared" si="37"/>
        <v>39.909999999999997</v>
      </c>
      <c r="L110" s="65">
        <v>41.5</v>
      </c>
      <c r="M110" s="65">
        <f t="shared" si="42"/>
        <v>496.87949999999995</v>
      </c>
      <c r="N110" s="65">
        <f t="shared" si="43"/>
        <v>100</v>
      </c>
      <c r="O110" s="133">
        <f t="shared" si="44"/>
        <v>993.7589999999999</v>
      </c>
      <c r="P110" s="65">
        <f t="shared" si="45"/>
        <v>516.67499999999995</v>
      </c>
      <c r="Q110" s="65">
        <f t="shared" si="46"/>
        <v>1013.5545</v>
      </c>
      <c r="R110" s="135">
        <f t="shared" si="47"/>
        <v>1033.3499999999999</v>
      </c>
      <c r="S110" s="65">
        <f t="shared" si="48"/>
        <v>103.98396391881735</v>
      </c>
      <c r="T110" s="44"/>
      <c r="U110" s="25"/>
      <c r="V110" s="25">
        <f t="shared" si="36"/>
        <v>0</v>
      </c>
      <c r="W110" s="25">
        <f t="shared" si="32"/>
        <v>0</v>
      </c>
      <c r="X110" s="25">
        <f t="shared" si="33"/>
        <v>0</v>
      </c>
      <c r="Y110" s="25">
        <f t="shared" si="34"/>
        <v>0</v>
      </c>
      <c r="Z110" s="136">
        <f t="shared" si="49"/>
        <v>0</v>
      </c>
      <c r="AA110" s="25" t="e">
        <f t="shared" si="50"/>
        <v>#DIV/0!</v>
      </c>
      <c r="AB110" s="68">
        <f t="shared" si="38"/>
        <v>0</v>
      </c>
      <c r="AC110" s="71"/>
      <c r="AD110" s="68">
        <f t="shared" si="51"/>
        <v>0</v>
      </c>
      <c r="AE110" s="141">
        <f t="shared" si="52"/>
        <v>0</v>
      </c>
      <c r="AF110" s="68">
        <f t="shared" si="53"/>
        <v>0</v>
      </c>
      <c r="AG110" s="138">
        <f t="shared" si="54"/>
        <v>0</v>
      </c>
      <c r="AH110" s="139">
        <f t="shared" si="55"/>
        <v>0</v>
      </c>
      <c r="AI110" s="127" t="e">
        <f t="shared" si="56"/>
        <v>#DIV/0!</v>
      </c>
      <c r="AJ110" s="63"/>
      <c r="AK110" s="63"/>
      <c r="AL110" s="63"/>
      <c r="AM110" s="63"/>
      <c r="AN110" s="63"/>
      <c r="AO110" s="63"/>
      <c r="AP110" s="63"/>
      <c r="AQ110" s="63"/>
      <c r="AR110" s="63"/>
      <c r="AS110" s="63"/>
      <c r="AT110" s="63"/>
      <c r="AU110" s="63"/>
      <c r="AV110" s="63"/>
      <c r="AW110" s="63"/>
      <c r="AX110" s="63"/>
      <c r="AY110" s="63"/>
      <c r="AZ110" s="63"/>
      <c r="BA110" s="63"/>
      <c r="BB110" s="63"/>
      <c r="BC110" s="63"/>
      <c r="BD110" s="63"/>
      <c r="BE110" s="63"/>
      <c r="BF110" s="63"/>
      <c r="BG110" s="63"/>
      <c r="BH110" s="63"/>
      <c r="BI110" s="63"/>
      <c r="BJ110" s="63"/>
      <c r="BK110" s="63"/>
      <c r="BL110" s="63"/>
      <c r="BM110" s="63"/>
      <c r="BN110" s="63"/>
      <c r="BO110" s="63"/>
      <c r="BP110" s="63"/>
      <c r="BQ110" s="63"/>
      <c r="BR110" s="63"/>
      <c r="BS110" s="63"/>
      <c r="BT110" s="63"/>
      <c r="BU110" s="63"/>
    </row>
    <row r="111" spans="1:73" s="52" customFormat="1" ht="45" x14ac:dyDescent="0.25">
      <c r="A111" s="271"/>
      <c r="B111" s="282"/>
      <c r="C111" s="51" t="s">
        <v>215</v>
      </c>
      <c r="D111" s="22">
        <v>57.59</v>
      </c>
      <c r="E111" s="23">
        <v>30.53</v>
      </c>
      <c r="F111" s="23">
        <v>31.79</v>
      </c>
      <c r="G111" s="23">
        <f t="shared" si="39"/>
        <v>879.11135000000013</v>
      </c>
      <c r="H111" s="23">
        <f t="shared" si="40"/>
        <v>915.39305000000002</v>
      </c>
      <c r="I111" s="23">
        <f t="shared" si="31"/>
        <v>1794.5044000000003</v>
      </c>
      <c r="J111" s="133">
        <f t="shared" si="41"/>
        <v>1830.7861</v>
      </c>
      <c r="K111" s="65">
        <f t="shared" si="37"/>
        <v>31.79</v>
      </c>
      <c r="L111" s="65">
        <v>33.04</v>
      </c>
      <c r="M111" s="65">
        <f t="shared" si="42"/>
        <v>915.39305000000002</v>
      </c>
      <c r="N111" s="65">
        <f t="shared" si="43"/>
        <v>100</v>
      </c>
      <c r="O111" s="133">
        <f t="shared" si="44"/>
        <v>1830.7861</v>
      </c>
      <c r="P111" s="65">
        <f t="shared" si="45"/>
        <v>951.38679999999999</v>
      </c>
      <c r="Q111" s="65">
        <f t="shared" si="46"/>
        <v>1866.7798499999999</v>
      </c>
      <c r="R111" s="135">
        <f t="shared" si="47"/>
        <v>1902.7736</v>
      </c>
      <c r="S111" s="65">
        <f t="shared" si="48"/>
        <v>103.93205410506448</v>
      </c>
      <c r="T111" s="22">
        <v>32.229999999999997</v>
      </c>
      <c r="U111" s="25">
        <v>16.059999999999999</v>
      </c>
      <c r="V111" s="23">
        <v>17</v>
      </c>
      <c r="W111" s="25">
        <f t="shared" si="32"/>
        <v>258.80689999999993</v>
      </c>
      <c r="X111" s="25">
        <f t="shared" si="33"/>
        <v>273.95499999999998</v>
      </c>
      <c r="Y111" s="25">
        <f t="shared" si="34"/>
        <v>532.76189999999997</v>
      </c>
      <c r="Z111" s="136">
        <f t="shared" si="49"/>
        <v>547.91</v>
      </c>
      <c r="AA111" s="25">
        <f t="shared" si="50"/>
        <v>105.85305105853051</v>
      </c>
      <c r="AB111" s="68">
        <f t="shared" si="38"/>
        <v>17</v>
      </c>
      <c r="AC111" s="71">
        <v>17.43</v>
      </c>
      <c r="AD111" s="68">
        <f t="shared" si="51"/>
        <v>273.95499999999998</v>
      </c>
      <c r="AE111" s="141">
        <f t="shared" si="52"/>
        <v>547.91</v>
      </c>
      <c r="AF111" s="68">
        <f t="shared" si="53"/>
        <v>280.88444999999996</v>
      </c>
      <c r="AG111" s="138">
        <f t="shared" si="54"/>
        <v>554.83944999999994</v>
      </c>
      <c r="AH111" s="139">
        <f t="shared" si="55"/>
        <v>561.76889999999992</v>
      </c>
      <c r="AI111" s="127">
        <f t="shared" si="56"/>
        <v>102.52941176470588</v>
      </c>
      <c r="AJ111" s="63"/>
      <c r="AK111" s="63"/>
      <c r="AL111" s="63"/>
      <c r="AM111" s="63"/>
      <c r="AN111" s="63"/>
      <c r="AO111" s="63"/>
      <c r="AP111" s="63"/>
      <c r="AQ111" s="63"/>
      <c r="AR111" s="63"/>
      <c r="AS111" s="63"/>
      <c r="AT111" s="63"/>
      <c r="AU111" s="63"/>
      <c r="AV111" s="63"/>
      <c r="AW111" s="63"/>
      <c r="AX111" s="63"/>
      <c r="AY111" s="63"/>
      <c r="AZ111" s="63"/>
      <c r="BA111" s="63"/>
      <c r="BB111" s="63"/>
      <c r="BC111" s="63"/>
      <c r="BD111" s="63"/>
      <c r="BE111" s="63"/>
      <c r="BF111" s="63"/>
      <c r="BG111" s="63"/>
      <c r="BH111" s="63"/>
      <c r="BI111" s="63"/>
      <c r="BJ111" s="63"/>
      <c r="BK111" s="63"/>
      <c r="BL111" s="63"/>
      <c r="BM111" s="63"/>
      <c r="BN111" s="63"/>
      <c r="BO111" s="63"/>
      <c r="BP111" s="63"/>
      <c r="BQ111" s="63"/>
      <c r="BR111" s="63"/>
      <c r="BS111" s="63"/>
      <c r="BT111" s="63"/>
      <c r="BU111" s="63"/>
    </row>
    <row r="112" spans="1:73" ht="45" x14ac:dyDescent="0.25">
      <c r="A112" s="54">
        <v>61</v>
      </c>
      <c r="B112" s="90" t="s">
        <v>42</v>
      </c>
      <c r="C112" s="1" t="s">
        <v>190</v>
      </c>
      <c r="D112" s="24">
        <v>117.36</v>
      </c>
      <c r="E112" s="25">
        <v>34.06</v>
      </c>
      <c r="F112" s="23">
        <v>36.11</v>
      </c>
      <c r="G112" s="23">
        <f t="shared" si="39"/>
        <v>1998.6408000000001</v>
      </c>
      <c r="H112" s="23">
        <f t="shared" si="40"/>
        <v>2118.9348</v>
      </c>
      <c r="I112" s="23">
        <f t="shared" si="31"/>
        <v>4117.5756000000001</v>
      </c>
      <c r="J112" s="133">
        <f t="shared" si="41"/>
        <v>4237.8696</v>
      </c>
      <c r="K112" s="65">
        <f t="shared" si="37"/>
        <v>36.11</v>
      </c>
      <c r="L112" s="65">
        <v>38.47</v>
      </c>
      <c r="M112" s="65">
        <f t="shared" si="42"/>
        <v>2118.9348</v>
      </c>
      <c r="N112" s="65">
        <f t="shared" si="43"/>
        <v>100</v>
      </c>
      <c r="O112" s="133">
        <f t="shared" si="44"/>
        <v>4237.8696</v>
      </c>
      <c r="P112" s="65">
        <f t="shared" si="45"/>
        <v>2257.4195999999997</v>
      </c>
      <c r="Q112" s="65">
        <f t="shared" si="46"/>
        <v>4376.3544000000002</v>
      </c>
      <c r="R112" s="135">
        <f t="shared" si="47"/>
        <v>4514.8391999999994</v>
      </c>
      <c r="S112" s="65">
        <f t="shared" si="48"/>
        <v>106.53558571032956</v>
      </c>
      <c r="T112" s="22">
        <v>27.92</v>
      </c>
      <c r="U112" s="25">
        <v>49.51</v>
      </c>
      <c r="V112" s="25">
        <v>52.28</v>
      </c>
      <c r="W112" s="25">
        <f t="shared" si="32"/>
        <v>691.15960000000007</v>
      </c>
      <c r="X112" s="25">
        <f t="shared" si="33"/>
        <v>729.82880000000011</v>
      </c>
      <c r="Y112" s="25">
        <f t="shared" si="34"/>
        <v>1420.9884000000002</v>
      </c>
      <c r="Z112" s="136">
        <f t="shared" si="49"/>
        <v>1459.6576000000002</v>
      </c>
      <c r="AA112" s="25">
        <f t="shared" si="50"/>
        <v>105.5948293274086</v>
      </c>
      <c r="AB112" s="68">
        <f t="shared" si="38"/>
        <v>52.28</v>
      </c>
      <c r="AC112" s="71">
        <v>54.04</v>
      </c>
      <c r="AD112" s="68">
        <f t="shared" si="51"/>
        <v>729.82880000000011</v>
      </c>
      <c r="AE112" s="141">
        <f t="shared" si="52"/>
        <v>1459.6576000000002</v>
      </c>
      <c r="AF112" s="68">
        <f t="shared" si="53"/>
        <v>754.39840000000004</v>
      </c>
      <c r="AG112" s="138">
        <f t="shared" si="54"/>
        <v>1484.2272000000003</v>
      </c>
      <c r="AH112" s="139">
        <f t="shared" si="55"/>
        <v>1508.7968000000001</v>
      </c>
      <c r="AI112" s="127">
        <f t="shared" si="56"/>
        <v>103.3664881407804</v>
      </c>
    </row>
    <row r="113" spans="1:73" s="15" customFormat="1" x14ac:dyDescent="0.25">
      <c r="A113" s="267">
        <v>62</v>
      </c>
      <c r="B113" s="104"/>
      <c r="C113" s="1"/>
      <c r="D113" s="24"/>
      <c r="E113" s="25"/>
      <c r="F113" s="23">
        <f t="shared" si="35"/>
        <v>0</v>
      </c>
      <c r="G113" s="23">
        <f t="shared" si="39"/>
        <v>0</v>
      </c>
      <c r="H113" s="23">
        <f t="shared" si="40"/>
        <v>0</v>
      </c>
      <c r="I113" s="23">
        <f t="shared" si="31"/>
        <v>0</v>
      </c>
      <c r="J113" s="133">
        <f t="shared" si="41"/>
        <v>0</v>
      </c>
      <c r="K113" s="65">
        <f t="shared" si="37"/>
        <v>0</v>
      </c>
      <c r="L113" s="65"/>
      <c r="M113" s="65">
        <f t="shared" si="42"/>
        <v>0</v>
      </c>
      <c r="N113" s="65" t="e">
        <f t="shared" si="43"/>
        <v>#DIV/0!</v>
      </c>
      <c r="O113" s="133">
        <f t="shared" si="44"/>
        <v>0</v>
      </c>
      <c r="P113" s="65">
        <f t="shared" si="45"/>
        <v>0</v>
      </c>
      <c r="Q113" s="65">
        <f t="shared" si="46"/>
        <v>0</v>
      </c>
      <c r="R113" s="135">
        <f t="shared" si="47"/>
        <v>0</v>
      </c>
      <c r="S113" s="65" t="e">
        <f t="shared" si="48"/>
        <v>#DIV/0!</v>
      </c>
      <c r="T113" s="24"/>
      <c r="U113" s="25"/>
      <c r="V113" s="25">
        <f t="shared" si="36"/>
        <v>0</v>
      </c>
      <c r="W113" s="25">
        <f t="shared" si="32"/>
        <v>0</v>
      </c>
      <c r="X113" s="25">
        <f t="shared" si="33"/>
        <v>0</v>
      </c>
      <c r="Y113" s="25">
        <f t="shared" si="34"/>
        <v>0</v>
      </c>
      <c r="Z113" s="136">
        <f t="shared" si="49"/>
        <v>0</v>
      </c>
      <c r="AA113" s="25" t="e">
        <f t="shared" si="50"/>
        <v>#DIV/0!</v>
      </c>
      <c r="AB113" s="68">
        <f t="shared" si="38"/>
        <v>0</v>
      </c>
      <c r="AC113" s="71"/>
      <c r="AD113" s="68">
        <f t="shared" si="51"/>
        <v>0</v>
      </c>
      <c r="AE113" s="141">
        <f t="shared" si="52"/>
        <v>0</v>
      </c>
      <c r="AF113" s="68">
        <f t="shared" si="53"/>
        <v>0</v>
      </c>
      <c r="AG113" s="138">
        <f t="shared" si="54"/>
        <v>0</v>
      </c>
      <c r="AH113" s="139">
        <f t="shared" si="55"/>
        <v>0</v>
      </c>
      <c r="AI113" s="127" t="e">
        <f t="shared" si="56"/>
        <v>#DIV/0!</v>
      </c>
      <c r="AJ113" s="63"/>
      <c r="AK113" s="63"/>
      <c r="AL113" s="63"/>
      <c r="AM113" s="63"/>
      <c r="AN113" s="63"/>
      <c r="AO113" s="63"/>
      <c r="AP113" s="63"/>
      <c r="AQ113" s="63"/>
      <c r="AR113" s="63"/>
      <c r="AS113" s="63"/>
      <c r="AT113" s="63"/>
      <c r="AU113" s="63"/>
      <c r="AV113" s="63"/>
      <c r="AW113" s="63"/>
      <c r="AX113" s="63"/>
      <c r="AY113" s="63"/>
      <c r="AZ113" s="63"/>
      <c r="BA113" s="63"/>
      <c r="BB113" s="63"/>
      <c r="BC113" s="63"/>
      <c r="BD113" s="63"/>
      <c r="BE113" s="63"/>
      <c r="BF113" s="63"/>
      <c r="BG113" s="63"/>
      <c r="BH113" s="63"/>
      <c r="BI113" s="63"/>
      <c r="BJ113" s="63"/>
      <c r="BK113" s="63"/>
      <c r="BL113" s="63"/>
      <c r="BM113" s="63"/>
      <c r="BN113" s="63"/>
      <c r="BO113" s="63"/>
      <c r="BP113" s="63"/>
      <c r="BQ113" s="63"/>
      <c r="BR113" s="63"/>
      <c r="BS113" s="63"/>
      <c r="BT113" s="63"/>
      <c r="BU113" s="63"/>
    </row>
    <row r="114" spans="1:73" s="15" customFormat="1" ht="60" x14ac:dyDescent="0.25">
      <c r="A114" s="268"/>
      <c r="B114" s="270" t="s">
        <v>167</v>
      </c>
      <c r="C114" s="9" t="s">
        <v>136</v>
      </c>
      <c r="D114" s="36">
        <v>42.12</v>
      </c>
      <c r="E114" s="37">
        <v>35.130000000000003</v>
      </c>
      <c r="F114" s="23">
        <v>35.83</v>
      </c>
      <c r="G114" s="23">
        <f t="shared" si="39"/>
        <v>739.83780000000002</v>
      </c>
      <c r="H114" s="23">
        <f t="shared" si="40"/>
        <v>754.57979999999986</v>
      </c>
      <c r="I114" s="23">
        <f t="shared" si="31"/>
        <v>1494.4175999999998</v>
      </c>
      <c r="J114" s="133">
        <f t="shared" si="41"/>
        <v>1509.1595999999997</v>
      </c>
      <c r="K114" s="65">
        <f t="shared" si="37"/>
        <v>35.83</v>
      </c>
      <c r="L114" s="65">
        <v>36.19</v>
      </c>
      <c r="M114" s="65">
        <f t="shared" si="42"/>
        <v>754.57979999999986</v>
      </c>
      <c r="N114" s="65">
        <f t="shared" si="43"/>
        <v>100</v>
      </c>
      <c r="O114" s="133">
        <f t="shared" si="44"/>
        <v>1509.1595999999997</v>
      </c>
      <c r="P114" s="65">
        <f t="shared" si="45"/>
        <v>762.16139999999996</v>
      </c>
      <c r="Q114" s="65">
        <f t="shared" si="46"/>
        <v>1516.7411999999999</v>
      </c>
      <c r="R114" s="135">
        <f t="shared" si="47"/>
        <v>1524.3227999999999</v>
      </c>
      <c r="S114" s="65">
        <f t="shared" si="48"/>
        <v>101.00474462740721</v>
      </c>
      <c r="T114" s="24"/>
      <c r="U114" s="25"/>
      <c r="V114" s="25">
        <f t="shared" si="36"/>
        <v>0</v>
      </c>
      <c r="W114" s="25">
        <f t="shared" si="32"/>
        <v>0</v>
      </c>
      <c r="X114" s="25">
        <f t="shared" si="33"/>
        <v>0</v>
      </c>
      <c r="Y114" s="25">
        <f t="shared" si="34"/>
        <v>0</v>
      </c>
      <c r="Z114" s="136">
        <f t="shared" si="49"/>
        <v>0</v>
      </c>
      <c r="AA114" s="25" t="e">
        <f t="shared" si="50"/>
        <v>#DIV/0!</v>
      </c>
      <c r="AB114" s="68">
        <f t="shared" si="38"/>
        <v>0</v>
      </c>
      <c r="AC114" s="71"/>
      <c r="AD114" s="68">
        <f t="shared" si="51"/>
        <v>0</v>
      </c>
      <c r="AE114" s="141">
        <f t="shared" si="52"/>
        <v>0</v>
      </c>
      <c r="AF114" s="68">
        <f t="shared" si="53"/>
        <v>0</v>
      </c>
      <c r="AG114" s="138">
        <f t="shared" si="54"/>
        <v>0</v>
      </c>
      <c r="AH114" s="139">
        <f t="shared" si="55"/>
        <v>0</v>
      </c>
      <c r="AI114" s="127" t="e">
        <f t="shared" si="56"/>
        <v>#DIV/0!</v>
      </c>
      <c r="AJ114" s="63"/>
      <c r="AK114" s="63"/>
      <c r="AL114" s="63"/>
      <c r="AM114" s="63"/>
      <c r="AN114" s="63"/>
      <c r="AO114" s="63"/>
      <c r="AP114" s="63"/>
      <c r="AQ114" s="63"/>
      <c r="AR114" s="63"/>
      <c r="AS114" s="63"/>
      <c r="AT114" s="63"/>
      <c r="AU114" s="63"/>
      <c r="AV114" s="63"/>
      <c r="AW114" s="63"/>
      <c r="AX114" s="63"/>
      <c r="AY114" s="63"/>
      <c r="AZ114" s="63"/>
      <c r="BA114" s="63"/>
      <c r="BB114" s="63"/>
      <c r="BC114" s="63"/>
      <c r="BD114" s="63"/>
      <c r="BE114" s="63"/>
      <c r="BF114" s="63"/>
      <c r="BG114" s="63"/>
      <c r="BH114" s="63"/>
      <c r="BI114" s="63"/>
      <c r="BJ114" s="63"/>
      <c r="BK114" s="63"/>
      <c r="BL114" s="63"/>
      <c r="BM114" s="63"/>
      <c r="BN114" s="63"/>
      <c r="BO114" s="63"/>
      <c r="BP114" s="63"/>
      <c r="BQ114" s="63"/>
      <c r="BR114" s="63"/>
      <c r="BS114" s="63"/>
      <c r="BT114" s="63"/>
      <c r="BU114" s="63"/>
    </row>
    <row r="115" spans="1:73" s="15" customFormat="1" ht="60" x14ac:dyDescent="0.25">
      <c r="A115" s="268"/>
      <c r="B115" s="270"/>
      <c r="C115" s="9" t="s">
        <v>137</v>
      </c>
      <c r="D115" s="24">
        <v>44.16</v>
      </c>
      <c r="E115" s="25">
        <v>35.130000000000003</v>
      </c>
      <c r="F115" s="23">
        <v>35.83</v>
      </c>
      <c r="G115" s="23">
        <f t="shared" si="39"/>
        <v>775.67039999999997</v>
      </c>
      <c r="H115" s="23">
        <f t="shared" si="40"/>
        <v>791.12639999999988</v>
      </c>
      <c r="I115" s="23">
        <f t="shared" si="31"/>
        <v>1566.7967999999998</v>
      </c>
      <c r="J115" s="133">
        <f t="shared" si="41"/>
        <v>1582.2527999999998</v>
      </c>
      <c r="K115" s="65">
        <f t="shared" si="37"/>
        <v>35.83</v>
      </c>
      <c r="L115" s="65">
        <v>36.19</v>
      </c>
      <c r="M115" s="65">
        <f t="shared" si="42"/>
        <v>791.12639999999988</v>
      </c>
      <c r="N115" s="65">
        <f t="shared" si="43"/>
        <v>100</v>
      </c>
      <c r="O115" s="133">
        <f t="shared" si="44"/>
        <v>1582.2527999999998</v>
      </c>
      <c r="P115" s="65">
        <f t="shared" si="45"/>
        <v>799.07519999999988</v>
      </c>
      <c r="Q115" s="65">
        <f t="shared" si="46"/>
        <v>1590.2015999999999</v>
      </c>
      <c r="R115" s="135">
        <f t="shared" si="47"/>
        <v>1598.1503999999998</v>
      </c>
      <c r="S115" s="65">
        <f t="shared" si="48"/>
        <v>101.00474462740721</v>
      </c>
      <c r="T115" s="24">
        <v>0</v>
      </c>
      <c r="U115" s="25"/>
      <c r="V115" s="25">
        <f t="shared" si="36"/>
        <v>0</v>
      </c>
      <c r="W115" s="25">
        <f t="shared" si="32"/>
        <v>0</v>
      </c>
      <c r="X115" s="25">
        <f t="shared" si="33"/>
        <v>0</v>
      </c>
      <c r="Y115" s="25">
        <f t="shared" si="34"/>
        <v>0</v>
      </c>
      <c r="Z115" s="136">
        <f t="shared" si="49"/>
        <v>0</v>
      </c>
      <c r="AA115" s="25" t="e">
        <f t="shared" si="50"/>
        <v>#DIV/0!</v>
      </c>
      <c r="AB115" s="68">
        <f t="shared" si="38"/>
        <v>0</v>
      </c>
      <c r="AC115" s="71"/>
      <c r="AD115" s="68">
        <f t="shared" si="51"/>
        <v>0</v>
      </c>
      <c r="AE115" s="141">
        <f t="shared" si="52"/>
        <v>0</v>
      </c>
      <c r="AF115" s="68">
        <f t="shared" si="53"/>
        <v>0</v>
      </c>
      <c r="AG115" s="138">
        <f t="shared" si="54"/>
        <v>0</v>
      </c>
      <c r="AH115" s="139">
        <f t="shared" si="55"/>
        <v>0</v>
      </c>
      <c r="AI115" s="127" t="e">
        <f t="shared" si="56"/>
        <v>#DIV/0!</v>
      </c>
      <c r="AJ115" s="63"/>
      <c r="AK115" s="63"/>
      <c r="AL115" s="63"/>
      <c r="AM115" s="63"/>
      <c r="AN115" s="63"/>
      <c r="AO115" s="63"/>
      <c r="AP115" s="63"/>
      <c r="AQ115" s="63"/>
      <c r="AR115" s="63"/>
      <c r="AS115" s="63"/>
      <c r="AT115" s="63"/>
      <c r="AU115" s="63"/>
      <c r="AV115" s="63"/>
      <c r="AW115" s="63"/>
      <c r="AX115" s="63"/>
      <c r="AY115" s="63"/>
      <c r="AZ115" s="63"/>
      <c r="BA115" s="63"/>
      <c r="BB115" s="63"/>
      <c r="BC115" s="63"/>
      <c r="BD115" s="63"/>
      <c r="BE115" s="63"/>
      <c r="BF115" s="63"/>
      <c r="BG115" s="63"/>
      <c r="BH115" s="63"/>
      <c r="BI115" s="63"/>
      <c r="BJ115" s="63"/>
      <c r="BK115" s="63"/>
      <c r="BL115" s="63"/>
      <c r="BM115" s="63"/>
      <c r="BN115" s="63"/>
      <c r="BO115" s="63"/>
      <c r="BP115" s="63"/>
      <c r="BQ115" s="63"/>
      <c r="BR115" s="63"/>
      <c r="BS115" s="63"/>
      <c r="BT115" s="63"/>
      <c r="BU115" s="63"/>
    </row>
    <row r="116" spans="1:73" s="15" customFormat="1" ht="45" x14ac:dyDescent="0.25">
      <c r="A116" s="268"/>
      <c r="B116" s="270"/>
      <c r="C116" s="9" t="s">
        <v>134</v>
      </c>
      <c r="D116" s="22">
        <v>43.32</v>
      </c>
      <c r="E116" s="23">
        <v>29.72</v>
      </c>
      <c r="F116" s="23">
        <v>31.5</v>
      </c>
      <c r="G116" s="23">
        <f t="shared" si="39"/>
        <v>643.73519999999996</v>
      </c>
      <c r="H116" s="23">
        <f t="shared" si="40"/>
        <v>682.29</v>
      </c>
      <c r="I116" s="23">
        <f t="shared" si="31"/>
        <v>1326.0252</v>
      </c>
      <c r="J116" s="133">
        <f t="shared" si="41"/>
        <v>1364.58</v>
      </c>
      <c r="K116" s="65">
        <f t="shared" si="37"/>
        <v>31.5</v>
      </c>
      <c r="L116" s="65">
        <v>33.549999999999997</v>
      </c>
      <c r="M116" s="65">
        <f t="shared" si="42"/>
        <v>682.29</v>
      </c>
      <c r="N116" s="65">
        <f t="shared" si="43"/>
        <v>100</v>
      </c>
      <c r="O116" s="133">
        <f t="shared" si="44"/>
        <v>1364.58</v>
      </c>
      <c r="P116" s="65">
        <f t="shared" si="45"/>
        <v>726.69299999999998</v>
      </c>
      <c r="Q116" s="65">
        <f t="shared" si="46"/>
        <v>1408.9829999999999</v>
      </c>
      <c r="R116" s="135">
        <f t="shared" si="47"/>
        <v>1453.386</v>
      </c>
      <c r="S116" s="65">
        <f t="shared" si="48"/>
        <v>106.50793650793651</v>
      </c>
      <c r="T116" s="24"/>
      <c r="U116" s="25"/>
      <c r="V116" s="25">
        <f t="shared" si="36"/>
        <v>0</v>
      </c>
      <c r="W116" s="25">
        <f t="shared" si="32"/>
        <v>0</v>
      </c>
      <c r="X116" s="25">
        <f t="shared" si="33"/>
        <v>0</v>
      </c>
      <c r="Y116" s="25">
        <f t="shared" si="34"/>
        <v>0</v>
      </c>
      <c r="Z116" s="136">
        <f t="shared" si="49"/>
        <v>0</v>
      </c>
      <c r="AA116" s="25" t="e">
        <f t="shared" si="50"/>
        <v>#DIV/0!</v>
      </c>
      <c r="AB116" s="68">
        <f t="shared" si="38"/>
        <v>0</v>
      </c>
      <c r="AC116" s="71"/>
      <c r="AD116" s="68">
        <f t="shared" si="51"/>
        <v>0</v>
      </c>
      <c r="AE116" s="141">
        <f t="shared" si="52"/>
        <v>0</v>
      </c>
      <c r="AF116" s="68">
        <f t="shared" si="53"/>
        <v>0</v>
      </c>
      <c r="AG116" s="138">
        <f t="shared" si="54"/>
        <v>0</v>
      </c>
      <c r="AH116" s="139">
        <f t="shared" si="55"/>
        <v>0</v>
      </c>
      <c r="AI116" s="127" t="e">
        <f t="shared" si="56"/>
        <v>#DIV/0!</v>
      </c>
      <c r="AJ116" s="63"/>
      <c r="AK116" s="63"/>
      <c r="AL116" s="63"/>
      <c r="AM116" s="63"/>
      <c r="AN116" s="63"/>
      <c r="AO116" s="63"/>
      <c r="AP116" s="63"/>
      <c r="AQ116" s="63"/>
      <c r="AR116" s="63"/>
      <c r="AS116" s="63"/>
      <c r="AT116" s="63"/>
      <c r="AU116" s="63"/>
      <c r="AV116" s="63"/>
      <c r="AW116" s="63"/>
      <c r="AX116" s="63"/>
      <c r="AY116" s="63"/>
      <c r="AZ116" s="63"/>
      <c r="BA116" s="63"/>
      <c r="BB116" s="63"/>
      <c r="BC116" s="63"/>
      <c r="BD116" s="63"/>
      <c r="BE116" s="63"/>
      <c r="BF116" s="63"/>
      <c r="BG116" s="63"/>
      <c r="BH116" s="63"/>
      <c r="BI116" s="63"/>
      <c r="BJ116" s="63"/>
      <c r="BK116" s="63"/>
      <c r="BL116" s="63"/>
      <c r="BM116" s="63"/>
      <c r="BN116" s="63"/>
      <c r="BO116" s="63"/>
      <c r="BP116" s="63"/>
      <c r="BQ116" s="63"/>
      <c r="BR116" s="63"/>
      <c r="BS116" s="63"/>
      <c r="BT116" s="63"/>
      <c r="BU116" s="63"/>
    </row>
    <row r="117" spans="1:73" s="15" customFormat="1" ht="60" x14ac:dyDescent="0.25">
      <c r="A117" s="268"/>
      <c r="B117" s="270"/>
      <c r="C117" s="9" t="s">
        <v>72</v>
      </c>
      <c r="D117" s="22">
        <v>108.48</v>
      </c>
      <c r="E117" s="23">
        <v>34.880000000000003</v>
      </c>
      <c r="F117" s="23">
        <v>35.83</v>
      </c>
      <c r="G117" s="23">
        <f t="shared" si="39"/>
        <v>1891.8912000000003</v>
      </c>
      <c r="H117" s="23">
        <f t="shared" si="40"/>
        <v>1943.4192</v>
      </c>
      <c r="I117" s="23">
        <f t="shared" si="31"/>
        <v>3835.3104000000003</v>
      </c>
      <c r="J117" s="133">
        <f t="shared" si="41"/>
        <v>3886.8384000000001</v>
      </c>
      <c r="K117" s="65">
        <f t="shared" si="37"/>
        <v>35.83</v>
      </c>
      <c r="L117" s="65">
        <v>36.19</v>
      </c>
      <c r="M117" s="65">
        <f t="shared" si="42"/>
        <v>1943.4192</v>
      </c>
      <c r="N117" s="65">
        <f t="shared" si="43"/>
        <v>100</v>
      </c>
      <c r="O117" s="133">
        <f t="shared" si="44"/>
        <v>3886.8384000000001</v>
      </c>
      <c r="P117" s="65">
        <f t="shared" si="45"/>
        <v>1962.9456</v>
      </c>
      <c r="Q117" s="65">
        <f t="shared" si="46"/>
        <v>3906.3648000000003</v>
      </c>
      <c r="R117" s="135">
        <f t="shared" si="47"/>
        <v>3925.8912</v>
      </c>
      <c r="S117" s="65">
        <f t="shared" si="48"/>
        <v>101.00474462740721</v>
      </c>
      <c r="T117" s="24"/>
      <c r="U117" s="25"/>
      <c r="V117" s="25">
        <f t="shared" si="36"/>
        <v>0</v>
      </c>
      <c r="W117" s="25">
        <f t="shared" si="32"/>
        <v>0</v>
      </c>
      <c r="X117" s="25">
        <f t="shared" si="33"/>
        <v>0</v>
      </c>
      <c r="Y117" s="25">
        <f t="shared" si="34"/>
        <v>0</v>
      </c>
      <c r="Z117" s="136">
        <f t="shared" si="49"/>
        <v>0</v>
      </c>
      <c r="AA117" s="25" t="e">
        <f t="shared" si="50"/>
        <v>#DIV/0!</v>
      </c>
      <c r="AB117" s="68">
        <f t="shared" si="38"/>
        <v>0</v>
      </c>
      <c r="AC117" s="71"/>
      <c r="AD117" s="68">
        <f t="shared" si="51"/>
        <v>0</v>
      </c>
      <c r="AE117" s="141">
        <f t="shared" si="52"/>
        <v>0</v>
      </c>
      <c r="AF117" s="68">
        <f t="shared" si="53"/>
        <v>0</v>
      </c>
      <c r="AG117" s="138">
        <f t="shared" si="54"/>
        <v>0</v>
      </c>
      <c r="AH117" s="139">
        <f t="shared" si="55"/>
        <v>0</v>
      </c>
      <c r="AI117" s="127" t="e">
        <f t="shared" si="56"/>
        <v>#DIV/0!</v>
      </c>
      <c r="AJ117" s="63"/>
      <c r="AK117" s="63"/>
      <c r="AL117" s="63"/>
      <c r="AM117" s="63"/>
      <c r="AN117" s="63"/>
      <c r="AO117" s="63"/>
      <c r="AP117" s="63"/>
      <c r="AQ117" s="63"/>
      <c r="AR117" s="63"/>
      <c r="AS117" s="63"/>
      <c r="AT117" s="63"/>
      <c r="AU117" s="63"/>
      <c r="AV117" s="63"/>
      <c r="AW117" s="63"/>
      <c r="AX117" s="63"/>
      <c r="AY117" s="63"/>
      <c r="AZ117" s="63"/>
      <c r="BA117" s="63"/>
      <c r="BB117" s="63"/>
      <c r="BC117" s="63"/>
      <c r="BD117" s="63"/>
      <c r="BE117" s="63"/>
      <c r="BF117" s="63"/>
      <c r="BG117" s="63"/>
      <c r="BH117" s="63"/>
      <c r="BI117" s="63"/>
      <c r="BJ117" s="63"/>
      <c r="BK117" s="63"/>
      <c r="BL117" s="63"/>
      <c r="BM117" s="63"/>
      <c r="BN117" s="63"/>
      <c r="BO117" s="63"/>
      <c r="BP117" s="63"/>
      <c r="BQ117" s="63"/>
      <c r="BR117" s="63"/>
      <c r="BS117" s="63"/>
      <c r="BT117" s="63"/>
      <c r="BU117" s="63"/>
    </row>
    <row r="118" spans="1:73" s="15" customFormat="1" ht="60" x14ac:dyDescent="0.25">
      <c r="A118" s="268"/>
      <c r="B118" s="270"/>
      <c r="C118" s="9" t="s">
        <v>135</v>
      </c>
      <c r="D118" s="22">
        <v>34.92</v>
      </c>
      <c r="E118" s="23">
        <v>30.51</v>
      </c>
      <c r="F118" s="23">
        <v>32.340000000000003</v>
      </c>
      <c r="G118" s="23">
        <f t="shared" si="39"/>
        <v>532.70460000000003</v>
      </c>
      <c r="H118" s="23">
        <f t="shared" si="40"/>
        <v>564.65640000000008</v>
      </c>
      <c r="I118" s="23">
        <f t="shared" si="31"/>
        <v>1097.3610000000001</v>
      </c>
      <c r="J118" s="133">
        <f t="shared" si="41"/>
        <v>1129.3128000000002</v>
      </c>
      <c r="K118" s="65">
        <f t="shared" si="37"/>
        <v>32.340000000000003</v>
      </c>
      <c r="L118" s="65">
        <v>34.44</v>
      </c>
      <c r="M118" s="65">
        <f t="shared" si="42"/>
        <v>564.65640000000008</v>
      </c>
      <c r="N118" s="65">
        <f t="shared" si="43"/>
        <v>100</v>
      </c>
      <c r="O118" s="133">
        <f t="shared" si="44"/>
        <v>1129.3128000000002</v>
      </c>
      <c r="P118" s="65">
        <f t="shared" si="45"/>
        <v>601.32240000000002</v>
      </c>
      <c r="Q118" s="65">
        <f t="shared" si="46"/>
        <v>1165.9788000000001</v>
      </c>
      <c r="R118" s="135">
        <f t="shared" si="47"/>
        <v>1202.6448</v>
      </c>
      <c r="S118" s="65">
        <f t="shared" si="48"/>
        <v>106.49350649350649</v>
      </c>
      <c r="T118" s="24"/>
      <c r="U118" s="25"/>
      <c r="V118" s="25">
        <f t="shared" si="36"/>
        <v>0</v>
      </c>
      <c r="W118" s="25">
        <f t="shared" si="32"/>
        <v>0</v>
      </c>
      <c r="X118" s="25">
        <f t="shared" si="33"/>
        <v>0</v>
      </c>
      <c r="Y118" s="25">
        <f t="shared" si="34"/>
        <v>0</v>
      </c>
      <c r="Z118" s="136">
        <f t="shared" si="49"/>
        <v>0</v>
      </c>
      <c r="AA118" s="25" t="e">
        <f t="shared" si="50"/>
        <v>#DIV/0!</v>
      </c>
      <c r="AB118" s="68">
        <f t="shared" si="38"/>
        <v>0</v>
      </c>
      <c r="AC118" s="71"/>
      <c r="AD118" s="68">
        <f t="shared" si="51"/>
        <v>0</v>
      </c>
      <c r="AE118" s="141">
        <f t="shared" si="52"/>
        <v>0</v>
      </c>
      <c r="AF118" s="68">
        <f t="shared" si="53"/>
        <v>0</v>
      </c>
      <c r="AG118" s="138">
        <f t="shared" si="54"/>
        <v>0</v>
      </c>
      <c r="AH118" s="139">
        <f t="shared" si="55"/>
        <v>0</v>
      </c>
      <c r="AI118" s="127" t="e">
        <f t="shared" si="56"/>
        <v>#DIV/0!</v>
      </c>
      <c r="AJ118" s="63"/>
      <c r="AK118" s="63"/>
      <c r="AL118" s="63"/>
      <c r="AM118" s="63"/>
      <c r="AN118" s="63"/>
      <c r="AO118" s="63"/>
      <c r="AP118" s="63"/>
      <c r="AQ118" s="63"/>
      <c r="AR118" s="63"/>
      <c r="AS118" s="63"/>
      <c r="AT118" s="63"/>
      <c r="AU118" s="63"/>
      <c r="AV118" s="63"/>
      <c r="AW118" s="63"/>
      <c r="AX118" s="63"/>
      <c r="AY118" s="63"/>
      <c r="AZ118" s="63"/>
      <c r="BA118" s="63"/>
      <c r="BB118" s="63"/>
      <c r="BC118" s="63"/>
      <c r="BD118" s="63"/>
      <c r="BE118" s="63"/>
      <c r="BF118" s="63"/>
      <c r="BG118" s="63"/>
      <c r="BH118" s="63"/>
      <c r="BI118" s="63"/>
      <c r="BJ118" s="63"/>
      <c r="BK118" s="63"/>
      <c r="BL118" s="63"/>
      <c r="BM118" s="63"/>
      <c r="BN118" s="63"/>
      <c r="BO118" s="63"/>
      <c r="BP118" s="63"/>
      <c r="BQ118" s="63"/>
      <c r="BR118" s="63"/>
      <c r="BS118" s="63"/>
      <c r="BT118" s="63"/>
      <c r="BU118" s="63"/>
    </row>
    <row r="119" spans="1:73" s="15" customFormat="1" ht="60" x14ac:dyDescent="0.25">
      <c r="A119" s="268"/>
      <c r="B119" s="270"/>
      <c r="C119" s="9" t="s">
        <v>133</v>
      </c>
      <c r="D119" s="24">
        <v>12</v>
      </c>
      <c r="E119" s="25">
        <v>29.29</v>
      </c>
      <c r="F119" s="23">
        <v>31.05</v>
      </c>
      <c r="G119" s="23">
        <f t="shared" si="39"/>
        <v>175.74</v>
      </c>
      <c r="H119" s="23">
        <f t="shared" si="40"/>
        <v>186.3</v>
      </c>
      <c r="I119" s="23">
        <f t="shared" si="31"/>
        <v>362.04</v>
      </c>
      <c r="J119" s="133">
        <f t="shared" si="41"/>
        <v>372.6</v>
      </c>
      <c r="K119" s="65">
        <f t="shared" si="37"/>
        <v>31.05</v>
      </c>
      <c r="L119" s="65">
        <v>33.07</v>
      </c>
      <c r="M119" s="65">
        <f t="shared" si="42"/>
        <v>186.3</v>
      </c>
      <c r="N119" s="65">
        <f t="shared" si="43"/>
        <v>100</v>
      </c>
      <c r="O119" s="133">
        <f t="shared" si="44"/>
        <v>372.6</v>
      </c>
      <c r="P119" s="65">
        <f t="shared" si="45"/>
        <v>198.42000000000002</v>
      </c>
      <c r="Q119" s="65">
        <f t="shared" si="46"/>
        <v>384.72</v>
      </c>
      <c r="R119" s="135">
        <f t="shared" si="47"/>
        <v>396.84000000000003</v>
      </c>
      <c r="S119" s="65">
        <f t="shared" si="48"/>
        <v>106.50563607085346</v>
      </c>
      <c r="T119" s="24"/>
      <c r="U119" s="25"/>
      <c r="V119" s="25">
        <f t="shared" si="36"/>
        <v>0</v>
      </c>
      <c r="W119" s="25">
        <f t="shared" si="32"/>
        <v>0</v>
      </c>
      <c r="X119" s="25">
        <f t="shared" si="33"/>
        <v>0</v>
      </c>
      <c r="Y119" s="25">
        <f t="shared" si="34"/>
        <v>0</v>
      </c>
      <c r="Z119" s="136">
        <f t="shared" si="49"/>
        <v>0</v>
      </c>
      <c r="AA119" s="25" t="e">
        <f t="shared" si="50"/>
        <v>#DIV/0!</v>
      </c>
      <c r="AB119" s="68">
        <f t="shared" si="38"/>
        <v>0</v>
      </c>
      <c r="AC119" s="71"/>
      <c r="AD119" s="68">
        <f t="shared" si="51"/>
        <v>0</v>
      </c>
      <c r="AE119" s="141">
        <f t="shared" si="52"/>
        <v>0</v>
      </c>
      <c r="AF119" s="68">
        <f t="shared" si="53"/>
        <v>0</v>
      </c>
      <c r="AG119" s="138">
        <f t="shared" si="54"/>
        <v>0</v>
      </c>
      <c r="AH119" s="139">
        <f t="shared" si="55"/>
        <v>0</v>
      </c>
      <c r="AI119" s="127" t="e">
        <f t="shared" si="56"/>
        <v>#DIV/0!</v>
      </c>
      <c r="AJ119" s="63"/>
      <c r="AK119" s="63"/>
      <c r="AL119" s="63"/>
      <c r="AM119" s="63"/>
      <c r="AN119" s="63"/>
      <c r="AO119" s="63"/>
      <c r="AP119" s="63"/>
      <c r="AQ119" s="63"/>
      <c r="AR119" s="63"/>
      <c r="AS119" s="63"/>
      <c r="AT119" s="63"/>
      <c r="AU119" s="63"/>
      <c r="AV119" s="63"/>
      <c r="AW119" s="63"/>
      <c r="AX119" s="63"/>
      <c r="AY119" s="63"/>
      <c r="AZ119" s="63"/>
      <c r="BA119" s="63"/>
      <c r="BB119" s="63"/>
      <c r="BC119" s="63"/>
      <c r="BD119" s="63"/>
      <c r="BE119" s="63"/>
      <c r="BF119" s="63"/>
      <c r="BG119" s="63"/>
      <c r="BH119" s="63"/>
      <c r="BI119" s="63"/>
      <c r="BJ119" s="63"/>
      <c r="BK119" s="63"/>
      <c r="BL119" s="63"/>
      <c r="BM119" s="63"/>
      <c r="BN119" s="63"/>
      <c r="BO119" s="63"/>
      <c r="BP119" s="63"/>
      <c r="BQ119" s="63"/>
      <c r="BR119" s="63"/>
      <c r="BS119" s="63"/>
      <c r="BT119" s="63"/>
      <c r="BU119" s="63"/>
    </row>
    <row r="120" spans="1:73" s="15" customFormat="1" ht="60" x14ac:dyDescent="0.25">
      <c r="A120" s="271"/>
      <c r="B120" s="278"/>
      <c r="C120" s="9" t="s">
        <v>209</v>
      </c>
      <c r="D120" s="24">
        <v>27</v>
      </c>
      <c r="E120" s="25">
        <v>35.130000000000003</v>
      </c>
      <c r="F120" s="23">
        <v>35.83</v>
      </c>
      <c r="G120" s="23">
        <f t="shared" si="39"/>
        <v>474.25500000000005</v>
      </c>
      <c r="H120" s="23">
        <f t="shared" si="40"/>
        <v>483.70499999999998</v>
      </c>
      <c r="I120" s="23">
        <f t="shared" si="31"/>
        <v>957.96</v>
      </c>
      <c r="J120" s="133">
        <f t="shared" si="41"/>
        <v>967.41</v>
      </c>
      <c r="K120" s="65">
        <f t="shared" si="37"/>
        <v>35.83</v>
      </c>
      <c r="L120" s="65">
        <v>36.19</v>
      </c>
      <c r="M120" s="65">
        <f t="shared" si="42"/>
        <v>483.70499999999998</v>
      </c>
      <c r="N120" s="65">
        <f t="shared" si="43"/>
        <v>100</v>
      </c>
      <c r="O120" s="133">
        <f t="shared" si="44"/>
        <v>967.41</v>
      </c>
      <c r="P120" s="65">
        <f t="shared" si="45"/>
        <v>488.56499999999994</v>
      </c>
      <c r="Q120" s="65">
        <f t="shared" si="46"/>
        <v>972.27</v>
      </c>
      <c r="R120" s="135">
        <f t="shared" si="47"/>
        <v>977.12999999999988</v>
      </c>
      <c r="S120" s="65">
        <f t="shared" si="48"/>
        <v>101.00474462740721</v>
      </c>
      <c r="T120" s="44"/>
      <c r="U120" s="25"/>
      <c r="V120" s="25">
        <f t="shared" si="36"/>
        <v>0</v>
      </c>
      <c r="W120" s="25">
        <f t="shared" si="32"/>
        <v>0</v>
      </c>
      <c r="X120" s="25">
        <f t="shared" si="33"/>
        <v>0</v>
      </c>
      <c r="Y120" s="25">
        <f t="shared" si="34"/>
        <v>0</v>
      </c>
      <c r="Z120" s="136">
        <f t="shared" si="49"/>
        <v>0</v>
      </c>
      <c r="AA120" s="25" t="e">
        <f t="shared" si="50"/>
        <v>#DIV/0!</v>
      </c>
      <c r="AB120" s="68">
        <f t="shared" si="38"/>
        <v>0</v>
      </c>
      <c r="AC120" s="71"/>
      <c r="AD120" s="68">
        <f t="shared" si="51"/>
        <v>0</v>
      </c>
      <c r="AE120" s="141">
        <f t="shared" si="52"/>
        <v>0</v>
      </c>
      <c r="AF120" s="68">
        <f t="shared" si="53"/>
        <v>0</v>
      </c>
      <c r="AG120" s="138">
        <f t="shared" si="54"/>
        <v>0</v>
      </c>
      <c r="AH120" s="139">
        <f t="shared" si="55"/>
        <v>0</v>
      </c>
      <c r="AI120" s="127" t="e">
        <f t="shared" si="56"/>
        <v>#DIV/0!</v>
      </c>
      <c r="AJ120" s="63"/>
      <c r="AK120" s="63"/>
      <c r="AL120" s="63"/>
      <c r="AM120" s="63"/>
      <c r="AN120" s="63"/>
      <c r="AO120" s="63"/>
      <c r="AP120" s="63"/>
      <c r="AQ120" s="63"/>
      <c r="AR120" s="63"/>
      <c r="AS120" s="63"/>
      <c r="AT120" s="63"/>
      <c r="AU120" s="63"/>
      <c r="AV120" s="63"/>
      <c r="AW120" s="63"/>
      <c r="AX120" s="63"/>
      <c r="AY120" s="63"/>
      <c r="AZ120" s="63"/>
      <c r="BA120" s="63"/>
      <c r="BB120" s="63"/>
      <c r="BC120" s="63"/>
      <c r="BD120" s="63"/>
      <c r="BE120" s="63"/>
      <c r="BF120" s="63"/>
      <c r="BG120" s="63"/>
      <c r="BH120" s="63"/>
      <c r="BI120" s="63"/>
      <c r="BJ120" s="63"/>
      <c r="BK120" s="63"/>
      <c r="BL120" s="63"/>
      <c r="BM120" s="63"/>
      <c r="BN120" s="63"/>
      <c r="BO120" s="63"/>
      <c r="BP120" s="63"/>
      <c r="BQ120" s="63"/>
      <c r="BR120" s="63"/>
      <c r="BS120" s="63"/>
      <c r="BT120" s="63"/>
      <c r="BU120" s="63"/>
    </row>
    <row r="121" spans="1:73" ht="39.75" customHeight="1" x14ac:dyDescent="0.25">
      <c r="A121" s="54">
        <v>63</v>
      </c>
      <c r="B121" s="90" t="s">
        <v>43</v>
      </c>
      <c r="C121" s="48" t="s">
        <v>56</v>
      </c>
      <c r="D121" s="18">
        <v>17725</v>
      </c>
      <c r="E121" s="21">
        <v>22.04</v>
      </c>
      <c r="F121" s="23">
        <v>22.92</v>
      </c>
      <c r="G121" s="23">
        <f t="shared" si="39"/>
        <v>195329.5</v>
      </c>
      <c r="H121" s="23">
        <f t="shared" si="40"/>
        <v>203128.50000000003</v>
      </c>
      <c r="I121" s="23">
        <f t="shared" si="31"/>
        <v>398458</v>
      </c>
      <c r="J121" s="133">
        <f t="shared" si="41"/>
        <v>406257.00000000006</v>
      </c>
      <c r="K121" s="65">
        <f t="shared" si="37"/>
        <v>22.92</v>
      </c>
      <c r="L121" s="65">
        <f>K121*1.045</f>
        <v>23.9514</v>
      </c>
      <c r="M121" s="65">
        <f t="shared" si="42"/>
        <v>203128.50000000003</v>
      </c>
      <c r="N121" s="65">
        <f t="shared" si="43"/>
        <v>100</v>
      </c>
      <c r="O121" s="133">
        <f t="shared" si="44"/>
        <v>406257.00000000006</v>
      </c>
      <c r="P121" s="65">
        <f t="shared" si="45"/>
        <v>212269.2825</v>
      </c>
      <c r="Q121" s="65">
        <f t="shared" si="46"/>
        <v>415397.78250000003</v>
      </c>
      <c r="R121" s="135">
        <f t="shared" si="47"/>
        <v>424538.565</v>
      </c>
      <c r="S121" s="65">
        <f t="shared" si="48"/>
        <v>104.5</v>
      </c>
      <c r="T121" s="24">
        <v>19401</v>
      </c>
      <c r="U121" s="21">
        <v>17.170000000000002</v>
      </c>
      <c r="V121" s="23">
        <f>U121*1.045</f>
        <v>17.94265</v>
      </c>
      <c r="W121" s="25">
        <f t="shared" si="32"/>
        <v>166557.58500000002</v>
      </c>
      <c r="X121" s="25">
        <f t="shared" si="33"/>
        <v>174052.67632500001</v>
      </c>
      <c r="Y121" s="25">
        <f t="shared" si="34"/>
        <v>340610.26132500003</v>
      </c>
      <c r="Z121" s="136">
        <f t="shared" si="49"/>
        <v>348105.35265000002</v>
      </c>
      <c r="AA121" s="23">
        <f t="shared" si="50"/>
        <v>104.5</v>
      </c>
      <c r="AB121" s="68">
        <f t="shared" si="38"/>
        <v>17.94265</v>
      </c>
      <c r="AC121" s="71">
        <f>AB121*1.045</f>
        <v>18.750069249999999</v>
      </c>
      <c r="AD121" s="68">
        <f t="shared" si="51"/>
        <v>174052.67632500001</v>
      </c>
      <c r="AE121" s="141">
        <f t="shared" si="52"/>
        <v>348105.35265000002</v>
      </c>
      <c r="AF121" s="68">
        <f t="shared" si="53"/>
        <v>181885.04675962499</v>
      </c>
      <c r="AG121" s="138">
        <f t="shared" si="54"/>
        <v>355937.72308462497</v>
      </c>
      <c r="AH121" s="139">
        <f t="shared" si="55"/>
        <v>363770.09351924999</v>
      </c>
      <c r="AI121" s="127">
        <f t="shared" si="56"/>
        <v>104.5</v>
      </c>
    </row>
    <row r="122" spans="1:73" ht="32.25" customHeight="1" x14ac:dyDescent="0.25">
      <c r="A122" s="54">
        <v>64</v>
      </c>
      <c r="B122" s="99" t="s">
        <v>44</v>
      </c>
      <c r="C122" s="9" t="s">
        <v>56</v>
      </c>
      <c r="D122" s="24"/>
      <c r="E122" s="25">
        <v>25.24</v>
      </c>
      <c r="F122" s="23">
        <v>26.72</v>
      </c>
      <c r="G122" s="23">
        <f t="shared" si="39"/>
        <v>0</v>
      </c>
      <c r="H122" s="23">
        <f t="shared" si="40"/>
        <v>0</v>
      </c>
      <c r="I122" s="23">
        <f t="shared" si="31"/>
        <v>0</v>
      </c>
      <c r="J122" s="133">
        <f t="shared" si="41"/>
        <v>0</v>
      </c>
      <c r="K122" s="65"/>
      <c r="L122" s="65"/>
      <c r="M122" s="65">
        <f t="shared" si="42"/>
        <v>0</v>
      </c>
      <c r="N122" s="65">
        <f t="shared" si="43"/>
        <v>0</v>
      </c>
      <c r="O122" s="133">
        <f t="shared" si="44"/>
        <v>0</v>
      </c>
      <c r="P122" s="65">
        <f t="shared" si="45"/>
        <v>0</v>
      </c>
      <c r="Q122" s="65">
        <f t="shared" si="46"/>
        <v>0</v>
      </c>
      <c r="R122" s="135">
        <f t="shared" si="47"/>
        <v>0</v>
      </c>
      <c r="S122" s="65" t="e">
        <f t="shared" si="48"/>
        <v>#DIV/0!</v>
      </c>
      <c r="T122" s="24">
        <v>0</v>
      </c>
      <c r="U122" s="25"/>
      <c r="V122" s="25">
        <f t="shared" si="36"/>
        <v>0</v>
      </c>
      <c r="W122" s="25">
        <f t="shared" si="32"/>
        <v>0</v>
      </c>
      <c r="X122" s="25">
        <f t="shared" si="33"/>
        <v>0</v>
      </c>
      <c r="Y122" s="25">
        <f t="shared" si="34"/>
        <v>0</v>
      </c>
      <c r="Z122" s="136">
        <f t="shared" si="49"/>
        <v>0</v>
      </c>
      <c r="AA122" s="25" t="e">
        <f t="shared" si="50"/>
        <v>#DIV/0!</v>
      </c>
      <c r="AB122" s="68">
        <f t="shared" si="38"/>
        <v>0</v>
      </c>
      <c r="AC122" s="71"/>
      <c r="AD122" s="68">
        <f t="shared" si="51"/>
        <v>0</v>
      </c>
      <c r="AE122" s="141">
        <f t="shared" si="52"/>
        <v>0</v>
      </c>
      <c r="AF122" s="68">
        <f t="shared" si="53"/>
        <v>0</v>
      </c>
      <c r="AG122" s="138">
        <f t="shared" si="54"/>
        <v>0</v>
      </c>
      <c r="AH122" s="139">
        <f t="shared" si="55"/>
        <v>0</v>
      </c>
      <c r="AI122" s="127" t="e">
        <f t="shared" si="56"/>
        <v>#DIV/0!</v>
      </c>
    </row>
    <row r="123" spans="1:73" ht="46.5" customHeight="1" x14ac:dyDescent="0.25">
      <c r="A123" s="54">
        <v>65</v>
      </c>
      <c r="B123" s="13" t="s">
        <v>223</v>
      </c>
      <c r="C123" s="9" t="s">
        <v>56</v>
      </c>
      <c r="D123" s="24"/>
      <c r="E123" s="25"/>
      <c r="F123" s="23">
        <f t="shared" si="35"/>
        <v>0</v>
      </c>
      <c r="G123" s="23">
        <f t="shared" si="39"/>
        <v>0</v>
      </c>
      <c r="H123" s="23">
        <f t="shared" si="40"/>
        <v>0</v>
      </c>
      <c r="I123" s="23">
        <f t="shared" si="31"/>
        <v>0</v>
      </c>
      <c r="J123" s="133">
        <f t="shared" si="41"/>
        <v>0</v>
      </c>
      <c r="K123" s="65">
        <f t="shared" si="37"/>
        <v>0</v>
      </c>
      <c r="L123" s="65"/>
      <c r="M123" s="65">
        <f t="shared" si="42"/>
        <v>0</v>
      </c>
      <c r="N123" s="65" t="e">
        <f t="shared" si="43"/>
        <v>#DIV/0!</v>
      </c>
      <c r="O123" s="133">
        <f t="shared" si="44"/>
        <v>0</v>
      </c>
      <c r="P123" s="65">
        <f t="shared" si="45"/>
        <v>0</v>
      </c>
      <c r="Q123" s="65">
        <f t="shared" si="46"/>
        <v>0</v>
      </c>
      <c r="R123" s="135">
        <f t="shared" si="47"/>
        <v>0</v>
      </c>
      <c r="S123" s="65" t="e">
        <f t="shared" si="48"/>
        <v>#DIV/0!</v>
      </c>
      <c r="T123" s="24">
        <v>0</v>
      </c>
      <c r="U123" s="25"/>
      <c r="V123" s="25">
        <f t="shared" si="36"/>
        <v>0</v>
      </c>
      <c r="W123" s="25">
        <f t="shared" si="32"/>
        <v>0</v>
      </c>
      <c r="X123" s="25">
        <f t="shared" si="33"/>
        <v>0</v>
      </c>
      <c r="Y123" s="25">
        <f t="shared" si="34"/>
        <v>0</v>
      </c>
      <c r="Z123" s="136">
        <f t="shared" si="49"/>
        <v>0</v>
      </c>
      <c r="AA123" s="25" t="e">
        <f t="shared" si="50"/>
        <v>#DIV/0!</v>
      </c>
      <c r="AB123" s="68">
        <f t="shared" si="38"/>
        <v>0</v>
      </c>
      <c r="AC123" s="71"/>
      <c r="AD123" s="68">
        <f t="shared" si="51"/>
        <v>0</v>
      </c>
      <c r="AE123" s="141">
        <f t="shared" si="52"/>
        <v>0</v>
      </c>
      <c r="AF123" s="68">
        <f t="shared" si="53"/>
        <v>0</v>
      </c>
      <c r="AG123" s="138">
        <f t="shared" si="54"/>
        <v>0</v>
      </c>
      <c r="AH123" s="139">
        <f t="shared" si="55"/>
        <v>0</v>
      </c>
      <c r="AI123" s="127" t="e">
        <f t="shared" si="56"/>
        <v>#DIV/0!</v>
      </c>
    </row>
    <row r="124" spans="1:73" ht="46.5" customHeight="1" x14ac:dyDescent="0.25">
      <c r="A124" s="54">
        <v>66</v>
      </c>
      <c r="B124" s="60" t="s">
        <v>224</v>
      </c>
      <c r="C124" s="9" t="s">
        <v>56</v>
      </c>
      <c r="D124" s="24"/>
      <c r="E124" s="25"/>
      <c r="F124" s="23">
        <f t="shared" si="35"/>
        <v>0</v>
      </c>
      <c r="G124" s="23">
        <f t="shared" si="39"/>
        <v>0</v>
      </c>
      <c r="H124" s="23">
        <f t="shared" si="40"/>
        <v>0</v>
      </c>
      <c r="I124" s="23">
        <f t="shared" si="31"/>
        <v>0</v>
      </c>
      <c r="J124" s="133">
        <f t="shared" si="41"/>
        <v>0</v>
      </c>
      <c r="K124" s="65">
        <f t="shared" si="37"/>
        <v>0</v>
      </c>
      <c r="L124" s="65"/>
      <c r="M124" s="65">
        <f t="shared" si="42"/>
        <v>0</v>
      </c>
      <c r="N124" s="65" t="e">
        <f t="shared" si="43"/>
        <v>#DIV/0!</v>
      </c>
      <c r="O124" s="133">
        <f t="shared" si="44"/>
        <v>0</v>
      </c>
      <c r="P124" s="65">
        <f t="shared" si="45"/>
        <v>0</v>
      </c>
      <c r="Q124" s="65">
        <f t="shared" si="46"/>
        <v>0</v>
      </c>
      <c r="R124" s="135">
        <f t="shared" si="47"/>
        <v>0</v>
      </c>
      <c r="S124" s="65" t="e">
        <f t="shared" si="48"/>
        <v>#DIV/0!</v>
      </c>
      <c r="T124" s="24"/>
      <c r="U124" s="25"/>
      <c r="V124" s="25">
        <f t="shared" si="36"/>
        <v>0</v>
      </c>
      <c r="W124" s="25">
        <f t="shared" si="32"/>
        <v>0</v>
      </c>
      <c r="X124" s="25">
        <f t="shared" si="33"/>
        <v>0</v>
      </c>
      <c r="Y124" s="25">
        <f t="shared" si="34"/>
        <v>0</v>
      </c>
      <c r="Z124" s="136">
        <f t="shared" si="49"/>
        <v>0</v>
      </c>
      <c r="AA124" s="25" t="e">
        <f t="shared" si="50"/>
        <v>#DIV/0!</v>
      </c>
      <c r="AB124" s="68">
        <f t="shared" si="38"/>
        <v>0</v>
      </c>
      <c r="AC124" s="71"/>
      <c r="AD124" s="68">
        <f t="shared" si="51"/>
        <v>0</v>
      </c>
      <c r="AE124" s="141">
        <f t="shared" si="52"/>
        <v>0</v>
      </c>
      <c r="AF124" s="68">
        <f t="shared" si="53"/>
        <v>0</v>
      </c>
      <c r="AG124" s="138">
        <f t="shared" si="54"/>
        <v>0</v>
      </c>
      <c r="AH124" s="139">
        <f t="shared" si="55"/>
        <v>0</v>
      </c>
      <c r="AI124" s="127" t="e">
        <f t="shared" si="56"/>
        <v>#DIV/0!</v>
      </c>
    </row>
    <row r="125" spans="1:73" s="17" customFormat="1" ht="30" x14ac:dyDescent="0.25">
      <c r="A125" s="54">
        <v>67</v>
      </c>
      <c r="B125" s="91" t="s">
        <v>122</v>
      </c>
      <c r="C125" s="1" t="s">
        <v>56</v>
      </c>
      <c r="D125" s="22">
        <v>4</v>
      </c>
      <c r="E125" s="25">
        <v>13.59</v>
      </c>
      <c r="F125" s="23">
        <v>14.39</v>
      </c>
      <c r="G125" s="23">
        <f t="shared" si="39"/>
        <v>27.18</v>
      </c>
      <c r="H125" s="23">
        <f t="shared" si="40"/>
        <v>28.78</v>
      </c>
      <c r="I125" s="23">
        <f t="shared" si="31"/>
        <v>55.96</v>
      </c>
      <c r="J125" s="133">
        <f t="shared" si="41"/>
        <v>57.56</v>
      </c>
      <c r="K125" s="65">
        <f t="shared" si="37"/>
        <v>14.39</v>
      </c>
      <c r="L125" s="65">
        <v>15.54</v>
      </c>
      <c r="M125" s="65">
        <f t="shared" si="42"/>
        <v>28.78</v>
      </c>
      <c r="N125" s="65">
        <f t="shared" si="43"/>
        <v>100</v>
      </c>
      <c r="O125" s="133">
        <f t="shared" si="44"/>
        <v>57.56</v>
      </c>
      <c r="P125" s="65">
        <f t="shared" si="45"/>
        <v>31.08</v>
      </c>
      <c r="Q125" s="65">
        <f t="shared" si="46"/>
        <v>59.86</v>
      </c>
      <c r="R125" s="135">
        <f t="shared" si="47"/>
        <v>62.16</v>
      </c>
      <c r="S125" s="65">
        <f t="shared" si="48"/>
        <v>107.99166087560805</v>
      </c>
      <c r="T125" s="24"/>
      <c r="U125" s="23">
        <v>0</v>
      </c>
      <c r="V125" s="23">
        <f t="shared" si="36"/>
        <v>0</v>
      </c>
      <c r="W125" s="23">
        <f t="shared" si="32"/>
        <v>0</v>
      </c>
      <c r="X125" s="23">
        <f t="shared" si="33"/>
        <v>0</v>
      </c>
      <c r="Y125" s="23">
        <f t="shared" si="34"/>
        <v>0</v>
      </c>
      <c r="Z125" s="136">
        <f t="shared" si="49"/>
        <v>0</v>
      </c>
      <c r="AA125" s="25" t="e">
        <f t="shared" si="50"/>
        <v>#DIV/0!</v>
      </c>
      <c r="AB125" s="68">
        <f t="shared" si="38"/>
        <v>0</v>
      </c>
      <c r="AC125" s="71"/>
      <c r="AD125" s="68">
        <f t="shared" si="51"/>
        <v>0</v>
      </c>
      <c r="AE125" s="141">
        <f t="shared" si="52"/>
        <v>0</v>
      </c>
      <c r="AF125" s="68">
        <f t="shared" si="53"/>
        <v>0</v>
      </c>
      <c r="AG125" s="138">
        <f t="shared" si="54"/>
        <v>0</v>
      </c>
      <c r="AH125" s="139">
        <f t="shared" si="55"/>
        <v>0</v>
      </c>
      <c r="AI125" s="127" t="e">
        <f t="shared" si="56"/>
        <v>#DIV/0!</v>
      </c>
      <c r="AJ125" s="63"/>
      <c r="AK125" s="63"/>
      <c r="AL125" s="63"/>
      <c r="AM125" s="63"/>
      <c r="AN125" s="63"/>
      <c r="AO125" s="63"/>
      <c r="AP125" s="63"/>
      <c r="AQ125" s="63"/>
      <c r="AR125" s="63"/>
      <c r="AS125" s="63"/>
      <c r="AT125" s="63"/>
      <c r="AU125" s="63"/>
      <c r="AV125" s="63"/>
      <c r="AW125" s="63"/>
      <c r="AX125" s="63"/>
      <c r="AY125" s="63"/>
      <c r="AZ125" s="63"/>
      <c r="BA125" s="63"/>
      <c r="BB125" s="63"/>
      <c r="BC125" s="63"/>
      <c r="BD125" s="63"/>
      <c r="BE125" s="63"/>
      <c r="BF125" s="63"/>
      <c r="BG125" s="63"/>
      <c r="BH125" s="63"/>
      <c r="BI125" s="63"/>
      <c r="BJ125" s="63"/>
      <c r="BK125" s="63"/>
      <c r="BL125" s="63"/>
      <c r="BM125" s="63"/>
      <c r="BN125" s="63"/>
      <c r="BO125" s="63"/>
      <c r="BP125" s="63"/>
      <c r="BQ125" s="63"/>
      <c r="BR125" s="63"/>
      <c r="BS125" s="63"/>
      <c r="BT125" s="63"/>
      <c r="BU125" s="63"/>
    </row>
    <row r="126" spans="1:73" s="16" customFormat="1" ht="30" customHeight="1" x14ac:dyDescent="0.25">
      <c r="A126" s="267">
        <v>68</v>
      </c>
      <c r="B126" s="289" t="s">
        <v>229</v>
      </c>
      <c r="C126" s="1" t="s">
        <v>232</v>
      </c>
      <c r="D126" s="24"/>
      <c r="E126" s="25"/>
      <c r="F126" s="23">
        <f t="shared" si="35"/>
        <v>0</v>
      </c>
      <c r="G126" s="23">
        <f t="shared" si="39"/>
        <v>0</v>
      </c>
      <c r="H126" s="23">
        <f t="shared" si="40"/>
        <v>0</v>
      </c>
      <c r="I126" s="23">
        <f t="shared" si="31"/>
        <v>0</v>
      </c>
      <c r="J126" s="133">
        <f t="shared" si="41"/>
        <v>0</v>
      </c>
      <c r="K126" s="65">
        <f t="shared" si="37"/>
        <v>0</v>
      </c>
      <c r="L126" s="65"/>
      <c r="M126" s="65">
        <f t="shared" si="42"/>
        <v>0</v>
      </c>
      <c r="N126" s="65" t="e">
        <f t="shared" si="43"/>
        <v>#DIV/0!</v>
      </c>
      <c r="O126" s="133">
        <f t="shared" si="44"/>
        <v>0</v>
      </c>
      <c r="P126" s="65">
        <f t="shared" si="45"/>
        <v>0</v>
      </c>
      <c r="Q126" s="65">
        <f t="shared" si="46"/>
        <v>0</v>
      </c>
      <c r="R126" s="135">
        <f t="shared" si="47"/>
        <v>0</v>
      </c>
      <c r="S126" s="65" t="e">
        <f t="shared" si="48"/>
        <v>#DIV/0!</v>
      </c>
      <c r="T126" s="24"/>
      <c r="U126" s="25"/>
      <c r="V126" s="25">
        <f t="shared" si="36"/>
        <v>0</v>
      </c>
      <c r="W126" s="25">
        <f t="shared" si="32"/>
        <v>0</v>
      </c>
      <c r="X126" s="25">
        <f t="shared" si="33"/>
        <v>0</v>
      </c>
      <c r="Y126" s="25">
        <f t="shared" si="34"/>
        <v>0</v>
      </c>
      <c r="Z126" s="136">
        <f t="shared" si="49"/>
        <v>0</v>
      </c>
      <c r="AA126" s="25" t="e">
        <f t="shared" si="50"/>
        <v>#DIV/0!</v>
      </c>
      <c r="AB126" s="68">
        <f t="shared" si="38"/>
        <v>0</v>
      </c>
      <c r="AC126" s="71"/>
      <c r="AD126" s="68">
        <f t="shared" si="51"/>
        <v>0</v>
      </c>
      <c r="AE126" s="141">
        <f t="shared" si="52"/>
        <v>0</v>
      </c>
      <c r="AF126" s="68">
        <f t="shared" si="53"/>
        <v>0</v>
      </c>
      <c r="AG126" s="138">
        <f t="shared" si="54"/>
        <v>0</v>
      </c>
      <c r="AH126" s="139">
        <f t="shared" si="55"/>
        <v>0</v>
      </c>
      <c r="AI126" s="127" t="e">
        <f t="shared" si="56"/>
        <v>#DIV/0!</v>
      </c>
      <c r="AJ126" s="63"/>
      <c r="AK126" s="63"/>
      <c r="AL126" s="63"/>
      <c r="AM126" s="63"/>
      <c r="AN126" s="63"/>
      <c r="AO126" s="63"/>
      <c r="AP126" s="63"/>
      <c r="AQ126" s="63"/>
      <c r="AR126" s="63"/>
      <c r="AS126" s="63"/>
      <c r="AT126" s="63"/>
      <c r="AU126" s="63"/>
      <c r="AV126" s="63"/>
      <c r="AW126" s="63"/>
      <c r="AX126" s="63"/>
      <c r="AY126" s="63"/>
      <c r="AZ126" s="63"/>
      <c r="BA126" s="63"/>
      <c r="BB126" s="63"/>
      <c r="BC126" s="63"/>
      <c r="BD126" s="63"/>
      <c r="BE126" s="63"/>
      <c r="BF126" s="63"/>
      <c r="BG126" s="63"/>
      <c r="BH126" s="63"/>
      <c r="BI126" s="63"/>
      <c r="BJ126" s="63"/>
      <c r="BK126" s="63"/>
      <c r="BL126" s="63"/>
      <c r="BM126" s="63"/>
      <c r="BN126" s="63"/>
      <c r="BO126" s="63"/>
      <c r="BP126" s="63"/>
      <c r="BQ126" s="63"/>
      <c r="BR126" s="63"/>
      <c r="BS126" s="63"/>
      <c r="BT126" s="63"/>
      <c r="BU126" s="63"/>
    </row>
    <row r="127" spans="1:73" s="16" customFormat="1" ht="45" x14ac:dyDescent="0.25">
      <c r="A127" s="268"/>
      <c r="B127" s="290"/>
      <c r="C127" s="1" t="s">
        <v>231</v>
      </c>
      <c r="D127" s="24"/>
      <c r="E127" s="25"/>
      <c r="F127" s="23">
        <f t="shared" si="35"/>
        <v>0</v>
      </c>
      <c r="G127" s="23">
        <f t="shared" si="39"/>
        <v>0</v>
      </c>
      <c r="H127" s="23">
        <f t="shared" si="40"/>
        <v>0</v>
      </c>
      <c r="I127" s="23">
        <f t="shared" si="31"/>
        <v>0</v>
      </c>
      <c r="J127" s="133">
        <f t="shared" si="41"/>
        <v>0</v>
      </c>
      <c r="K127" s="65">
        <f t="shared" si="37"/>
        <v>0</v>
      </c>
      <c r="L127" s="65"/>
      <c r="M127" s="65">
        <f t="shared" si="42"/>
        <v>0</v>
      </c>
      <c r="N127" s="65" t="e">
        <f t="shared" si="43"/>
        <v>#DIV/0!</v>
      </c>
      <c r="O127" s="133">
        <f t="shared" si="44"/>
        <v>0</v>
      </c>
      <c r="P127" s="65">
        <f t="shared" si="45"/>
        <v>0</v>
      </c>
      <c r="Q127" s="65">
        <f t="shared" si="46"/>
        <v>0</v>
      </c>
      <c r="R127" s="135">
        <f t="shared" si="47"/>
        <v>0</v>
      </c>
      <c r="S127" s="65" t="e">
        <f t="shared" si="48"/>
        <v>#DIV/0!</v>
      </c>
      <c r="T127" s="24"/>
      <c r="U127" s="25"/>
      <c r="V127" s="25">
        <f t="shared" si="36"/>
        <v>0</v>
      </c>
      <c r="W127" s="25">
        <f t="shared" si="32"/>
        <v>0</v>
      </c>
      <c r="X127" s="25">
        <f t="shared" si="33"/>
        <v>0</v>
      </c>
      <c r="Y127" s="25">
        <f t="shared" si="34"/>
        <v>0</v>
      </c>
      <c r="Z127" s="136">
        <f t="shared" si="49"/>
        <v>0</v>
      </c>
      <c r="AA127" s="25" t="e">
        <f t="shared" si="50"/>
        <v>#DIV/0!</v>
      </c>
      <c r="AB127" s="68">
        <f t="shared" si="38"/>
        <v>0</v>
      </c>
      <c r="AC127" s="71"/>
      <c r="AD127" s="68">
        <f t="shared" si="51"/>
        <v>0</v>
      </c>
      <c r="AE127" s="141">
        <f t="shared" si="52"/>
        <v>0</v>
      </c>
      <c r="AF127" s="68">
        <f t="shared" si="53"/>
        <v>0</v>
      </c>
      <c r="AG127" s="138">
        <f t="shared" si="54"/>
        <v>0</v>
      </c>
      <c r="AH127" s="139">
        <f t="shared" si="55"/>
        <v>0</v>
      </c>
      <c r="AI127" s="127" t="e">
        <f t="shared" si="56"/>
        <v>#DIV/0!</v>
      </c>
      <c r="AJ127" s="63"/>
      <c r="AK127" s="63"/>
      <c r="AL127" s="63"/>
      <c r="AM127" s="63"/>
      <c r="AN127" s="63"/>
      <c r="AO127" s="63"/>
      <c r="AP127" s="63"/>
      <c r="AQ127" s="63"/>
      <c r="AR127" s="63"/>
      <c r="AS127" s="63"/>
      <c r="AT127" s="63"/>
      <c r="AU127" s="63"/>
      <c r="AV127" s="63"/>
      <c r="AW127" s="63"/>
      <c r="AX127" s="63"/>
      <c r="AY127" s="63"/>
      <c r="AZ127" s="63"/>
      <c r="BA127" s="63"/>
      <c r="BB127" s="63"/>
      <c r="BC127" s="63"/>
      <c r="BD127" s="63"/>
      <c r="BE127" s="63"/>
      <c r="BF127" s="63"/>
      <c r="BG127" s="63"/>
      <c r="BH127" s="63"/>
      <c r="BI127" s="63"/>
      <c r="BJ127" s="63"/>
      <c r="BK127" s="63"/>
      <c r="BL127" s="63"/>
      <c r="BM127" s="63"/>
      <c r="BN127" s="63"/>
      <c r="BO127" s="63"/>
      <c r="BP127" s="63"/>
      <c r="BQ127" s="63"/>
      <c r="BR127" s="63"/>
      <c r="BS127" s="63"/>
      <c r="BT127" s="63"/>
      <c r="BU127" s="63"/>
    </row>
    <row r="128" spans="1:73" s="16" customFormat="1" ht="45" x14ac:dyDescent="0.25">
      <c r="A128" s="271"/>
      <c r="B128" s="291"/>
      <c r="C128" s="1" t="s">
        <v>230</v>
      </c>
      <c r="D128" s="24"/>
      <c r="E128" s="25"/>
      <c r="F128" s="23">
        <f t="shared" si="35"/>
        <v>0</v>
      </c>
      <c r="G128" s="23">
        <f t="shared" si="39"/>
        <v>0</v>
      </c>
      <c r="H128" s="23">
        <f t="shared" si="40"/>
        <v>0</v>
      </c>
      <c r="I128" s="23">
        <f t="shared" si="31"/>
        <v>0</v>
      </c>
      <c r="J128" s="133">
        <f t="shared" si="41"/>
        <v>0</v>
      </c>
      <c r="K128" s="65">
        <f t="shared" si="37"/>
        <v>0</v>
      </c>
      <c r="L128" s="65"/>
      <c r="M128" s="65">
        <f t="shared" si="42"/>
        <v>0</v>
      </c>
      <c r="N128" s="65" t="e">
        <f t="shared" si="43"/>
        <v>#DIV/0!</v>
      </c>
      <c r="O128" s="133">
        <f t="shared" si="44"/>
        <v>0</v>
      </c>
      <c r="P128" s="65">
        <f t="shared" si="45"/>
        <v>0</v>
      </c>
      <c r="Q128" s="65">
        <f t="shared" si="46"/>
        <v>0</v>
      </c>
      <c r="R128" s="135">
        <f t="shared" si="47"/>
        <v>0</v>
      </c>
      <c r="S128" s="65" t="e">
        <f t="shared" si="48"/>
        <v>#DIV/0!</v>
      </c>
      <c r="T128" s="24"/>
      <c r="U128" s="25"/>
      <c r="V128" s="25">
        <f t="shared" si="36"/>
        <v>0</v>
      </c>
      <c r="W128" s="25">
        <f t="shared" si="32"/>
        <v>0</v>
      </c>
      <c r="X128" s="25">
        <f t="shared" si="33"/>
        <v>0</v>
      </c>
      <c r="Y128" s="25">
        <f t="shared" si="34"/>
        <v>0</v>
      </c>
      <c r="Z128" s="136">
        <f t="shared" si="49"/>
        <v>0</v>
      </c>
      <c r="AA128" s="25" t="e">
        <f t="shared" si="50"/>
        <v>#DIV/0!</v>
      </c>
      <c r="AB128" s="68">
        <f t="shared" si="38"/>
        <v>0</v>
      </c>
      <c r="AC128" s="71"/>
      <c r="AD128" s="68">
        <f t="shared" si="51"/>
        <v>0</v>
      </c>
      <c r="AE128" s="141">
        <f t="shared" si="52"/>
        <v>0</v>
      </c>
      <c r="AF128" s="68">
        <f t="shared" si="53"/>
        <v>0</v>
      </c>
      <c r="AG128" s="138">
        <f t="shared" si="54"/>
        <v>0</v>
      </c>
      <c r="AH128" s="139">
        <f t="shared" si="55"/>
        <v>0</v>
      </c>
      <c r="AI128" s="127" t="e">
        <f t="shared" si="56"/>
        <v>#DIV/0!</v>
      </c>
      <c r="AJ128" s="63"/>
      <c r="AK128" s="63"/>
      <c r="AL128" s="63"/>
      <c r="AM128" s="63"/>
      <c r="AN128" s="63"/>
      <c r="AO128" s="63"/>
      <c r="AP128" s="63"/>
      <c r="AQ128" s="63"/>
      <c r="AR128" s="63"/>
      <c r="AS128" s="63"/>
      <c r="AT128" s="63"/>
      <c r="AU128" s="63"/>
      <c r="AV128" s="63"/>
      <c r="AW128" s="63"/>
      <c r="AX128" s="63"/>
      <c r="AY128" s="63"/>
      <c r="AZ128" s="63"/>
      <c r="BA128" s="63"/>
      <c r="BB128" s="63"/>
      <c r="BC128" s="63"/>
      <c r="BD128" s="63"/>
      <c r="BE128" s="63"/>
      <c r="BF128" s="63"/>
      <c r="BG128" s="63"/>
      <c r="BH128" s="63"/>
      <c r="BI128" s="63"/>
      <c r="BJ128" s="63"/>
      <c r="BK128" s="63"/>
      <c r="BL128" s="63"/>
      <c r="BM128" s="63"/>
      <c r="BN128" s="63"/>
      <c r="BO128" s="63"/>
      <c r="BP128" s="63"/>
      <c r="BQ128" s="63"/>
      <c r="BR128" s="63"/>
      <c r="BS128" s="63"/>
      <c r="BT128" s="63"/>
      <c r="BU128" s="63"/>
    </row>
    <row r="129" spans="1:73" s="16" customFormat="1" ht="30" x14ac:dyDescent="0.25">
      <c r="A129" s="61">
        <v>69</v>
      </c>
      <c r="B129" s="92" t="s">
        <v>238</v>
      </c>
      <c r="C129" s="1" t="s">
        <v>239</v>
      </c>
      <c r="D129" s="24"/>
      <c r="E129" s="23">
        <v>0</v>
      </c>
      <c r="F129" s="23">
        <f t="shared" si="35"/>
        <v>0</v>
      </c>
      <c r="G129" s="23">
        <f t="shared" si="39"/>
        <v>0</v>
      </c>
      <c r="H129" s="23">
        <f t="shared" si="40"/>
        <v>0</v>
      </c>
      <c r="I129" s="23">
        <f t="shared" si="31"/>
        <v>0</v>
      </c>
      <c r="J129" s="133">
        <f t="shared" si="41"/>
        <v>0</v>
      </c>
      <c r="K129" s="65">
        <f t="shared" si="37"/>
        <v>0</v>
      </c>
      <c r="L129" s="65"/>
      <c r="M129" s="65">
        <f t="shared" si="42"/>
        <v>0</v>
      </c>
      <c r="N129" s="65" t="e">
        <f t="shared" si="43"/>
        <v>#DIV/0!</v>
      </c>
      <c r="O129" s="133">
        <f t="shared" si="44"/>
        <v>0</v>
      </c>
      <c r="P129" s="65">
        <f t="shared" si="45"/>
        <v>0</v>
      </c>
      <c r="Q129" s="65">
        <f t="shared" si="46"/>
        <v>0</v>
      </c>
      <c r="R129" s="135">
        <f t="shared" si="47"/>
        <v>0</v>
      </c>
      <c r="S129" s="65" t="e">
        <f t="shared" si="48"/>
        <v>#DIV/0!</v>
      </c>
      <c r="T129" s="24"/>
      <c r="U129" s="25"/>
      <c r="V129" s="25">
        <f t="shared" si="36"/>
        <v>0</v>
      </c>
      <c r="W129" s="25">
        <f t="shared" si="32"/>
        <v>0</v>
      </c>
      <c r="X129" s="25">
        <f t="shared" si="33"/>
        <v>0</v>
      </c>
      <c r="Y129" s="25">
        <f t="shared" si="34"/>
        <v>0</v>
      </c>
      <c r="Z129" s="136">
        <f t="shared" si="49"/>
        <v>0</v>
      </c>
      <c r="AA129" s="25" t="e">
        <f t="shared" si="50"/>
        <v>#DIV/0!</v>
      </c>
      <c r="AB129" s="68">
        <f t="shared" si="38"/>
        <v>0</v>
      </c>
      <c r="AC129" s="71"/>
      <c r="AD129" s="68">
        <f t="shared" si="51"/>
        <v>0</v>
      </c>
      <c r="AE129" s="141">
        <f t="shared" si="52"/>
        <v>0</v>
      </c>
      <c r="AF129" s="68">
        <f t="shared" si="53"/>
        <v>0</v>
      </c>
      <c r="AG129" s="138">
        <f t="shared" si="54"/>
        <v>0</v>
      </c>
      <c r="AH129" s="139">
        <f t="shared" si="55"/>
        <v>0</v>
      </c>
      <c r="AI129" s="127" t="e">
        <f t="shared" si="56"/>
        <v>#DIV/0!</v>
      </c>
      <c r="AJ129" s="63"/>
      <c r="AK129" s="63"/>
      <c r="AL129" s="63"/>
      <c r="AM129" s="63"/>
      <c r="AN129" s="63"/>
      <c r="AO129" s="63"/>
      <c r="AP129" s="63"/>
      <c r="AQ129" s="63"/>
      <c r="AR129" s="63"/>
      <c r="AS129" s="63"/>
      <c r="AT129" s="63"/>
      <c r="AU129" s="63"/>
      <c r="AV129" s="63"/>
      <c r="AW129" s="63"/>
      <c r="AX129" s="63"/>
      <c r="AY129" s="63"/>
      <c r="AZ129" s="63"/>
      <c r="BA129" s="63"/>
      <c r="BB129" s="63"/>
      <c r="BC129" s="63"/>
      <c r="BD129" s="63"/>
      <c r="BE129" s="63"/>
      <c r="BF129" s="63"/>
      <c r="BG129" s="63"/>
      <c r="BH129" s="63"/>
      <c r="BI129" s="63"/>
      <c r="BJ129" s="63"/>
      <c r="BK129" s="63"/>
      <c r="BL129" s="63"/>
      <c r="BM129" s="63"/>
      <c r="BN129" s="63"/>
      <c r="BO129" s="63"/>
      <c r="BP129" s="63"/>
      <c r="BQ129" s="63"/>
      <c r="BR129" s="63"/>
      <c r="BS129" s="63"/>
      <c r="BT129" s="63"/>
      <c r="BU129" s="63"/>
    </row>
    <row r="130" spans="1:73" s="16" customFormat="1" ht="45" x14ac:dyDescent="0.25">
      <c r="A130" s="61">
        <v>70</v>
      </c>
      <c r="B130" s="62" t="s">
        <v>235</v>
      </c>
      <c r="C130" s="1" t="s">
        <v>56</v>
      </c>
      <c r="D130" s="24"/>
      <c r="E130" s="23">
        <v>0</v>
      </c>
      <c r="F130" s="23">
        <f t="shared" si="35"/>
        <v>0</v>
      </c>
      <c r="G130" s="23">
        <f t="shared" si="39"/>
        <v>0</v>
      </c>
      <c r="H130" s="23">
        <f t="shared" si="40"/>
        <v>0</v>
      </c>
      <c r="I130" s="23">
        <f t="shared" si="31"/>
        <v>0</v>
      </c>
      <c r="J130" s="133">
        <f t="shared" si="41"/>
        <v>0</v>
      </c>
      <c r="K130" s="65">
        <f t="shared" si="37"/>
        <v>0</v>
      </c>
      <c r="L130" s="65"/>
      <c r="M130" s="65">
        <f t="shared" si="42"/>
        <v>0</v>
      </c>
      <c r="N130" s="65" t="e">
        <f t="shared" si="43"/>
        <v>#DIV/0!</v>
      </c>
      <c r="O130" s="133">
        <f t="shared" si="44"/>
        <v>0</v>
      </c>
      <c r="P130" s="65">
        <f t="shared" si="45"/>
        <v>0</v>
      </c>
      <c r="Q130" s="65">
        <f t="shared" si="46"/>
        <v>0</v>
      </c>
      <c r="R130" s="135">
        <f t="shared" si="47"/>
        <v>0</v>
      </c>
      <c r="S130" s="65" t="e">
        <f t="shared" si="48"/>
        <v>#DIV/0!</v>
      </c>
      <c r="T130" s="24"/>
      <c r="U130" s="25"/>
      <c r="V130" s="25">
        <f t="shared" si="36"/>
        <v>0</v>
      </c>
      <c r="W130" s="25">
        <f t="shared" si="32"/>
        <v>0</v>
      </c>
      <c r="X130" s="25">
        <f t="shared" si="33"/>
        <v>0</v>
      </c>
      <c r="Y130" s="25">
        <f t="shared" si="34"/>
        <v>0</v>
      </c>
      <c r="Z130" s="136">
        <f t="shared" si="49"/>
        <v>0</v>
      </c>
      <c r="AA130" s="25" t="e">
        <f t="shared" si="50"/>
        <v>#DIV/0!</v>
      </c>
      <c r="AB130" s="68">
        <f t="shared" si="38"/>
        <v>0</v>
      </c>
      <c r="AC130" s="71"/>
      <c r="AD130" s="68">
        <f t="shared" si="51"/>
        <v>0</v>
      </c>
      <c r="AE130" s="141">
        <f t="shared" si="52"/>
        <v>0</v>
      </c>
      <c r="AF130" s="68">
        <f t="shared" si="53"/>
        <v>0</v>
      </c>
      <c r="AG130" s="138">
        <f t="shared" si="54"/>
        <v>0</v>
      </c>
      <c r="AH130" s="139">
        <f t="shared" si="55"/>
        <v>0</v>
      </c>
      <c r="AI130" s="127" t="e">
        <f t="shared" si="56"/>
        <v>#DIV/0!</v>
      </c>
      <c r="AJ130" s="63"/>
      <c r="AK130" s="63"/>
      <c r="AL130" s="63"/>
      <c r="AM130" s="63"/>
      <c r="AN130" s="63"/>
      <c r="AO130" s="63"/>
      <c r="AP130" s="63"/>
      <c r="AQ130" s="63"/>
      <c r="AR130" s="63"/>
      <c r="AS130" s="63"/>
      <c r="AT130" s="63"/>
      <c r="AU130" s="63"/>
      <c r="AV130" s="63"/>
      <c r="AW130" s="63"/>
      <c r="AX130" s="63"/>
      <c r="AY130" s="63"/>
      <c r="AZ130" s="63"/>
      <c r="BA130" s="63"/>
      <c r="BB130" s="63"/>
      <c r="BC130" s="63"/>
      <c r="BD130" s="63"/>
      <c r="BE130" s="63"/>
      <c r="BF130" s="63"/>
      <c r="BG130" s="63"/>
      <c r="BH130" s="63"/>
      <c r="BI130" s="63"/>
      <c r="BJ130" s="63"/>
      <c r="BK130" s="63"/>
      <c r="BL130" s="63"/>
      <c r="BM130" s="63"/>
      <c r="BN130" s="63"/>
      <c r="BO130" s="63"/>
      <c r="BP130" s="63"/>
      <c r="BQ130" s="63"/>
      <c r="BR130" s="63"/>
      <c r="BS130" s="63"/>
      <c r="BT130" s="63"/>
      <c r="BU130" s="63"/>
    </row>
    <row r="131" spans="1:73" ht="34.5" customHeight="1" x14ac:dyDescent="0.25">
      <c r="A131" s="54">
        <v>71</v>
      </c>
      <c r="B131" s="93" t="s">
        <v>45</v>
      </c>
      <c r="C131" s="13" t="s">
        <v>56</v>
      </c>
      <c r="D131" s="5">
        <v>1186.5999999999999</v>
      </c>
      <c r="E131" s="7">
        <v>24.44</v>
      </c>
      <c r="F131" s="23">
        <v>25.76</v>
      </c>
      <c r="G131" s="23">
        <f t="shared" si="39"/>
        <v>14500.252</v>
      </c>
      <c r="H131" s="23">
        <f t="shared" si="40"/>
        <v>15283.407999999999</v>
      </c>
      <c r="I131" s="23">
        <f t="shared" si="31"/>
        <v>29783.66</v>
      </c>
      <c r="J131" s="133">
        <f t="shared" si="41"/>
        <v>30566.815999999999</v>
      </c>
      <c r="K131" s="65">
        <f t="shared" si="37"/>
        <v>25.76</v>
      </c>
      <c r="L131" s="65">
        <v>26.81</v>
      </c>
      <c r="M131" s="65">
        <f t="shared" si="42"/>
        <v>15283.407999999999</v>
      </c>
      <c r="N131" s="65">
        <f t="shared" si="43"/>
        <v>100</v>
      </c>
      <c r="O131" s="133">
        <f t="shared" si="44"/>
        <v>30566.815999999999</v>
      </c>
      <c r="P131" s="65">
        <f t="shared" si="45"/>
        <v>15906.372999999998</v>
      </c>
      <c r="Q131" s="65">
        <f t="shared" si="46"/>
        <v>31189.780999999995</v>
      </c>
      <c r="R131" s="135">
        <f t="shared" si="47"/>
        <v>31812.745999999996</v>
      </c>
      <c r="S131" s="65">
        <f t="shared" si="48"/>
        <v>104.07608695652173</v>
      </c>
      <c r="T131" s="5"/>
      <c r="U131" s="7"/>
      <c r="V131" s="25"/>
      <c r="W131" s="25"/>
      <c r="X131" s="25"/>
      <c r="Y131" s="25"/>
      <c r="Z131" s="136">
        <f t="shared" si="49"/>
        <v>0</v>
      </c>
      <c r="AA131" s="25" t="e">
        <f t="shared" si="50"/>
        <v>#DIV/0!</v>
      </c>
      <c r="AB131" s="68">
        <f t="shared" si="38"/>
        <v>0</v>
      </c>
      <c r="AC131" s="71"/>
      <c r="AD131" s="68">
        <f t="shared" si="51"/>
        <v>0</v>
      </c>
      <c r="AE131" s="141">
        <f t="shared" si="52"/>
        <v>0</v>
      </c>
      <c r="AF131" s="68">
        <f t="shared" si="53"/>
        <v>0</v>
      </c>
      <c r="AG131" s="138">
        <f t="shared" si="54"/>
        <v>0</v>
      </c>
      <c r="AH131" s="139">
        <f t="shared" si="55"/>
        <v>0</v>
      </c>
      <c r="AI131" s="127" t="e">
        <f t="shared" si="56"/>
        <v>#DIV/0!</v>
      </c>
    </row>
    <row r="132" spans="1:73" ht="30" customHeight="1" x14ac:dyDescent="0.25">
      <c r="A132" s="267">
        <v>72</v>
      </c>
      <c r="B132" s="292" t="s">
        <v>240</v>
      </c>
      <c r="C132" s="13" t="s">
        <v>241</v>
      </c>
      <c r="D132" s="5"/>
      <c r="E132" s="7"/>
      <c r="F132" s="23">
        <f t="shared" si="35"/>
        <v>0</v>
      </c>
      <c r="G132" s="23">
        <f t="shared" si="39"/>
        <v>0</v>
      </c>
      <c r="H132" s="23">
        <f t="shared" si="40"/>
        <v>0</v>
      </c>
      <c r="I132" s="23">
        <f t="shared" si="31"/>
        <v>0</v>
      </c>
      <c r="J132" s="133">
        <f t="shared" si="41"/>
        <v>0</v>
      </c>
      <c r="K132" s="65">
        <f t="shared" ref="K132:K201" si="57">F132</f>
        <v>0</v>
      </c>
      <c r="L132" s="65"/>
      <c r="M132" s="65">
        <f t="shared" si="42"/>
        <v>0</v>
      </c>
      <c r="N132" s="65" t="e">
        <f t="shared" si="43"/>
        <v>#DIV/0!</v>
      </c>
      <c r="O132" s="133">
        <f t="shared" si="44"/>
        <v>0</v>
      </c>
      <c r="P132" s="65">
        <f t="shared" si="45"/>
        <v>0</v>
      </c>
      <c r="Q132" s="65">
        <f t="shared" si="46"/>
        <v>0</v>
      </c>
      <c r="R132" s="135">
        <f t="shared" si="47"/>
        <v>0</v>
      </c>
      <c r="S132" s="65" t="e">
        <f t="shared" si="48"/>
        <v>#DIV/0!</v>
      </c>
      <c r="T132" s="5"/>
      <c r="U132" s="7"/>
      <c r="V132" s="25">
        <f t="shared" si="36"/>
        <v>0</v>
      </c>
      <c r="W132" s="25">
        <f t="shared" si="32"/>
        <v>0</v>
      </c>
      <c r="X132" s="25">
        <f t="shared" si="33"/>
        <v>0</v>
      </c>
      <c r="Y132" s="25">
        <f t="shared" si="34"/>
        <v>0</v>
      </c>
      <c r="Z132" s="136">
        <f t="shared" si="49"/>
        <v>0</v>
      </c>
      <c r="AA132" s="25" t="e">
        <f t="shared" si="50"/>
        <v>#DIV/0!</v>
      </c>
      <c r="AB132" s="68">
        <f t="shared" ref="AB132:AB201" si="58">V132</f>
        <v>0</v>
      </c>
      <c r="AC132" s="71"/>
      <c r="AD132" s="68">
        <f t="shared" si="51"/>
        <v>0</v>
      </c>
      <c r="AE132" s="141">
        <f t="shared" si="52"/>
        <v>0</v>
      </c>
      <c r="AF132" s="68">
        <f t="shared" si="53"/>
        <v>0</v>
      </c>
      <c r="AG132" s="138">
        <f t="shared" si="54"/>
        <v>0</v>
      </c>
      <c r="AH132" s="139">
        <f t="shared" si="55"/>
        <v>0</v>
      </c>
      <c r="AI132" s="127" t="e">
        <f t="shared" si="56"/>
        <v>#DIV/0!</v>
      </c>
    </row>
    <row r="133" spans="1:73" x14ac:dyDescent="0.25">
      <c r="A133" s="271"/>
      <c r="B133" s="293"/>
      <c r="C133" s="13" t="s">
        <v>56</v>
      </c>
      <c r="D133" s="5"/>
      <c r="E133" s="7"/>
      <c r="F133" s="23">
        <f t="shared" si="35"/>
        <v>0</v>
      </c>
      <c r="G133" s="23">
        <f t="shared" si="39"/>
        <v>0</v>
      </c>
      <c r="H133" s="23">
        <f t="shared" si="40"/>
        <v>0</v>
      </c>
      <c r="I133" s="23">
        <f t="shared" si="31"/>
        <v>0</v>
      </c>
      <c r="J133" s="133">
        <f t="shared" si="41"/>
        <v>0</v>
      </c>
      <c r="K133" s="65">
        <f t="shared" si="57"/>
        <v>0</v>
      </c>
      <c r="L133" s="65"/>
      <c r="M133" s="65">
        <f t="shared" si="42"/>
        <v>0</v>
      </c>
      <c r="N133" s="65" t="e">
        <f t="shared" si="43"/>
        <v>#DIV/0!</v>
      </c>
      <c r="O133" s="133">
        <f t="shared" si="44"/>
        <v>0</v>
      </c>
      <c r="P133" s="65">
        <f t="shared" si="45"/>
        <v>0</v>
      </c>
      <c r="Q133" s="65">
        <f t="shared" si="46"/>
        <v>0</v>
      </c>
      <c r="R133" s="135">
        <f t="shared" si="47"/>
        <v>0</v>
      </c>
      <c r="S133" s="65" t="e">
        <f t="shared" si="48"/>
        <v>#DIV/0!</v>
      </c>
      <c r="T133" s="5"/>
      <c r="U133" s="7"/>
      <c r="V133" s="25">
        <f t="shared" si="36"/>
        <v>0</v>
      </c>
      <c r="W133" s="25">
        <f t="shared" si="32"/>
        <v>0</v>
      </c>
      <c r="X133" s="25">
        <f t="shared" si="33"/>
        <v>0</v>
      </c>
      <c r="Y133" s="25">
        <f t="shared" si="34"/>
        <v>0</v>
      </c>
      <c r="Z133" s="136">
        <f t="shared" si="49"/>
        <v>0</v>
      </c>
      <c r="AA133" s="25" t="e">
        <f t="shared" si="50"/>
        <v>#DIV/0!</v>
      </c>
      <c r="AB133" s="68">
        <f t="shared" si="58"/>
        <v>0</v>
      </c>
      <c r="AC133" s="71"/>
      <c r="AD133" s="68">
        <f t="shared" si="51"/>
        <v>0</v>
      </c>
      <c r="AE133" s="141">
        <f t="shared" si="52"/>
        <v>0</v>
      </c>
      <c r="AF133" s="68">
        <f t="shared" si="53"/>
        <v>0</v>
      </c>
      <c r="AG133" s="138">
        <f t="shared" si="54"/>
        <v>0</v>
      </c>
      <c r="AH133" s="139">
        <f t="shared" si="55"/>
        <v>0</v>
      </c>
      <c r="AI133" s="127" t="e">
        <f t="shared" si="56"/>
        <v>#DIV/0!</v>
      </c>
    </row>
    <row r="134" spans="1:73" s="10" customFormat="1" ht="135" x14ac:dyDescent="0.25">
      <c r="A134" s="54">
        <v>73</v>
      </c>
      <c r="B134" s="107" t="s">
        <v>245</v>
      </c>
      <c r="C134" s="1" t="s">
        <v>56</v>
      </c>
      <c r="D134" s="24">
        <v>7.3</v>
      </c>
      <c r="E134" s="25">
        <v>30.71</v>
      </c>
      <c r="F134" s="23">
        <v>32.56</v>
      </c>
      <c r="G134" s="23">
        <f t="shared" si="39"/>
        <v>112.0915</v>
      </c>
      <c r="H134" s="23">
        <f t="shared" si="40"/>
        <v>118.84400000000001</v>
      </c>
      <c r="I134" s="23">
        <f t="shared" si="31"/>
        <v>230.93549999999999</v>
      </c>
      <c r="J134" s="133">
        <f t="shared" si="41"/>
        <v>237.68800000000002</v>
      </c>
      <c r="K134" s="65">
        <f t="shared" si="57"/>
        <v>32.56</v>
      </c>
      <c r="L134" s="65">
        <v>34.67</v>
      </c>
      <c r="M134" s="65">
        <f t="shared" si="42"/>
        <v>118.84400000000001</v>
      </c>
      <c r="N134" s="65">
        <f t="shared" si="43"/>
        <v>100</v>
      </c>
      <c r="O134" s="133">
        <f t="shared" si="44"/>
        <v>237.68800000000002</v>
      </c>
      <c r="P134" s="65">
        <f t="shared" si="45"/>
        <v>126.5455</v>
      </c>
      <c r="Q134" s="65">
        <f t="shared" si="46"/>
        <v>245.3895</v>
      </c>
      <c r="R134" s="135">
        <f t="shared" si="47"/>
        <v>253.09100000000001</v>
      </c>
      <c r="S134" s="65">
        <f t="shared" si="48"/>
        <v>106.48034398034399</v>
      </c>
      <c r="T134" s="24"/>
      <c r="U134" s="25"/>
      <c r="V134" s="25">
        <f t="shared" si="36"/>
        <v>0</v>
      </c>
      <c r="W134" s="25">
        <f t="shared" si="32"/>
        <v>0</v>
      </c>
      <c r="X134" s="25">
        <f t="shared" si="33"/>
        <v>0</v>
      </c>
      <c r="Y134" s="25">
        <f t="shared" si="34"/>
        <v>0</v>
      </c>
      <c r="Z134" s="136">
        <f t="shared" si="49"/>
        <v>0</v>
      </c>
      <c r="AA134" s="25" t="e">
        <f t="shared" si="50"/>
        <v>#DIV/0!</v>
      </c>
      <c r="AB134" s="68">
        <f t="shared" si="58"/>
        <v>0</v>
      </c>
      <c r="AC134" s="71"/>
      <c r="AD134" s="68">
        <f t="shared" si="51"/>
        <v>0</v>
      </c>
      <c r="AE134" s="141">
        <f t="shared" si="52"/>
        <v>0</v>
      </c>
      <c r="AF134" s="68">
        <f t="shared" si="53"/>
        <v>0</v>
      </c>
      <c r="AG134" s="138">
        <f t="shared" si="54"/>
        <v>0</v>
      </c>
      <c r="AH134" s="139">
        <f t="shared" si="55"/>
        <v>0</v>
      </c>
      <c r="AI134" s="127" t="e">
        <f t="shared" si="56"/>
        <v>#DIV/0!</v>
      </c>
      <c r="AJ134" s="63"/>
      <c r="AK134" s="63"/>
      <c r="AL134" s="63"/>
      <c r="AM134" s="63"/>
      <c r="AN134" s="63"/>
      <c r="AO134" s="63"/>
      <c r="AP134" s="63"/>
      <c r="AQ134" s="63"/>
      <c r="AR134" s="63"/>
      <c r="AS134" s="63"/>
      <c r="AT134" s="63"/>
      <c r="AU134" s="63"/>
      <c r="AV134" s="63"/>
      <c r="AW134" s="63"/>
      <c r="AX134" s="63"/>
      <c r="AY134" s="63"/>
      <c r="AZ134" s="63"/>
      <c r="BA134" s="63"/>
      <c r="BB134" s="63"/>
      <c r="BC134" s="63"/>
      <c r="BD134" s="63"/>
      <c r="BE134" s="63"/>
      <c r="BF134" s="63"/>
      <c r="BG134" s="63"/>
      <c r="BH134" s="63"/>
      <c r="BI134" s="63"/>
      <c r="BJ134" s="63"/>
      <c r="BK134" s="63"/>
      <c r="BL134" s="63"/>
      <c r="BM134" s="63"/>
      <c r="BN134" s="63"/>
      <c r="BO134" s="63"/>
      <c r="BP134" s="63"/>
      <c r="BQ134" s="63"/>
      <c r="BR134" s="63"/>
      <c r="BS134" s="63"/>
      <c r="BT134" s="63"/>
      <c r="BU134" s="63"/>
    </row>
    <row r="135" spans="1:73" ht="20.25" customHeight="1" x14ac:dyDescent="0.25">
      <c r="A135" s="54">
        <v>74</v>
      </c>
      <c r="B135" s="107" t="s">
        <v>249</v>
      </c>
      <c r="C135" s="1" t="s">
        <v>56</v>
      </c>
      <c r="D135" s="24">
        <v>8</v>
      </c>
      <c r="E135" s="25">
        <v>22.04</v>
      </c>
      <c r="F135" s="23">
        <v>23.35</v>
      </c>
      <c r="G135" s="23">
        <f t="shared" ref="G135:G198" si="59">D135*E135/2</f>
        <v>88.16</v>
      </c>
      <c r="H135" s="23">
        <f t="shared" ref="H135:H198" si="60">D135*F135/2</f>
        <v>93.4</v>
      </c>
      <c r="I135" s="23">
        <f t="shared" ref="I135:I205" si="61">G135+H135</f>
        <v>181.56</v>
      </c>
      <c r="J135" s="133">
        <f t="shared" ref="J135:J198" si="62">D135*F135</f>
        <v>186.8</v>
      </c>
      <c r="K135" s="65">
        <f t="shared" si="57"/>
        <v>23.35</v>
      </c>
      <c r="L135" s="65">
        <v>24.76</v>
      </c>
      <c r="M135" s="65">
        <f t="shared" ref="M135:M198" si="63">D135*K135/2</f>
        <v>93.4</v>
      </c>
      <c r="N135" s="65">
        <f t="shared" ref="N135:N198" si="64">K135/F135*100</f>
        <v>100</v>
      </c>
      <c r="O135" s="133">
        <f t="shared" ref="O135:O198" si="65">D135*K135</f>
        <v>186.8</v>
      </c>
      <c r="P135" s="65">
        <f t="shared" ref="P135:P198" si="66">D135*L135/2</f>
        <v>99.04</v>
      </c>
      <c r="Q135" s="65">
        <f t="shared" ref="Q135:Q198" si="67">M135+P135</f>
        <v>192.44</v>
      </c>
      <c r="R135" s="135">
        <f t="shared" ref="R135:R198" si="68">D135*L135</f>
        <v>198.08</v>
      </c>
      <c r="S135" s="65">
        <f t="shared" ref="S135:S198" si="69">L135/K135*100</f>
        <v>106.03854389721627</v>
      </c>
      <c r="T135" s="24"/>
      <c r="U135" s="25"/>
      <c r="V135" s="25">
        <f t="shared" ref="V135:V203" si="70">U135*1.06</f>
        <v>0</v>
      </c>
      <c r="W135" s="25">
        <f t="shared" ref="W135:W205" si="71">T135*U135/2</f>
        <v>0</v>
      </c>
      <c r="X135" s="25">
        <f t="shared" ref="X135:X205" si="72">T135*V135/2</f>
        <v>0</v>
      </c>
      <c r="Y135" s="25">
        <f t="shared" ref="Y135:Y205" si="73">W135+X135</f>
        <v>0</v>
      </c>
      <c r="Z135" s="136">
        <f t="shared" ref="Z135:Z198" si="74">T135*V135</f>
        <v>0</v>
      </c>
      <c r="AA135" s="25" t="e">
        <f t="shared" ref="AA135:AA198" si="75">V135/U135*100</f>
        <v>#DIV/0!</v>
      </c>
      <c r="AB135" s="68">
        <f t="shared" si="58"/>
        <v>0</v>
      </c>
      <c r="AC135" s="71"/>
      <c r="AD135" s="68">
        <f t="shared" ref="AD135:AD198" si="76">AB135*T135/2</f>
        <v>0</v>
      </c>
      <c r="AE135" s="141">
        <f t="shared" ref="AE135:AE198" si="77">T135*AB135</f>
        <v>0</v>
      </c>
      <c r="AF135" s="68">
        <f t="shared" ref="AF135:AF198" si="78">AC135*T135/2</f>
        <v>0</v>
      </c>
      <c r="AG135" s="138">
        <f t="shared" ref="AG135:AG198" si="79">AD135+AF135</f>
        <v>0</v>
      </c>
      <c r="AH135" s="139">
        <f t="shared" ref="AH135:AH198" si="80">T135*AC135</f>
        <v>0</v>
      </c>
      <c r="AI135" s="127" t="e">
        <f t="shared" ref="AI135:AI198" si="81">AC135/AB135*100</f>
        <v>#DIV/0!</v>
      </c>
    </row>
    <row r="136" spans="1:73" s="15" customFormat="1" ht="30" x14ac:dyDescent="0.25">
      <c r="A136" s="54">
        <v>75</v>
      </c>
      <c r="B136" s="90" t="s">
        <v>46</v>
      </c>
      <c r="C136" s="13" t="s">
        <v>57</v>
      </c>
      <c r="D136" s="18">
        <v>4079.5</v>
      </c>
      <c r="E136" s="21">
        <v>22.86</v>
      </c>
      <c r="F136" s="23">
        <v>23.77</v>
      </c>
      <c r="G136" s="23">
        <f t="shared" si="59"/>
        <v>46628.684999999998</v>
      </c>
      <c r="H136" s="23">
        <f t="shared" si="60"/>
        <v>48484.857499999998</v>
      </c>
      <c r="I136" s="23">
        <f t="shared" si="61"/>
        <v>95113.542499999996</v>
      </c>
      <c r="J136" s="133">
        <f t="shared" si="62"/>
        <v>96969.714999999997</v>
      </c>
      <c r="K136" s="65">
        <f t="shared" si="57"/>
        <v>23.77</v>
      </c>
      <c r="L136" s="65">
        <v>24.84</v>
      </c>
      <c r="M136" s="65">
        <f t="shared" si="63"/>
        <v>48484.857499999998</v>
      </c>
      <c r="N136" s="65">
        <f t="shared" si="64"/>
        <v>100</v>
      </c>
      <c r="O136" s="133">
        <f t="shared" si="65"/>
        <v>96969.714999999997</v>
      </c>
      <c r="P136" s="65">
        <f t="shared" si="66"/>
        <v>50667.39</v>
      </c>
      <c r="Q136" s="65">
        <f t="shared" si="67"/>
        <v>99152.247499999998</v>
      </c>
      <c r="R136" s="135">
        <f t="shared" si="68"/>
        <v>101334.78</v>
      </c>
      <c r="S136" s="65">
        <f t="shared" si="69"/>
        <v>104.50147244425747</v>
      </c>
      <c r="T136" s="18">
        <v>4778.2</v>
      </c>
      <c r="U136" s="21">
        <v>15.47</v>
      </c>
      <c r="V136" s="23">
        <v>16.079999999999998</v>
      </c>
      <c r="W136" s="25">
        <f t="shared" si="71"/>
        <v>36959.377</v>
      </c>
      <c r="X136" s="25">
        <f t="shared" si="72"/>
        <v>38416.727999999996</v>
      </c>
      <c r="Y136" s="25">
        <f t="shared" si="73"/>
        <v>75376.104999999996</v>
      </c>
      <c r="Z136" s="136">
        <f t="shared" si="74"/>
        <v>76833.455999999991</v>
      </c>
      <c r="AA136" s="25">
        <f t="shared" si="75"/>
        <v>103.94311570782158</v>
      </c>
      <c r="AB136" s="68">
        <f t="shared" si="58"/>
        <v>16.079999999999998</v>
      </c>
      <c r="AC136" s="71">
        <v>16.8</v>
      </c>
      <c r="AD136" s="68">
        <f t="shared" si="76"/>
        <v>38416.727999999996</v>
      </c>
      <c r="AE136" s="141">
        <f t="shared" si="77"/>
        <v>76833.455999999991</v>
      </c>
      <c r="AF136" s="68">
        <f t="shared" si="78"/>
        <v>40136.879999999997</v>
      </c>
      <c r="AG136" s="138">
        <f t="shared" si="79"/>
        <v>78553.607999999993</v>
      </c>
      <c r="AH136" s="139">
        <f t="shared" si="80"/>
        <v>80273.759999999995</v>
      </c>
      <c r="AI136" s="127">
        <f t="shared" si="81"/>
        <v>104.47761194029852</v>
      </c>
      <c r="AJ136" s="63"/>
      <c r="AK136" s="63"/>
      <c r="AL136" s="63"/>
      <c r="AM136" s="63"/>
      <c r="AN136" s="63"/>
      <c r="AO136" s="63"/>
      <c r="AP136" s="63"/>
      <c r="AQ136" s="63"/>
      <c r="AR136" s="63"/>
      <c r="AS136" s="63"/>
      <c r="AT136" s="63"/>
      <c r="AU136" s="63"/>
      <c r="AV136" s="63"/>
      <c r="AW136" s="63"/>
      <c r="AX136" s="63"/>
      <c r="AY136" s="63"/>
      <c r="AZ136" s="63"/>
      <c r="BA136" s="63"/>
      <c r="BB136" s="63"/>
      <c r="BC136" s="63"/>
      <c r="BD136" s="63"/>
      <c r="BE136" s="63"/>
      <c r="BF136" s="63"/>
      <c r="BG136" s="63"/>
      <c r="BH136" s="63"/>
      <c r="BI136" s="63"/>
      <c r="BJ136" s="63"/>
      <c r="BK136" s="63"/>
      <c r="BL136" s="63"/>
      <c r="BM136" s="63"/>
      <c r="BN136" s="63"/>
      <c r="BO136" s="63"/>
      <c r="BP136" s="63"/>
      <c r="BQ136" s="63"/>
      <c r="BR136" s="63"/>
      <c r="BS136" s="63"/>
      <c r="BT136" s="63"/>
      <c r="BU136" s="63"/>
    </row>
    <row r="137" spans="1:73" s="16" customFormat="1" ht="30" customHeight="1" x14ac:dyDescent="0.25">
      <c r="A137" s="54">
        <v>76</v>
      </c>
      <c r="B137" s="55" t="s">
        <v>218</v>
      </c>
      <c r="C137" s="1" t="s">
        <v>219</v>
      </c>
      <c r="D137" s="18"/>
      <c r="E137" s="21"/>
      <c r="F137" s="23">
        <f t="shared" ref="F137:F155" si="82">E137*1.06</f>
        <v>0</v>
      </c>
      <c r="G137" s="23">
        <f t="shared" si="59"/>
        <v>0</v>
      </c>
      <c r="H137" s="23">
        <f t="shared" si="60"/>
        <v>0</v>
      </c>
      <c r="I137" s="23">
        <f t="shared" si="61"/>
        <v>0</v>
      </c>
      <c r="J137" s="133">
        <f t="shared" si="62"/>
        <v>0</v>
      </c>
      <c r="K137" s="65">
        <f t="shared" si="57"/>
        <v>0</v>
      </c>
      <c r="L137" s="65"/>
      <c r="M137" s="65">
        <f t="shared" si="63"/>
        <v>0</v>
      </c>
      <c r="N137" s="65" t="e">
        <f t="shared" si="64"/>
        <v>#DIV/0!</v>
      </c>
      <c r="O137" s="133">
        <f t="shared" si="65"/>
        <v>0</v>
      </c>
      <c r="P137" s="65">
        <f t="shared" si="66"/>
        <v>0</v>
      </c>
      <c r="Q137" s="65">
        <f t="shared" si="67"/>
        <v>0</v>
      </c>
      <c r="R137" s="135">
        <f t="shared" si="68"/>
        <v>0</v>
      </c>
      <c r="S137" s="65" t="e">
        <f t="shared" si="69"/>
        <v>#DIV/0!</v>
      </c>
      <c r="T137" s="5"/>
      <c r="U137" s="21"/>
      <c r="V137" s="25">
        <f t="shared" si="70"/>
        <v>0</v>
      </c>
      <c r="W137" s="25">
        <f t="shared" si="71"/>
        <v>0</v>
      </c>
      <c r="X137" s="25">
        <f t="shared" si="72"/>
        <v>0</v>
      </c>
      <c r="Y137" s="25">
        <f t="shared" si="73"/>
        <v>0</v>
      </c>
      <c r="Z137" s="136">
        <f t="shared" si="74"/>
        <v>0</v>
      </c>
      <c r="AA137" s="25" t="e">
        <f t="shared" si="75"/>
        <v>#DIV/0!</v>
      </c>
      <c r="AB137" s="68">
        <f t="shared" si="58"/>
        <v>0</v>
      </c>
      <c r="AC137" s="71"/>
      <c r="AD137" s="68">
        <f t="shared" si="76"/>
        <v>0</v>
      </c>
      <c r="AE137" s="141">
        <f t="shared" si="77"/>
        <v>0</v>
      </c>
      <c r="AF137" s="68">
        <f t="shared" si="78"/>
        <v>0</v>
      </c>
      <c r="AG137" s="138">
        <f t="shared" si="79"/>
        <v>0</v>
      </c>
      <c r="AH137" s="139">
        <f t="shared" si="80"/>
        <v>0</v>
      </c>
      <c r="AI137" s="127" t="e">
        <f t="shared" si="81"/>
        <v>#DIV/0!</v>
      </c>
      <c r="AJ137" s="63"/>
      <c r="AK137" s="63"/>
      <c r="AL137" s="63"/>
      <c r="AM137" s="63"/>
      <c r="AN137" s="63"/>
      <c r="AO137" s="63"/>
      <c r="AP137" s="63"/>
      <c r="AQ137" s="63"/>
      <c r="AR137" s="63"/>
      <c r="AS137" s="63"/>
      <c r="AT137" s="63"/>
      <c r="AU137" s="63"/>
      <c r="AV137" s="63"/>
      <c r="AW137" s="63"/>
      <c r="AX137" s="63"/>
      <c r="AY137" s="63"/>
      <c r="AZ137" s="63"/>
      <c r="BA137" s="63"/>
      <c r="BB137" s="63"/>
      <c r="BC137" s="63"/>
      <c r="BD137" s="63"/>
      <c r="BE137" s="63"/>
      <c r="BF137" s="63"/>
      <c r="BG137" s="63"/>
      <c r="BH137" s="63"/>
      <c r="BI137" s="63"/>
      <c r="BJ137" s="63"/>
      <c r="BK137" s="63"/>
      <c r="BL137" s="63"/>
      <c r="BM137" s="63"/>
      <c r="BN137" s="63"/>
      <c r="BO137" s="63"/>
      <c r="BP137" s="63"/>
      <c r="BQ137" s="63"/>
      <c r="BR137" s="63"/>
      <c r="BS137" s="63"/>
      <c r="BT137" s="63"/>
      <c r="BU137" s="63"/>
    </row>
    <row r="138" spans="1:73" s="16" customFormat="1" ht="30" customHeight="1" x14ac:dyDescent="0.25">
      <c r="A138" s="267">
        <v>77</v>
      </c>
      <c r="B138" s="257" t="s">
        <v>247</v>
      </c>
      <c r="C138" s="13" t="s">
        <v>233</v>
      </c>
      <c r="D138" s="18"/>
      <c r="E138" s="21"/>
      <c r="F138" s="23">
        <f t="shared" si="82"/>
        <v>0</v>
      </c>
      <c r="G138" s="23">
        <f t="shared" si="59"/>
        <v>0</v>
      </c>
      <c r="H138" s="23">
        <f t="shared" si="60"/>
        <v>0</v>
      </c>
      <c r="I138" s="23">
        <f t="shared" si="61"/>
        <v>0</v>
      </c>
      <c r="J138" s="133">
        <f t="shared" si="62"/>
        <v>0</v>
      </c>
      <c r="K138" s="65">
        <f t="shared" si="57"/>
        <v>0</v>
      </c>
      <c r="L138" s="65"/>
      <c r="M138" s="65">
        <f t="shared" si="63"/>
        <v>0</v>
      </c>
      <c r="N138" s="65" t="e">
        <f t="shared" si="64"/>
        <v>#DIV/0!</v>
      </c>
      <c r="O138" s="133">
        <f t="shared" si="65"/>
        <v>0</v>
      </c>
      <c r="P138" s="65">
        <f t="shared" si="66"/>
        <v>0</v>
      </c>
      <c r="Q138" s="65">
        <f t="shared" si="67"/>
        <v>0</v>
      </c>
      <c r="R138" s="135">
        <f t="shared" si="68"/>
        <v>0</v>
      </c>
      <c r="S138" s="65" t="e">
        <f t="shared" si="69"/>
        <v>#DIV/0!</v>
      </c>
      <c r="T138" s="5"/>
      <c r="U138" s="38"/>
      <c r="V138" s="25">
        <f t="shared" si="70"/>
        <v>0</v>
      </c>
      <c r="W138" s="25">
        <f t="shared" si="71"/>
        <v>0</v>
      </c>
      <c r="X138" s="25">
        <f t="shared" si="72"/>
        <v>0</v>
      </c>
      <c r="Y138" s="25">
        <f t="shared" si="73"/>
        <v>0</v>
      </c>
      <c r="Z138" s="136">
        <f t="shared" si="74"/>
        <v>0</v>
      </c>
      <c r="AA138" s="25" t="e">
        <f t="shared" si="75"/>
        <v>#DIV/0!</v>
      </c>
      <c r="AB138" s="68">
        <f t="shared" si="58"/>
        <v>0</v>
      </c>
      <c r="AC138" s="71"/>
      <c r="AD138" s="68">
        <f t="shared" si="76"/>
        <v>0</v>
      </c>
      <c r="AE138" s="141">
        <f t="shared" si="77"/>
        <v>0</v>
      </c>
      <c r="AF138" s="68">
        <f t="shared" si="78"/>
        <v>0</v>
      </c>
      <c r="AG138" s="138">
        <f t="shared" si="79"/>
        <v>0</v>
      </c>
      <c r="AH138" s="139">
        <f t="shared" si="80"/>
        <v>0</v>
      </c>
      <c r="AI138" s="127" t="e">
        <f t="shared" si="81"/>
        <v>#DIV/0!</v>
      </c>
      <c r="AJ138" s="63"/>
      <c r="AK138" s="63"/>
      <c r="AL138" s="63"/>
      <c r="AM138" s="63"/>
      <c r="AN138" s="63"/>
      <c r="AO138" s="63"/>
      <c r="AP138" s="63"/>
      <c r="AQ138" s="63"/>
      <c r="AR138" s="63"/>
      <c r="AS138" s="63"/>
      <c r="AT138" s="63"/>
      <c r="AU138" s="63"/>
      <c r="AV138" s="63"/>
      <c r="AW138" s="63"/>
      <c r="AX138" s="63"/>
      <c r="AY138" s="63"/>
      <c r="AZ138" s="63"/>
      <c r="BA138" s="63"/>
      <c r="BB138" s="63"/>
      <c r="BC138" s="63"/>
      <c r="BD138" s="63"/>
      <c r="BE138" s="63"/>
      <c r="BF138" s="63"/>
      <c r="BG138" s="63"/>
      <c r="BH138" s="63"/>
      <c r="BI138" s="63"/>
      <c r="BJ138" s="63"/>
      <c r="BK138" s="63"/>
      <c r="BL138" s="63"/>
      <c r="BM138" s="63"/>
      <c r="BN138" s="63"/>
      <c r="BO138" s="63"/>
      <c r="BP138" s="63"/>
      <c r="BQ138" s="63"/>
      <c r="BR138" s="63"/>
      <c r="BS138" s="63"/>
      <c r="BT138" s="63"/>
      <c r="BU138" s="63"/>
    </row>
    <row r="139" spans="1:73" s="16" customFormat="1" ht="60" x14ac:dyDescent="0.25">
      <c r="A139" s="268"/>
      <c r="B139" s="258"/>
      <c r="C139" s="13" t="s">
        <v>234</v>
      </c>
      <c r="D139" s="18"/>
      <c r="E139" s="21"/>
      <c r="F139" s="23">
        <f t="shared" si="82"/>
        <v>0</v>
      </c>
      <c r="G139" s="23">
        <f t="shared" si="59"/>
        <v>0</v>
      </c>
      <c r="H139" s="23">
        <f t="shared" si="60"/>
        <v>0</v>
      </c>
      <c r="I139" s="23">
        <f t="shared" si="61"/>
        <v>0</v>
      </c>
      <c r="J139" s="133">
        <f t="shared" si="62"/>
        <v>0</v>
      </c>
      <c r="K139" s="65">
        <f t="shared" si="57"/>
        <v>0</v>
      </c>
      <c r="L139" s="65"/>
      <c r="M139" s="65">
        <f t="shared" si="63"/>
        <v>0</v>
      </c>
      <c r="N139" s="65" t="e">
        <f t="shared" si="64"/>
        <v>#DIV/0!</v>
      </c>
      <c r="O139" s="133">
        <f t="shared" si="65"/>
        <v>0</v>
      </c>
      <c r="P139" s="65">
        <f t="shared" si="66"/>
        <v>0</v>
      </c>
      <c r="Q139" s="65">
        <f t="shared" si="67"/>
        <v>0</v>
      </c>
      <c r="R139" s="135">
        <f t="shared" si="68"/>
        <v>0</v>
      </c>
      <c r="S139" s="65" t="e">
        <f t="shared" si="69"/>
        <v>#DIV/0!</v>
      </c>
      <c r="T139" s="5"/>
      <c r="U139" s="39"/>
      <c r="V139" s="25">
        <f t="shared" si="70"/>
        <v>0</v>
      </c>
      <c r="W139" s="25">
        <f t="shared" si="71"/>
        <v>0</v>
      </c>
      <c r="X139" s="25">
        <f t="shared" si="72"/>
        <v>0</v>
      </c>
      <c r="Y139" s="25">
        <f t="shared" si="73"/>
        <v>0</v>
      </c>
      <c r="Z139" s="136">
        <f t="shared" si="74"/>
        <v>0</v>
      </c>
      <c r="AA139" s="25" t="e">
        <f t="shared" si="75"/>
        <v>#DIV/0!</v>
      </c>
      <c r="AB139" s="68">
        <f t="shared" si="58"/>
        <v>0</v>
      </c>
      <c r="AC139" s="71"/>
      <c r="AD139" s="68">
        <f t="shared" si="76"/>
        <v>0</v>
      </c>
      <c r="AE139" s="141">
        <f t="shared" si="77"/>
        <v>0</v>
      </c>
      <c r="AF139" s="68">
        <f t="shared" si="78"/>
        <v>0</v>
      </c>
      <c r="AG139" s="138">
        <f t="shared" si="79"/>
        <v>0</v>
      </c>
      <c r="AH139" s="139">
        <f t="shared" si="80"/>
        <v>0</v>
      </c>
      <c r="AI139" s="127" t="e">
        <f t="shared" si="81"/>
        <v>#DIV/0!</v>
      </c>
      <c r="AJ139" s="63"/>
      <c r="AK139" s="63"/>
      <c r="AL139" s="63"/>
      <c r="AM139" s="63"/>
      <c r="AN139" s="63"/>
      <c r="AO139" s="63"/>
      <c r="AP139" s="63"/>
      <c r="AQ139" s="63"/>
      <c r="AR139" s="63"/>
      <c r="AS139" s="63"/>
      <c r="AT139" s="63"/>
      <c r="AU139" s="63"/>
      <c r="AV139" s="63"/>
      <c r="AW139" s="63"/>
      <c r="AX139" s="63"/>
      <c r="AY139" s="63"/>
      <c r="AZ139" s="63"/>
      <c r="BA139" s="63"/>
      <c r="BB139" s="63"/>
      <c r="BC139" s="63"/>
      <c r="BD139" s="63"/>
      <c r="BE139" s="63"/>
      <c r="BF139" s="63"/>
      <c r="BG139" s="63"/>
      <c r="BH139" s="63"/>
      <c r="BI139" s="63"/>
      <c r="BJ139" s="63"/>
      <c r="BK139" s="63"/>
      <c r="BL139" s="63"/>
      <c r="BM139" s="63"/>
      <c r="BN139" s="63"/>
      <c r="BO139" s="63"/>
      <c r="BP139" s="63"/>
      <c r="BQ139" s="63"/>
      <c r="BR139" s="63"/>
      <c r="BS139" s="63"/>
      <c r="BT139" s="63"/>
      <c r="BU139" s="63"/>
    </row>
    <row r="140" spans="1:73" s="16" customFormat="1" ht="60" x14ac:dyDescent="0.25">
      <c r="A140" s="271"/>
      <c r="B140" s="259"/>
      <c r="C140" s="1" t="s">
        <v>219</v>
      </c>
      <c r="D140" s="18"/>
      <c r="E140" s="21"/>
      <c r="F140" s="23">
        <f t="shared" si="82"/>
        <v>0</v>
      </c>
      <c r="G140" s="23">
        <f t="shared" si="59"/>
        <v>0</v>
      </c>
      <c r="H140" s="23">
        <f t="shared" si="60"/>
        <v>0</v>
      </c>
      <c r="I140" s="23">
        <f t="shared" si="61"/>
        <v>0</v>
      </c>
      <c r="J140" s="133">
        <f t="shared" si="62"/>
        <v>0</v>
      </c>
      <c r="K140" s="65">
        <f t="shared" si="57"/>
        <v>0</v>
      </c>
      <c r="L140" s="65"/>
      <c r="M140" s="65">
        <f t="shared" si="63"/>
        <v>0</v>
      </c>
      <c r="N140" s="65" t="e">
        <f t="shared" si="64"/>
        <v>#DIV/0!</v>
      </c>
      <c r="O140" s="133">
        <f t="shared" si="65"/>
        <v>0</v>
      </c>
      <c r="P140" s="65">
        <f t="shared" si="66"/>
        <v>0</v>
      </c>
      <c r="Q140" s="65">
        <f t="shared" si="67"/>
        <v>0</v>
      </c>
      <c r="R140" s="135">
        <f t="shared" si="68"/>
        <v>0</v>
      </c>
      <c r="S140" s="65" t="e">
        <f t="shared" si="69"/>
        <v>#DIV/0!</v>
      </c>
      <c r="T140" s="5"/>
      <c r="U140" s="21"/>
      <c r="V140" s="25">
        <f t="shared" si="70"/>
        <v>0</v>
      </c>
      <c r="W140" s="25">
        <f t="shared" si="71"/>
        <v>0</v>
      </c>
      <c r="X140" s="25">
        <f t="shared" si="72"/>
        <v>0</v>
      </c>
      <c r="Y140" s="25">
        <f t="shared" si="73"/>
        <v>0</v>
      </c>
      <c r="Z140" s="136">
        <f t="shared" si="74"/>
        <v>0</v>
      </c>
      <c r="AA140" s="25" t="e">
        <f t="shared" si="75"/>
        <v>#DIV/0!</v>
      </c>
      <c r="AB140" s="68">
        <f t="shared" si="58"/>
        <v>0</v>
      </c>
      <c r="AC140" s="71"/>
      <c r="AD140" s="68">
        <f t="shared" si="76"/>
        <v>0</v>
      </c>
      <c r="AE140" s="141">
        <f t="shared" si="77"/>
        <v>0</v>
      </c>
      <c r="AF140" s="68">
        <f t="shared" si="78"/>
        <v>0</v>
      </c>
      <c r="AG140" s="138">
        <f t="shared" si="79"/>
        <v>0</v>
      </c>
      <c r="AH140" s="139">
        <f t="shared" si="80"/>
        <v>0</v>
      </c>
      <c r="AI140" s="127" t="e">
        <f t="shared" si="81"/>
        <v>#DIV/0!</v>
      </c>
      <c r="AJ140" s="63"/>
      <c r="AK140" s="63"/>
      <c r="AL140" s="63"/>
      <c r="AM140" s="63"/>
      <c r="AN140" s="63"/>
      <c r="AO140" s="63"/>
      <c r="AP140" s="63"/>
      <c r="AQ140" s="63"/>
      <c r="AR140" s="63"/>
      <c r="AS140" s="63"/>
      <c r="AT140" s="63"/>
      <c r="AU140" s="63"/>
      <c r="AV140" s="63"/>
      <c r="AW140" s="63"/>
      <c r="AX140" s="63"/>
      <c r="AY140" s="63"/>
      <c r="AZ140" s="63"/>
      <c r="BA140" s="63"/>
      <c r="BB140" s="63"/>
      <c r="BC140" s="63"/>
      <c r="BD140" s="63"/>
      <c r="BE140" s="63"/>
      <c r="BF140" s="63"/>
      <c r="BG140" s="63"/>
      <c r="BH140" s="63"/>
      <c r="BI140" s="63"/>
      <c r="BJ140" s="63"/>
      <c r="BK140" s="63"/>
      <c r="BL140" s="63"/>
      <c r="BM140" s="63"/>
      <c r="BN140" s="63"/>
      <c r="BO140" s="63"/>
      <c r="BP140" s="63"/>
      <c r="BQ140" s="63"/>
      <c r="BR140" s="63"/>
      <c r="BS140" s="63"/>
      <c r="BT140" s="63"/>
      <c r="BU140" s="63"/>
    </row>
    <row r="141" spans="1:73" s="16" customFormat="1" ht="45" x14ac:dyDescent="0.25">
      <c r="A141" s="267">
        <v>78</v>
      </c>
      <c r="B141" s="294" t="s">
        <v>123</v>
      </c>
      <c r="C141" s="13" t="s">
        <v>283</v>
      </c>
      <c r="D141" s="18">
        <v>0</v>
      </c>
      <c r="E141" s="21">
        <v>0</v>
      </c>
      <c r="F141" s="23">
        <v>0</v>
      </c>
      <c r="G141" s="23">
        <f t="shared" si="59"/>
        <v>0</v>
      </c>
      <c r="H141" s="23">
        <f t="shared" si="60"/>
        <v>0</v>
      </c>
      <c r="I141" s="23">
        <v>0</v>
      </c>
      <c r="J141" s="133">
        <f t="shared" si="62"/>
        <v>0</v>
      </c>
      <c r="K141" s="65">
        <f t="shared" si="57"/>
        <v>0</v>
      </c>
      <c r="L141" s="65"/>
      <c r="M141" s="65">
        <f t="shared" si="63"/>
        <v>0</v>
      </c>
      <c r="N141" s="65" t="e">
        <f t="shared" si="64"/>
        <v>#DIV/0!</v>
      </c>
      <c r="O141" s="133">
        <f t="shared" si="65"/>
        <v>0</v>
      </c>
      <c r="P141" s="65">
        <f t="shared" si="66"/>
        <v>0</v>
      </c>
      <c r="Q141" s="65">
        <f t="shared" si="67"/>
        <v>0</v>
      </c>
      <c r="R141" s="135">
        <f t="shared" si="68"/>
        <v>0</v>
      </c>
      <c r="S141" s="65" t="e">
        <f t="shared" si="69"/>
        <v>#DIV/0!</v>
      </c>
      <c r="T141" s="296">
        <v>5.91</v>
      </c>
      <c r="U141" s="297">
        <v>33.61</v>
      </c>
      <c r="V141" s="297">
        <v>33.619999999999997</v>
      </c>
      <c r="W141" s="297">
        <f>T141*U141/2</f>
        <v>99.317549999999997</v>
      </c>
      <c r="X141" s="297">
        <f>T141*V141/2</f>
        <v>99.347099999999998</v>
      </c>
      <c r="Y141" s="297">
        <f>W141+X141</f>
        <v>198.66464999999999</v>
      </c>
      <c r="Z141" s="136">
        <f t="shared" si="74"/>
        <v>198.6942</v>
      </c>
      <c r="AA141" s="25">
        <f t="shared" si="75"/>
        <v>100.0297530496876</v>
      </c>
      <c r="AB141" s="68">
        <v>0</v>
      </c>
      <c r="AC141" s="71"/>
      <c r="AD141" s="68">
        <f t="shared" si="76"/>
        <v>0</v>
      </c>
      <c r="AE141" s="141">
        <f t="shared" si="77"/>
        <v>0</v>
      </c>
      <c r="AF141" s="68">
        <f t="shared" si="78"/>
        <v>0</v>
      </c>
      <c r="AG141" s="138">
        <f t="shared" si="79"/>
        <v>0</v>
      </c>
      <c r="AH141" s="139">
        <f t="shared" si="80"/>
        <v>0</v>
      </c>
      <c r="AI141" s="127" t="e">
        <f t="shared" si="81"/>
        <v>#DIV/0!</v>
      </c>
      <c r="AJ141" s="63"/>
      <c r="AK141" s="63"/>
      <c r="AL141" s="63"/>
      <c r="AM141" s="63"/>
      <c r="AN141" s="63"/>
      <c r="AO141" s="63"/>
      <c r="AP141" s="63"/>
      <c r="AQ141" s="63"/>
      <c r="AR141" s="63"/>
      <c r="AS141" s="63"/>
      <c r="AT141" s="63"/>
      <c r="AU141" s="63"/>
      <c r="AV141" s="63"/>
      <c r="AW141" s="63"/>
      <c r="AX141" s="63"/>
      <c r="AY141" s="63"/>
      <c r="AZ141" s="63"/>
      <c r="BA141" s="63"/>
      <c r="BB141" s="63"/>
      <c r="BC141" s="63"/>
      <c r="BD141" s="63"/>
      <c r="BE141" s="63"/>
      <c r="BF141" s="63"/>
      <c r="BG141" s="63"/>
      <c r="BH141" s="63"/>
      <c r="BI141" s="63"/>
      <c r="BJ141" s="63"/>
      <c r="BK141" s="63"/>
      <c r="BL141" s="63"/>
      <c r="BM141" s="63"/>
      <c r="BN141" s="63"/>
      <c r="BO141" s="63"/>
      <c r="BP141" s="63"/>
      <c r="BQ141" s="63"/>
      <c r="BR141" s="63"/>
      <c r="BS141" s="63"/>
      <c r="BT141" s="63"/>
      <c r="BU141" s="63"/>
    </row>
    <row r="142" spans="1:73" ht="30" x14ac:dyDescent="0.25">
      <c r="A142" s="271"/>
      <c r="B142" s="295"/>
      <c r="C142" s="13" t="s">
        <v>282</v>
      </c>
      <c r="D142" s="24">
        <v>4.99</v>
      </c>
      <c r="E142" s="25">
        <v>24.6</v>
      </c>
      <c r="F142" s="23">
        <f t="shared" si="82"/>
        <v>26.076000000000004</v>
      </c>
      <c r="G142" s="23">
        <f t="shared" si="59"/>
        <v>61.37700000000001</v>
      </c>
      <c r="H142" s="23">
        <f t="shared" si="60"/>
        <v>65.05962000000001</v>
      </c>
      <c r="I142" s="23">
        <f t="shared" si="61"/>
        <v>126.43662000000002</v>
      </c>
      <c r="J142" s="133">
        <f t="shared" si="62"/>
        <v>130.11924000000002</v>
      </c>
      <c r="K142" s="65">
        <f t="shared" si="57"/>
        <v>26.076000000000004</v>
      </c>
      <c r="L142" s="65">
        <v>27.35</v>
      </c>
      <c r="M142" s="65">
        <f t="shared" si="63"/>
        <v>65.05962000000001</v>
      </c>
      <c r="N142" s="65">
        <f t="shared" si="64"/>
        <v>100</v>
      </c>
      <c r="O142" s="133">
        <f t="shared" si="65"/>
        <v>130.11924000000002</v>
      </c>
      <c r="P142" s="65">
        <f t="shared" si="66"/>
        <v>68.238250000000008</v>
      </c>
      <c r="Q142" s="65">
        <f t="shared" si="67"/>
        <v>133.29787000000002</v>
      </c>
      <c r="R142" s="135">
        <f t="shared" si="68"/>
        <v>136.47650000000002</v>
      </c>
      <c r="S142" s="65">
        <f t="shared" si="69"/>
        <v>104.88571866850742</v>
      </c>
      <c r="T142" s="296"/>
      <c r="U142" s="298"/>
      <c r="V142" s="298"/>
      <c r="W142" s="298"/>
      <c r="X142" s="298"/>
      <c r="Y142" s="298"/>
      <c r="Z142" s="136">
        <f t="shared" si="74"/>
        <v>0</v>
      </c>
      <c r="AA142" s="25" t="e">
        <f t="shared" si="75"/>
        <v>#DIV/0!</v>
      </c>
      <c r="AB142" s="68">
        <f>V141</f>
        <v>33.619999999999997</v>
      </c>
      <c r="AC142" s="71">
        <v>35.81</v>
      </c>
      <c r="AD142" s="68">
        <f t="shared" si="76"/>
        <v>0</v>
      </c>
      <c r="AE142" s="141">
        <f t="shared" si="77"/>
        <v>0</v>
      </c>
      <c r="AF142" s="68">
        <f t="shared" si="78"/>
        <v>0</v>
      </c>
      <c r="AG142" s="138">
        <f t="shared" si="79"/>
        <v>0</v>
      </c>
      <c r="AH142" s="139">
        <f t="shared" si="80"/>
        <v>0</v>
      </c>
      <c r="AI142" s="127">
        <f t="shared" si="81"/>
        <v>106.5139797739441</v>
      </c>
    </row>
    <row r="143" spans="1:73" s="15" customFormat="1" x14ac:dyDescent="0.25">
      <c r="A143" s="54">
        <v>79</v>
      </c>
      <c r="B143" s="108" t="s">
        <v>47</v>
      </c>
      <c r="C143" s="1" t="s">
        <v>58</v>
      </c>
      <c r="D143" s="24">
        <v>474.77800000000002</v>
      </c>
      <c r="E143" s="25">
        <v>20.55</v>
      </c>
      <c r="F143" s="23">
        <v>21.67</v>
      </c>
      <c r="G143" s="23">
        <f t="shared" si="59"/>
        <v>4878.3439500000004</v>
      </c>
      <c r="H143" s="23">
        <f t="shared" si="60"/>
        <v>5144.2196300000005</v>
      </c>
      <c r="I143" s="23">
        <f t="shared" si="61"/>
        <v>10022.563580000002</v>
      </c>
      <c r="J143" s="133">
        <f t="shared" si="62"/>
        <v>10288.439260000001</v>
      </c>
      <c r="K143" s="65">
        <f t="shared" si="57"/>
        <v>21.67</v>
      </c>
      <c r="L143" s="65">
        <v>22.7</v>
      </c>
      <c r="M143" s="65">
        <f t="shared" si="63"/>
        <v>5144.2196300000005</v>
      </c>
      <c r="N143" s="65">
        <f t="shared" si="64"/>
        <v>100</v>
      </c>
      <c r="O143" s="133">
        <f t="shared" si="65"/>
        <v>10288.439260000001</v>
      </c>
      <c r="P143" s="65">
        <f t="shared" si="66"/>
        <v>5388.7303000000002</v>
      </c>
      <c r="Q143" s="65">
        <f t="shared" si="67"/>
        <v>10532.949930000001</v>
      </c>
      <c r="R143" s="135">
        <f t="shared" si="68"/>
        <v>10777.4606</v>
      </c>
      <c r="S143" s="65">
        <f t="shared" si="69"/>
        <v>104.75311490539916</v>
      </c>
      <c r="T143" s="46">
        <v>2735.5</v>
      </c>
      <c r="U143" s="25">
        <v>22.01</v>
      </c>
      <c r="V143" s="25">
        <v>23.33</v>
      </c>
      <c r="W143" s="25">
        <f t="shared" si="71"/>
        <v>30104.177500000002</v>
      </c>
      <c r="X143" s="25">
        <f t="shared" si="72"/>
        <v>31909.607499999998</v>
      </c>
      <c r="Y143" s="25">
        <f t="shared" si="73"/>
        <v>62013.785000000003</v>
      </c>
      <c r="Z143" s="136">
        <f t="shared" si="74"/>
        <v>63819.214999999997</v>
      </c>
      <c r="AA143" s="25">
        <f t="shared" si="75"/>
        <v>105.9972739663789</v>
      </c>
      <c r="AB143" s="68">
        <f t="shared" si="58"/>
        <v>23.33</v>
      </c>
      <c r="AC143" s="71">
        <v>24.84</v>
      </c>
      <c r="AD143" s="68">
        <f t="shared" si="76"/>
        <v>31909.607499999998</v>
      </c>
      <c r="AE143" s="141">
        <f t="shared" si="77"/>
        <v>63819.214999999997</v>
      </c>
      <c r="AF143" s="68">
        <f t="shared" si="78"/>
        <v>33974.909999999996</v>
      </c>
      <c r="AG143" s="138">
        <f t="shared" si="79"/>
        <v>65884.517499999987</v>
      </c>
      <c r="AH143" s="139">
        <f t="shared" si="80"/>
        <v>67949.819999999992</v>
      </c>
      <c r="AI143" s="127">
        <f t="shared" si="81"/>
        <v>106.47235319331334</v>
      </c>
      <c r="AJ143" s="63"/>
      <c r="AK143" s="63"/>
      <c r="AL143" s="63"/>
      <c r="AM143" s="63"/>
      <c r="AN143" s="63"/>
      <c r="AO143" s="63"/>
      <c r="AP143" s="63"/>
      <c r="AQ143" s="63"/>
      <c r="AR143" s="63"/>
      <c r="AS143" s="63"/>
      <c r="AT143" s="63"/>
      <c r="AU143" s="63"/>
      <c r="AV143" s="63"/>
      <c r="AW143" s="63"/>
      <c r="AX143" s="63"/>
      <c r="AY143" s="63"/>
      <c r="AZ143" s="63"/>
      <c r="BA143" s="63"/>
      <c r="BB143" s="63"/>
      <c r="BC143" s="63"/>
      <c r="BD143" s="63"/>
      <c r="BE143" s="63"/>
      <c r="BF143" s="63"/>
      <c r="BG143" s="63"/>
      <c r="BH143" s="63"/>
      <c r="BI143" s="63"/>
      <c r="BJ143" s="63"/>
      <c r="BK143" s="63"/>
      <c r="BL143" s="63"/>
      <c r="BM143" s="63"/>
      <c r="BN143" s="63"/>
      <c r="BO143" s="63"/>
      <c r="BP143" s="63"/>
      <c r="BQ143" s="63"/>
      <c r="BR143" s="63"/>
      <c r="BS143" s="63"/>
      <c r="BT143" s="63"/>
      <c r="BU143" s="63"/>
    </row>
    <row r="144" spans="1:73" s="16" customFormat="1" ht="45" x14ac:dyDescent="0.25">
      <c r="A144" s="54">
        <v>80</v>
      </c>
      <c r="B144" s="55" t="s">
        <v>221</v>
      </c>
      <c r="C144" s="1" t="s">
        <v>220</v>
      </c>
      <c r="D144" s="24"/>
      <c r="E144" s="25"/>
      <c r="F144" s="23">
        <f t="shared" si="82"/>
        <v>0</v>
      </c>
      <c r="G144" s="23">
        <f t="shared" si="59"/>
        <v>0</v>
      </c>
      <c r="H144" s="23">
        <f t="shared" si="60"/>
        <v>0</v>
      </c>
      <c r="I144" s="23">
        <f t="shared" si="61"/>
        <v>0</v>
      </c>
      <c r="J144" s="133">
        <f t="shared" si="62"/>
        <v>0</v>
      </c>
      <c r="K144" s="65">
        <f t="shared" si="57"/>
        <v>0</v>
      </c>
      <c r="L144" s="65"/>
      <c r="M144" s="65">
        <f t="shared" si="63"/>
        <v>0</v>
      </c>
      <c r="N144" s="65" t="e">
        <f t="shared" si="64"/>
        <v>#DIV/0!</v>
      </c>
      <c r="O144" s="133">
        <f t="shared" si="65"/>
        <v>0</v>
      </c>
      <c r="P144" s="65">
        <f t="shared" si="66"/>
        <v>0</v>
      </c>
      <c r="Q144" s="65">
        <f t="shared" si="67"/>
        <v>0</v>
      </c>
      <c r="R144" s="135">
        <f t="shared" si="68"/>
        <v>0</v>
      </c>
      <c r="S144" s="65" t="e">
        <f t="shared" si="69"/>
        <v>#DIV/0!</v>
      </c>
      <c r="T144" s="44"/>
      <c r="U144" s="25"/>
      <c r="V144" s="25">
        <f t="shared" si="70"/>
        <v>0</v>
      </c>
      <c r="W144" s="25">
        <f t="shared" si="71"/>
        <v>0</v>
      </c>
      <c r="X144" s="25">
        <f t="shared" si="72"/>
        <v>0</v>
      </c>
      <c r="Y144" s="25">
        <f t="shared" si="73"/>
        <v>0</v>
      </c>
      <c r="Z144" s="136">
        <f t="shared" si="74"/>
        <v>0</v>
      </c>
      <c r="AA144" s="25" t="e">
        <f t="shared" si="75"/>
        <v>#DIV/0!</v>
      </c>
      <c r="AB144" s="68">
        <f t="shared" si="58"/>
        <v>0</v>
      </c>
      <c r="AC144" s="71"/>
      <c r="AD144" s="68">
        <f t="shared" si="76"/>
        <v>0</v>
      </c>
      <c r="AE144" s="141">
        <f t="shared" si="77"/>
        <v>0</v>
      </c>
      <c r="AF144" s="68">
        <f t="shared" si="78"/>
        <v>0</v>
      </c>
      <c r="AG144" s="138">
        <f t="shared" si="79"/>
        <v>0</v>
      </c>
      <c r="AH144" s="139">
        <f t="shared" si="80"/>
        <v>0</v>
      </c>
      <c r="AI144" s="127" t="e">
        <f t="shared" si="81"/>
        <v>#DIV/0!</v>
      </c>
      <c r="AJ144" s="63"/>
      <c r="AK144" s="63"/>
      <c r="AL144" s="63"/>
      <c r="AM144" s="63"/>
      <c r="AN144" s="63"/>
      <c r="AO144" s="63"/>
      <c r="AP144" s="63"/>
      <c r="AQ144" s="63"/>
      <c r="AR144" s="63"/>
      <c r="AS144" s="63"/>
      <c r="AT144" s="63"/>
      <c r="AU144" s="63"/>
      <c r="AV144" s="63"/>
      <c r="AW144" s="63"/>
      <c r="AX144" s="63"/>
      <c r="AY144" s="63"/>
      <c r="AZ144" s="63"/>
      <c r="BA144" s="63"/>
      <c r="BB144" s="63"/>
      <c r="BC144" s="63"/>
      <c r="BD144" s="63"/>
      <c r="BE144" s="63"/>
      <c r="BF144" s="63"/>
      <c r="BG144" s="63"/>
      <c r="BH144" s="63"/>
      <c r="BI144" s="63"/>
      <c r="BJ144" s="63"/>
      <c r="BK144" s="63"/>
      <c r="BL144" s="63"/>
      <c r="BM144" s="63"/>
      <c r="BN144" s="63"/>
      <c r="BO144" s="63"/>
      <c r="BP144" s="63"/>
      <c r="BQ144" s="63"/>
      <c r="BR144" s="63"/>
      <c r="BS144" s="63"/>
      <c r="BT144" s="63"/>
      <c r="BU144" s="63"/>
    </row>
    <row r="145" spans="1:73" s="16" customFormat="1" x14ac:dyDescent="0.25">
      <c r="A145" s="54">
        <v>81</v>
      </c>
      <c r="B145" s="88" t="s">
        <v>48</v>
      </c>
      <c r="C145" s="1" t="s">
        <v>59</v>
      </c>
      <c r="D145" s="24">
        <v>490.1</v>
      </c>
      <c r="E145" s="25">
        <v>43.78</v>
      </c>
      <c r="F145" s="23">
        <f t="shared" si="82"/>
        <v>46.406800000000004</v>
      </c>
      <c r="G145" s="23">
        <f t="shared" si="59"/>
        <v>10728.289000000001</v>
      </c>
      <c r="H145" s="23">
        <f t="shared" si="60"/>
        <v>11371.986340000001</v>
      </c>
      <c r="I145" s="23">
        <f t="shared" si="61"/>
        <v>22100.27534</v>
      </c>
      <c r="J145" s="133">
        <f t="shared" si="62"/>
        <v>22743.972680000003</v>
      </c>
      <c r="K145" s="65">
        <f t="shared" si="57"/>
        <v>46.406800000000004</v>
      </c>
      <c r="L145" s="65">
        <v>49.42</v>
      </c>
      <c r="M145" s="65">
        <f t="shared" si="63"/>
        <v>11371.986340000001</v>
      </c>
      <c r="N145" s="65">
        <f t="shared" si="64"/>
        <v>100</v>
      </c>
      <c r="O145" s="133">
        <f t="shared" si="65"/>
        <v>22743.972680000003</v>
      </c>
      <c r="P145" s="65">
        <f t="shared" si="66"/>
        <v>12110.371000000001</v>
      </c>
      <c r="Q145" s="65">
        <f t="shared" si="67"/>
        <v>23482.357340000002</v>
      </c>
      <c r="R145" s="135">
        <f t="shared" si="68"/>
        <v>24220.742000000002</v>
      </c>
      <c r="S145" s="65">
        <f t="shared" si="69"/>
        <v>106.49301395485145</v>
      </c>
      <c r="T145" s="24">
        <v>141.71</v>
      </c>
      <c r="U145" s="25">
        <v>30.37</v>
      </c>
      <c r="V145" s="25">
        <v>32.19</v>
      </c>
      <c r="W145" s="25">
        <f t="shared" si="71"/>
        <v>2151.8663500000002</v>
      </c>
      <c r="X145" s="25">
        <f t="shared" si="72"/>
        <v>2280.8224500000001</v>
      </c>
      <c r="Y145" s="25">
        <f t="shared" si="73"/>
        <v>4432.6887999999999</v>
      </c>
      <c r="Z145" s="136">
        <f t="shared" si="74"/>
        <v>4561.6449000000002</v>
      </c>
      <c r="AA145" s="25">
        <f t="shared" si="75"/>
        <v>105.99275600921962</v>
      </c>
      <c r="AB145" s="68">
        <f t="shared" si="58"/>
        <v>32.19</v>
      </c>
      <c r="AC145" s="71">
        <v>34.28</v>
      </c>
      <c r="AD145" s="68">
        <f t="shared" si="76"/>
        <v>2280.8224500000001</v>
      </c>
      <c r="AE145" s="141">
        <f t="shared" si="77"/>
        <v>4561.6449000000002</v>
      </c>
      <c r="AF145" s="68">
        <f t="shared" si="78"/>
        <v>2428.9094</v>
      </c>
      <c r="AG145" s="138">
        <f t="shared" si="79"/>
        <v>4709.7318500000001</v>
      </c>
      <c r="AH145" s="139">
        <f t="shared" si="80"/>
        <v>4857.8188</v>
      </c>
      <c r="AI145" s="127">
        <f t="shared" si="81"/>
        <v>106.49269959614789</v>
      </c>
      <c r="AJ145" s="63"/>
      <c r="AK145" s="63"/>
      <c r="AL145" s="63"/>
      <c r="AM145" s="63"/>
      <c r="AN145" s="63"/>
      <c r="AO145" s="63"/>
      <c r="AP145" s="63"/>
      <c r="AQ145" s="63"/>
      <c r="AR145" s="63"/>
      <c r="AS145" s="63"/>
      <c r="AT145" s="63"/>
      <c r="AU145" s="63"/>
      <c r="AV145" s="63"/>
      <c r="AW145" s="63"/>
      <c r="AX145" s="63"/>
      <c r="AY145" s="63"/>
      <c r="AZ145" s="63"/>
      <c r="BA145" s="63"/>
      <c r="BB145" s="63"/>
      <c r="BC145" s="63"/>
      <c r="BD145" s="63"/>
      <c r="BE145" s="63"/>
      <c r="BF145" s="63"/>
      <c r="BG145" s="63"/>
      <c r="BH145" s="63"/>
      <c r="BI145" s="63"/>
      <c r="BJ145" s="63"/>
      <c r="BK145" s="63"/>
      <c r="BL145" s="63"/>
      <c r="BM145" s="63"/>
      <c r="BN145" s="63"/>
      <c r="BO145" s="63"/>
      <c r="BP145" s="63"/>
      <c r="BQ145" s="63"/>
      <c r="BR145" s="63"/>
      <c r="BS145" s="63"/>
      <c r="BT145" s="63"/>
      <c r="BU145" s="63"/>
    </row>
    <row r="146" spans="1:73" s="16" customFormat="1" ht="45" x14ac:dyDescent="0.25">
      <c r="A146" s="54">
        <v>82</v>
      </c>
      <c r="B146" s="93" t="s">
        <v>242</v>
      </c>
      <c r="C146" s="1" t="s">
        <v>59</v>
      </c>
      <c r="D146" s="24"/>
      <c r="E146" s="23">
        <v>0</v>
      </c>
      <c r="F146" s="23">
        <f t="shared" si="82"/>
        <v>0</v>
      </c>
      <c r="G146" s="23">
        <f t="shared" si="59"/>
        <v>0</v>
      </c>
      <c r="H146" s="23">
        <f t="shared" si="60"/>
        <v>0</v>
      </c>
      <c r="I146" s="23">
        <f t="shared" si="61"/>
        <v>0</v>
      </c>
      <c r="J146" s="133">
        <f t="shared" si="62"/>
        <v>0</v>
      </c>
      <c r="K146" s="65">
        <f t="shared" si="57"/>
        <v>0</v>
      </c>
      <c r="L146" s="65"/>
      <c r="M146" s="65">
        <f t="shared" si="63"/>
        <v>0</v>
      </c>
      <c r="N146" s="65" t="e">
        <f t="shared" si="64"/>
        <v>#DIV/0!</v>
      </c>
      <c r="O146" s="133">
        <f t="shared" si="65"/>
        <v>0</v>
      </c>
      <c r="P146" s="65">
        <f t="shared" si="66"/>
        <v>0</v>
      </c>
      <c r="Q146" s="65">
        <f t="shared" si="67"/>
        <v>0</v>
      </c>
      <c r="R146" s="135">
        <f t="shared" si="68"/>
        <v>0</v>
      </c>
      <c r="S146" s="65" t="e">
        <f t="shared" si="69"/>
        <v>#DIV/0!</v>
      </c>
      <c r="T146" s="44"/>
      <c r="U146" s="23">
        <v>0</v>
      </c>
      <c r="V146" s="23">
        <f t="shared" si="70"/>
        <v>0</v>
      </c>
      <c r="W146" s="23">
        <f t="shared" si="71"/>
        <v>0</v>
      </c>
      <c r="X146" s="23">
        <f t="shared" si="72"/>
        <v>0</v>
      </c>
      <c r="Y146" s="23">
        <f t="shared" si="73"/>
        <v>0</v>
      </c>
      <c r="Z146" s="136">
        <f t="shared" si="74"/>
        <v>0</v>
      </c>
      <c r="AA146" s="25" t="e">
        <f t="shared" si="75"/>
        <v>#DIV/0!</v>
      </c>
      <c r="AB146" s="68">
        <f t="shared" si="58"/>
        <v>0</v>
      </c>
      <c r="AC146" s="71"/>
      <c r="AD146" s="68">
        <f t="shared" si="76"/>
        <v>0</v>
      </c>
      <c r="AE146" s="141">
        <f t="shared" si="77"/>
        <v>0</v>
      </c>
      <c r="AF146" s="68">
        <f t="shared" si="78"/>
        <v>0</v>
      </c>
      <c r="AG146" s="138">
        <f t="shared" si="79"/>
        <v>0</v>
      </c>
      <c r="AH146" s="139">
        <f t="shared" si="80"/>
        <v>0</v>
      </c>
      <c r="AI146" s="127" t="e">
        <f t="shared" si="81"/>
        <v>#DIV/0!</v>
      </c>
      <c r="AJ146" s="63"/>
      <c r="AK146" s="63"/>
      <c r="AL146" s="63"/>
      <c r="AM146" s="63"/>
      <c r="AN146" s="63"/>
      <c r="AO146" s="63"/>
      <c r="AP146" s="63"/>
      <c r="AQ146" s="63"/>
      <c r="AR146" s="63"/>
      <c r="AS146" s="63"/>
      <c r="AT146" s="63"/>
      <c r="AU146" s="63"/>
      <c r="AV146" s="63"/>
      <c r="AW146" s="63"/>
      <c r="AX146" s="63"/>
      <c r="AY146" s="63"/>
      <c r="AZ146" s="63"/>
      <c r="BA146" s="63"/>
      <c r="BB146" s="63"/>
      <c r="BC146" s="63"/>
      <c r="BD146" s="63"/>
      <c r="BE146" s="63"/>
      <c r="BF146" s="63"/>
      <c r="BG146" s="63"/>
      <c r="BH146" s="63"/>
      <c r="BI146" s="63"/>
      <c r="BJ146" s="63"/>
      <c r="BK146" s="63"/>
      <c r="BL146" s="63"/>
      <c r="BM146" s="63"/>
      <c r="BN146" s="63"/>
      <c r="BO146" s="63"/>
      <c r="BP146" s="63"/>
      <c r="BQ146" s="63"/>
      <c r="BR146" s="63"/>
      <c r="BS146" s="63"/>
      <c r="BT146" s="63"/>
      <c r="BU146" s="63"/>
    </row>
    <row r="147" spans="1:73" ht="30" x14ac:dyDescent="0.25">
      <c r="A147" s="54">
        <v>83</v>
      </c>
      <c r="B147" s="88" t="s">
        <v>49</v>
      </c>
      <c r="C147" s="1" t="s">
        <v>59</v>
      </c>
      <c r="D147" s="24"/>
      <c r="E147" s="25"/>
      <c r="F147" s="23"/>
      <c r="G147" s="23">
        <f t="shared" si="59"/>
        <v>0</v>
      </c>
      <c r="H147" s="23">
        <f t="shared" si="60"/>
        <v>0</v>
      </c>
      <c r="I147" s="23">
        <f t="shared" si="61"/>
        <v>0</v>
      </c>
      <c r="J147" s="133">
        <f t="shared" si="62"/>
        <v>0</v>
      </c>
      <c r="K147" s="65">
        <f t="shared" si="57"/>
        <v>0</v>
      </c>
      <c r="L147" s="65">
        <v>38.42</v>
      </c>
      <c r="M147" s="65">
        <f t="shared" si="63"/>
        <v>0</v>
      </c>
      <c r="N147" s="65" t="e">
        <f t="shared" si="64"/>
        <v>#DIV/0!</v>
      </c>
      <c r="O147" s="133">
        <f t="shared" si="65"/>
        <v>0</v>
      </c>
      <c r="P147" s="65">
        <f t="shared" si="66"/>
        <v>0</v>
      </c>
      <c r="Q147" s="65">
        <f t="shared" si="67"/>
        <v>0</v>
      </c>
      <c r="R147" s="135">
        <f t="shared" si="68"/>
        <v>0</v>
      </c>
      <c r="S147" s="65" t="e">
        <f t="shared" si="69"/>
        <v>#DIV/0!</v>
      </c>
      <c r="T147" s="24">
        <v>28.79</v>
      </c>
      <c r="U147" s="25">
        <v>33.74</v>
      </c>
      <c r="V147" s="25">
        <v>35.76</v>
      </c>
      <c r="W147" s="25">
        <f t="shared" si="71"/>
        <v>485.68729999999999</v>
      </c>
      <c r="X147" s="25">
        <f t="shared" si="72"/>
        <v>514.76519999999994</v>
      </c>
      <c r="Y147" s="25">
        <f t="shared" si="73"/>
        <v>1000.4524999999999</v>
      </c>
      <c r="Z147" s="136">
        <f t="shared" si="74"/>
        <v>1029.5303999999999</v>
      </c>
      <c r="AA147" s="25">
        <f t="shared" si="75"/>
        <v>105.98695909899227</v>
      </c>
      <c r="AB147" s="68">
        <f t="shared" si="58"/>
        <v>35.76</v>
      </c>
      <c r="AC147" s="71">
        <v>38.08</v>
      </c>
      <c r="AD147" s="68">
        <f t="shared" si="76"/>
        <v>514.76519999999994</v>
      </c>
      <c r="AE147" s="141">
        <f t="shared" si="77"/>
        <v>1029.5303999999999</v>
      </c>
      <c r="AF147" s="68">
        <f t="shared" si="78"/>
        <v>548.16159999999991</v>
      </c>
      <c r="AG147" s="138">
        <f t="shared" si="79"/>
        <v>1062.9267999999997</v>
      </c>
      <c r="AH147" s="139">
        <f t="shared" si="80"/>
        <v>1096.3231999999998</v>
      </c>
      <c r="AI147" s="127">
        <f t="shared" si="81"/>
        <v>106.48769574944072</v>
      </c>
    </row>
    <row r="148" spans="1:73" ht="30" x14ac:dyDescent="0.25">
      <c r="A148" s="54">
        <v>84</v>
      </c>
      <c r="B148" s="55" t="s">
        <v>225</v>
      </c>
      <c r="C148" s="1" t="s">
        <v>59</v>
      </c>
      <c r="D148" s="24"/>
      <c r="E148" s="25"/>
      <c r="F148" s="23">
        <f t="shared" si="82"/>
        <v>0</v>
      </c>
      <c r="G148" s="23">
        <f t="shared" si="59"/>
        <v>0</v>
      </c>
      <c r="H148" s="23">
        <f t="shared" si="60"/>
        <v>0</v>
      </c>
      <c r="I148" s="23">
        <f t="shared" si="61"/>
        <v>0</v>
      </c>
      <c r="J148" s="133">
        <f t="shared" si="62"/>
        <v>0</v>
      </c>
      <c r="K148" s="65">
        <f t="shared" si="57"/>
        <v>0</v>
      </c>
      <c r="L148" s="65"/>
      <c r="M148" s="65">
        <f t="shared" si="63"/>
        <v>0</v>
      </c>
      <c r="N148" s="65" t="e">
        <f t="shared" si="64"/>
        <v>#DIV/0!</v>
      </c>
      <c r="O148" s="133">
        <f t="shared" si="65"/>
        <v>0</v>
      </c>
      <c r="P148" s="65">
        <f t="shared" si="66"/>
        <v>0</v>
      </c>
      <c r="Q148" s="65">
        <f t="shared" si="67"/>
        <v>0</v>
      </c>
      <c r="R148" s="135">
        <f t="shared" si="68"/>
        <v>0</v>
      </c>
      <c r="S148" s="65" t="e">
        <f t="shared" si="69"/>
        <v>#DIV/0!</v>
      </c>
      <c r="T148" s="44"/>
      <c r="U148" s="25"/>
      <c r="V148" s="25">
        <f t="shared" si="70"/>
        <v>0</v>
      </c>
      <c r="W148" s="25">
        <f t="shared" si="71"/>
        <v>0</v>
      </c>
      <c r="X148" s="25">
        <f t="shared" si="72"/>
        <v>0</v>
      </c>
      <c r="Y148" s="25">
        <f t="shared" si="73"/>
        <v>0</v>
      </c>
      <c r="Z148" s="136">
        <f t="shared" si="74"/>
        <v>0</v>
      </c>
      <c r="AA148" s="25" t="e">
        <f t="shared" si="75"/>
        <v>#DIV/0!</v>
      </c>
      <c r="AB148" s="68">
        <f t="shared" si="58"/>
        <v>0</v>
      </c>
      <c r="AC148" s="71"/>
      <c r="AD148" s="68">
        <f t="shared" si="76"/>
        <v>0</v>
      </c>
      <c r="AE148" s="141">
        <f t="shared" si="77"/>
        <v>0</v>
      </c>
      <c r="AF148" s="68">
        <f t="shared" si="78"/>
        <v>0</v>
      </c>
      <c r="AG148" s="138">
        <f t="shared" si="79"/>
        <v>0</v>
      </c>
      <c r="AH148" s="139">
        <f t="shared" si="80"/>
        <v>0</v>
      </c>
      <c r="AI148" s="127" t="e">
        <f t="shared" si="81"/>
        <v>#DIV/0!</v>
      </c>
    </row>
    <row r="149" spans="1:73" x14ac:dyDescent="0.25">
      <c r="A149" s="54">
        <v>85</v>
      </c>
      <c r="B149" s="114" t="s">
        <v>141</v>
      </c>
      <c r="C149" s="1" t="s">
        <v>60</v>
      </c>
      <c r="D149" s="22">
        <v>467.71</v>
      </c>
      <c r="E149" s="23">
        <v>46.42</v>
      </c>
      <c r="F149" s="23">
        <f t="shared" si="82"/>
        <v>49.205200000000005</v>
      </c>
      <c r="G149" s="23">
        <f t="shared" si="59"/>
        <v>10855.5491</v>
      </c>
      <c r="H149" s="23">
        <f t="shared" si="60"/>
        <v>11506.882046000001</v>
      </c>
      <c r="I149" s="23">
        <f t="shared" si="61"/>
        <v>22362.431146000003</v>
      </c>
      <c r="J149" s="133">
        <f t="shared" si="62"/>
        <v>23013.764092000001</v>
      </c>
      <c r="K149" s="65">
        <f t="shared" si="57"/>
        <v>49.205200000000005</v>
      </c>
      <c r="L149" s="65">
        <v>51.43</v>
      </c>
      <c r="M149" s="65">
        <f t="shared" si="63"/>
        <v>11506.882046000001</v>
      </c>
      <c r="N149" s="65">
        <f t="shared" si="64"/>
        <v>100</v>
      </c>
      <c r="O149" s="133">
        <f t="shared" si="65"/>
        <v>23013.764092000001</v>
      </c>
      <c r="P149" s="65">
        <f t="shared" si="66"/>
        <v>12027.16265</v>
      </c>
      <c r="Q149" s="65">
        <f t="shared" si="67"/>
        <v>23534.044696000001</v>
      </c>
      <c r="R149" s="135">
        <f t="shared" si="68"/>
        <v>24054.3253</v>
      </c>
      <c r="S149" s="65">
        <f t="shared" si="69"/>
        <v>104.52147334021606</v>
      </c>
      <c r="T149" s="24">
        <v>219.63</v>
      </c>
      <c r="U149" s="25">
        <v>31.48</v>
      </c>
      <c r="V149" s="25">
        <v>33.369999999999997</v>
      </c>
      <c r="W149" s="25">
        <f t="shared" si="71"/>
        <v>3456.9762000000001</v>
      </c>
      <c r="X149" s="25">
        <f t="shared" si="72"/>
        <v>3664.5265499999996</v>
      </c>
      <c r="Y149" s="25">
        <f t="shared" si="73"/>
        <v>7121.5027499999997</v>
      </c>
      <c r="Z149" s="136">
        <f t="shared" si="74"/>
        <v>7329.0530999999992</v>
      </c>
      <c r="AA149" s="25">
        <f t="shared" si="75"/>
        <v>106.00381194409148</v>
      </c>
      <c r="AB149" s="68">
        <f t="shared" si="58"/>
        <v>33.369999999999997</v>
      </c>
      <c r="AC149" s="71">
        <v>34.869999999999997</v>
      </c>
      <c r="AD149" s="68">
        <f t="shared" si="76"/>
        <v>3664.5265499999996</v>
      </c>
      <c r="AE149" s="141">
        <f t="shared" si="77"/>
        <v>7329.0530999999992</v>
      </c>
      <c r="AF149" s="68">
        <f t="shared" si="78"/>
        <v>3829.2490499999994</v>
      </c>
      <c r="AG149" s="138">
        <f t="shared" si="79"/>
        <v>7493.775599999999</v>
      </c>
      <c r="AH149" s="139">
        <f t="shared" si="80"/>
        <v>7658.4980999999989</v>
      </c>
      <c r="AI149" s="127">
        <f t="shared" si="81"/>
        <v>104.49505543901707</v>
      </c>
    </row>
    <row r="150" spans="1:73" s="10" customFormat="1" x14ac:dyDescent="0.25">
      <c r="A150" s="54">
        <v>86</v>
      </c>
      <c r="B150" s="108" t="s">
        <v>44</v>
      </c>
      <c r="C150" s="1" t="s">
        <v>61</v>
      </c>
      <c r="D150" s="46">
        <v>370</v>
      </c>
      <c r="E150" s="25">
        <v>49.15</v>
      </c>
      <c r="F150" s="23">
        <f t="shared" si="82"/>
        <v>52.099000000000004</v>
      </c>
      <c r="G150" s="23">
        <f t="shared" si="59"/>
        <v>9092.75</v>
      </c>
      <c r="H150" s="23">
        <f t="shared" si="60"/>
        <v>9638.3150000000005</v>
      </c>
      <c r="I150" s="23">
        <f t="shared" si="61"/>
        <v>18731.065000000002</v>
      </c>
      <c r="J150" s="133">
        <f t="shared" si="62"/>
        <v>19276.63</v>
      </c>
      <c r="K150" s="65">
        <f t="shared" si="57"/>
        <v>52.099000000000004</v>
      </c>
      <c r="L150" s="65">
        <v>52.22</v>
      </c>
      <c r="M150" s="65">
        <f t="shared" si="63"/>
        <v>9638.3150000000005</v>
      </c>
      <c r="N150" s="65">
        <f t="shared" si="64"/>
        <v>100</v>
      </c>
      <c r="O150" s="133">
        <f t="shared" si="65"/>
        <v>19276.63</v>
      </c>
      <c r="P150" s="65">
        <f t="shared" si="66"/>
        <v>9660.6999999999989</v>
      </c>
      <c r="Q150" s="65">
        <f t="shared" si="67"/>
        <v>19299.014999999999</v>
      </c>
      <c r="R150" s="135">
        <f t="shared" si="68"/>
        <v>19321.399999999998</v>
      </c>
      <c r="S150" s="65">
        <f t="shared" si="69"/>
        <v>100.23225013915813</v>
      </c>
      <c r="T150" s="46">
        <v>149</v>
      </c>
      <c r="U150" s="23">
        <v>43.5</v>
      </c>
      <c r="V150" s="25">
        <f t="shared" si="70"/>
        <v>46.11</v>
      </c>
      <c r="W150" s="25">
        <f t="shared" si="71"/>
        <v>3240.75</v>
      </c>
      <c r="X150" s="25">
        <f t="shared" si="72"/>
        <v>3435.1950000000002</v>
      </c>
      <c r="Y150" s="25">
        <f t="shared" si="73"/>
        <v>6675.9449999999997</v>
      </c>
      <c r="Z150" s="136">
        <f t="shared" si="74"/>
        <v>6870.39</v>
      </c>
      <c r="AA150" s="25">
        <f t="shared" si="75"/>
        <v>106</v>
      </c>
      <c r="AB150" s="68">
        <f t="shared" si="58"/>
        <v>46.11</v>
      </c>
      <c r="AC150" s="71">
        <v>49.12</v>
      </c>
      <c r="AD150" s="68">
        <f t="shared" si="76"/>
        <v>3435.1950000000002</v>
      </c>
      <c r="AE150" s="141">
        <f t="shared" si="77"/>
        <v>6870.39</v>
      </c>
      <c r="AF150" s="68">
        <f t="shared" si="78"/>
        <v>3659.4399999999996</v>
      </c>
      <c r="AG150" s="138">
        <f t="shared" si="79"/>
        <v>7094.6350000000002</v>
      </c>
      <c r="AH150" s="139">
        <f t="shared" si="80"/>
        <v>7318.8799999999992</v>
      </c>
      <c r="AI150" s="127">
        <f t="shared" si="81"/>
        <v>106.52786814140099</v>
      </c>
      <c r="AJ150" s="63"/>
      <c r="AK150" s="63"/>
      <c r="AL150" s="63"/>
      <c r="AM150" s="63"/>
      <c r="AN150" s="63"/>
      <c r="AO150" s="63"/>
      <c r="AP150" s="63"/>
      <c r="AQ150" s="63"/>
      <c r="AR150" s="63"/>
      <c r="AS150" s="63"/>
      <c r="AT150" s="63"/>
      <c r="AU150" s="63"/>
      <c r="AV150" s="63"/>
      <c r="AW150" s="63"/>
      <c r="AX150" s="63"/>
      <c r="AY150" s="63"/>
      <c r="AZ150" s="63"/>
      <c r="BA150" s="63"/>
      <c r="BB150" s="63"/>
      <c r="BC150" s="63"/>
      <c r="BD150" s="63"/>
      <c r="BE150" s="63"/>
      <c r="BF150" s="63"/>
      <c r="BG150" s="63"/>
      <c r="BH150" s="63"/>
      <c r="BI150" s="63"/>
      <c r="BJ150" s="63"/>
      <c r="BK150" s="63"/>
      <c r="BL150" s="63"/>
      <c r="BM150" s="63"/>
      <c r="BN150" s="63"/>
      <c r="BO150" s="63"/>
      <c r="BP150" s="63"/>
      <c r="BQ150" s="63"/>
      <c r="BR150" s="63"/>
      <c r="BS150" s="63"/>
      <c r="BT150" s="63"/>
      <c r="BU150" s="63"/>
    </row>
    <row r="151" spans="1:73" s="10" customFormat="1" ht="36.75" customHeight="1" x14ac:dyDescent="0.25">
      <c r="A151" s="54">
        <v>87</v>
      </c>
      <c r="B151" s="90" t="s">
        <v>50</v>
      </c>
      <c r="C151" s="1" t="s">
        <v>62</v>
      </c>
      <c r="D151" s="24">
        <v>254.1</v>
      </c>
      <c r="E151" s="25">
        <v>41.87</v>
      </c>
      <c r="F151" s="23">
        <v>44.22</v>
      </c>
      <c r="G151" s="23">
        <f t="shared" si="59"/>
        <v>5319.5834999999997</v>
      </c>
      <c r="H151" s="23">
        <f t="shared" si="60"/>
        <v>5618.1509999999998</v>
      </c>
      <c r="I151" s="23">
        <f t="shared" si="61"/>
        <v>10937.734499999999</v>
      </c>
      <c r="J151" s="133">
        <f t="shared" si="62"/>
        <v>11236.302</v>
      </c>
      <c r="K151" s="65">
        <f t="shared" si="57"/>
        <v>44.22</v>
      </c>
      <c r="L151" s="65">
        <v>47.11</v>
      </c>
      <c r="M151" s="65">
        <f t="shared" si="63"/>
        <v>5618.1509999999998</v>
      </c>
      <c r="N151" s="65">
        <f t="shared" si="64"/>
        <v>100</v>
      </c>
      <c r="O151" s="133">
        <f t="shared" si="65"/>
        <v>11236.302</v>
      </c>
      <c r="P151" s="65">
        <f t="shared" si="66"/>
        <v>5985.3254999999999</v>
      </c>
      <c r="Q151" s="65">
        <f t="shared" si="67"/>
        <v>11603.476500000001</v>
      </c>
      <c r="R151" s="135">
        <f t="shared" si="68"/>
        <v>11970.651</v>
      </c>
      <c r="S151" s="65">
        <f t="shared" si="69"/>
        <v>106.53550429669833</v>
      </c>
      <c r="T151" s="24">
        <v>28</v>
      </c>
      <c r="U151" s="25">
        <v>93.3</v>
      </c>
      <c r="V151" s="25">
        <v>93.3</v>
      </c>
      <c r="W151" s="25">
        <f t="shared" si="71"/>
        <v>1306.2</v>
      </c>
      <c r="X151" s="25">
        <f t="shared" si="72"/>
        <v>1306.2</v>
      </c>
      <c r="Y151" s="25">
        <f t="shared" si="73"/>
        <v>2612.4</v>
      </c>
      <c r="Z151" s="136">
        <f t="shared" si="74"/>
        <v>2612.4</v>
      </c>
      <c r="AA151" s="25">
        <f t="shared" si="75"/>
        <v>100</v>
      </c>
      <c r="AB151" s="68">
        <f t="shared" si="58"/>
        <v>93.3</v>
      </c>
      <c r="AC151" s="71">
        <v>96.53</v>
      </c>
      <c r="AD151" s="68">
        <f t="shared" si="76"/>
        <v>1306.2</v>
      </c>
      <c r="AE151" s="141">
        <f t="shared" si="77"/>
        <v>2612.4</v>
      </c>
      <c r="AF151" s="68">
        <f t="shared" si="78"/>
        <v>1351.42</v>
      </c>
      <c r="AG151" s="138">
        <f t="shared" si="79"/>
        <v>2657.62</v>
      </c>
      <c r="AH151" s="139">
        <f t="shared" si="80"/>
        <v>2702.84</v>
      </c>
      <c r="AI151" s="127">
        <f t="shared" si="81"/>
        <v>103.46195069667739</v>
      </c>
      <c r="AJ151" s="63"/>
      <c r="AK151" s="63"/>
      <c r="AL151" s="63"/>
      <c r="AM151" s="63"/>
      <c r="AN151" s="63"/>
      <c r="AO151" s="63"/>
      <c r="AP151" s="63"/>
      <c r="AQ151" s="63"/>
      <c r="AR151" s="63"/>
      <c r="AS151" s="63"/>
      <c r="AT151" s="63"/>
      <c r="AU151" s="63"/>
      <c r="AV151" s="63"/>
      <c r="AW151" s="63"/>
      <c r="AX151" s="63"/>
      <c r="AY151" s="63"/>
      <c r="AZ151" s="63"/>
      <c r="BA151" s="63"/>
      <c r="BB151" s="63"/>
      <c r="BC151" s="63"/>
      <c r="BD151" s="63"/>
      <c r="BE151" s="63"/>
      <c r="BF151" s="63"/>
      <c r="BG151" s="63"/>
      <c r="BH151" s="63"/>
      <c r="BI151" s="63"/>
      <c r="BJ151" s="63"/>
      <c r="BK151" s="63"/>
      <c r="BL151" s="63"/>
      <c r="BM151" s="63"/>
      <c r="BN151" s="63"/>
      <c r="BO151" s="63"/>
      <c r="BP151" s="63"/>
      <c r="BQ151" s="63"/>
      <c r="BR151" s="63"/>
      <c r="BS151" s="63"/>
      <c r="BT151" s="63"/>
      <c r="BU151" s="63"/>
    </row>
    <row r="152" spans="1:73" ht="30.75" customHeight="1" x14ac:dyDescent="0.25">
      <c r="A152" s="54">
        <v>88</v>
      </c>
      <c r="B152" s="55" t="s">
        <v>263</v>
      </c>
      <c r="C152" s="1" t="s">
        <v>62</v>
      </c>
      <c r="D152" s="24"/>
      <c r="E152" s="25">
        <v>45.61</v>
      </c>
      <c r="F152" s="23">
        <v>47.26</v>
      </c>
      <c r="G152" s="23">
        <f t="shared" si="59"/>
        <v>0</v>
      </c>
      <c r="H152" s="23">
        <f t="shared" si="60"/>
        <v>0</v>
      </c>
      <c r="I152" s="23">
        <f t="shared" si="61"/>
        <v>0</v>
      </c>
      <c r="J152" s="133">
        <f t="shared" si="62"/>
        <v>0</v>
      </c>
      <c r="K152" s="65">
        <f t="shared" si="57"/>
        <v>47.26</v>
      </c>
      <c r="L152" s="65"/>
      <c r="M152" s="65">
        <f t="shared" si="63"/>
        <v>0</v>
      </c>
      <c r="N152" s="65">
        <f t="shared" si="64"/>
        <v>100</v>
      </c>
      <c r="O152" s="133">
        <f t="shared" si="65"/>
        <v>0</v>
      </c>
      <c r="P152" s="65">
        <f t="shared" si="66"/>
        <v>0</v>
      </c>
      <c r="Q152" s="65">
        <f t="shared" si="67"/>
        <v>0</v>
      </c>
      <c r="R152" s="135">
        <f t="shared" si="68"/>
        <v>0</v>
      </c>
      <c r="S152" s="65">
        <f t="shared" si="69"/>
        <v>0</v>
      </c>
      <c r="T152" s="22"/>
      <c r="U152" s="25">
        <v>78.739999999999995</v>
      </c>
      <c r="V152" s="25">
        <v>79.72</v>
      </c>
      <c r="W152" s="25">
        <f t="shared" si="71"/>
        <v>0</v>
      </c>
      <c r="X152" s="25">
        <f t="shared" si="72"/>
        <v>0</v>
      </c>
      <c r="Y152" s="25">
        <f t="shared" si="73"/>
        <v>0</v>
      </c>
      <c r="Z152" s="136">
        <f t="shared" si="74"/>
        <v>0</v>
      </c>
      <c r="AA152" s="25">
        <f t="shared" si="75"/>
        <v>101.24460248920499</v>
      </c>
      <c r="AB152" s="68">
        <f t="shared" si="58"/>
        <v>79.72</v>
      </c>
      <c r="AC152" s="71"/>
      <c r="AD152" s="68">
        <f t="shared" si="76"/>
        <v>0</v>
      </c>
      <c r="AE152" s="141">
        <f t="shared" si="77"/>
        <v>0</v>
      </c>
      <c r="AF152" s="68">
        <f t="shared" si="78"/>
        <v>0</v>
      </c>
      <c r="AG152" s="138">
        <f t="shared" si="79"/>
        <v>0</v>
      </c>
      <c r="AH152" s="139">
        <f t="shared" si="80"/>
        <v>0</v>
      </c>
      <c r="AI152" s="127">
        <f t="shared" si="81"/>
        <v>0</v>
      </c>
    </row>
    <row r="153" spans="1:73" ht="42.75" customHeight="1" x14ac:dyDescent="0.25">
      <c r="A153" s="54">
        <v>89</v>
      </c>
      <c r="B153" s="90" t="s">
        <v>51</v>
      </c>
      <c r="C153" s="1" t="s">
        <v>63</v>
      </c>
      <c r="D153" s="24">
        <v>138.4</v>
      </c>
      <c r="E153" s="25">
        <v>46.22</v>
      </c>
      <c r="F153" s="23">
        <v>48.7</v>
      </c>
      <c r="G153" s="23">
        <f t="shared" si="59"/>
        <v>3198.424</v>
      </c>
      <c r="H153" s="23">
        <f t="shared" si="60"/>
        <v>3370.0400000000004</v>
      </c>
      <c r="I153" s="23">
        <f t="shared" si="61"/>
        <v>6568.4639999999999</v>
      </c>
      <c r="J153" s="133">
        <f t="shared" si="62"/>
        <v>6740.0800000000008</v>
      </c>
      <c r="K153" s="65">
        <f t="shared" si="57"/>
        <v>48.7</v>
      </c>
      <c r="L153" s="65">
        <v>51.58</v>
      </c>
      <c r="M153" s="65">
        <f t="shared" si="63"/>
        <v>3370.0400000000004</v>
      </c>
      <c r="N153" s="65">
        <f t="shared" si="64"/>
        <v>100</v>
      </c>
      <c r="O153" s="133">
        <f t="shared" si="65"/>
        <v>6740.0800000000008</v>
      </c>
      <c r="P153" s="65">
        <f t="shared" si="66"/>
        <v>3569.3360000000002</v>
      </c>
      <c r="Q153" s="65">
        <f t="shared" si="67"/>
        <v>6939.3760000000002</v>
      </c>
      <c r="R153" s="135">
        <f t="shared" si="68"/>
        <v>7138.6720000000005</v>
      </c>
      <c r="S153" s="65">
        <f t="shared" si="69"/>
        <v>105.91375770020532</v>
      </c>
      <c r="T153" s="24">
        <v>60</v>
      </c>
      <c r="U153" s="25">
        <v>48.78</v>
      </c>
      <c r="V153" s="25">
        <v>51.41</v>
      </c>
      <c r="W153" s="25">
        <f t="shared" si="71"/>
        <v>1463.4</v>
      </c>
      <c r="X153" s="25">
        <f t="shared" si="72"/>
        <v>1542.3</v>
      </c>
      <c r="Y153" s="25">
        <f t="shared" si="73"/>
        <v>3005.7</v>
      </c>
      <c r="Z153" s="136">
        <f t="shared" si="74"/>
        <v>3084.6</v>
      </c>
      <c r="AA153" s="25">
        <f t="shared" si="75"/>
        <v>105.39155391553913</v>
      </c>
      <c r="AB153" s="68">
        <f t="shared" si="58"/>
        <v>51.41</v>
      </c>
      <c r="AC153" s="71">
        <v>54.49</v>
      </c>
      <c r="AD153" s="68">
        <f t="shared" si="76"/>
        <v>1542.3</v>
      </c>
      <c r="AE153" s="141">
        <f t="shared" si="77"/>
        <v>3084.6</v>
      </c>
      <c r="AF153" s="68">
        <f t="shared" si="78"/>
        <v>1634.7</v>
      </c>
      <c r="AG153" s="138">
        <f t="shared" si="79"/>
        <v>3177</v>
      </c>
      <c r="AH153" s="139">
        <f t="shared" si="80"/>
        <v>3269.4</v>
      </c>
      <c r="AI153" s="127">
        <f t="shared" si="81"/>
        <v>105.99105232445049</v>
      </c>
    </row>
    <row r="154" spans="1:73" ht="38.25" customHeight="1" x14ac:dyDescent="0.25">
      <c r="A154" s="54">
        <v>90</v>
      </c>
      <c r="B154" s="90" t="s">
        <v>244</v>
      </c>
      <c r="C154" s="13" t="s">
        <v>103</v>
      </c>
      <c r="D154" s="49">
        <v>430</v>
      </c>
      <c r="E154" s="7">
        <v>26.41</v>
      </c>
      <c r="F154" s="23">
        <v>27.83</v>
      </c>
      <c r="G154" s="23">
        <f t="shared" si="59"/>
        <v>5678.15</v>
      </c>
      <c r="H154" s="23">
        <f t="shared" si="60"/>
        <v>5983.45</v>
      </c>
      <c r="I154" s="23">
        <f t="shared" si="61"/>
        <v>11661.599999999999</v>
      </c>
      <c r="J154" s="133">
        <f t="shared" si="62"/>
        <v>11966.9</v>
      </c>
      <c r="K154" s="65">
        <f t="shared" si="57"/>
        <v>27.83</v>
      </c>
      <c r="L154" s="65">
        <v>29.5</v>
      </c>
      <c r="M154" s="65">
        <f t="shared" si="63"/>
        <v>5983.45</v>
      </c>
      <c r="N154" s="65">
        <f t="shared" si="64"/>
        <v>100</v>
      </c>
      <c r="O154" s="133">
        <f t="shared" si="65"/>
        <v>11966.9</v>
      </c>
      <c r="P154" s="65">
        <f t="shared" si="66"/>
        <v>6342.5</v>
      </c>
      <c r="Q154" s="65">
        <f t="shared" si="67"/>
        <v>12325.95</v>
      </c>
      <c r="R154" s="135">
        <f t="shared" si="68"/>
        <v>12685</v>
      </c>
      <c r="S154" s="65">
        <f t="shared" si="69"/>
        <v>106.00071864894001</v>
      </c>
      <c r="T154" s="18">
        <v>214</v>
      </c>
      <c r="U154" s="7">
        <v>42.53</v>
      </c>
      <c r="V154" s="25">
        <v>44.82</v>
      </c>
      <c r="W154" s="25">
        <f t="shared" si="71"/>
        <v>4550.71</v>
      </c>
      <c r="X154" s="25">
        <f t="shared" si="72"/>
        <v>4795.74</v>
      </c>
      <c r="Y154" s="25">
        <f t="shared" si="73"/>
        <v>9346.4500000000007</v>
      </c>
      <c r="Z154" s="136">
        <f t="shared" si="74"/>
        <v>9591.48</v>
      </c>
      <c r="AA154" s="25">
        <f t="shared" si="75"/>
        <v>105.38443451681165</v>
      </c>
      <c r="AB154" s="68">
        <f t="shared" si="58"/>
        <v>44.82</v>
      </c>
      <c r="AC154" s="71">
        <v>47.51</v>
      </c>
      <c r="AD154" s="68">
        <f t="shared" si="76"/>
        <v>4795.74</v>
      </c>
      <c r="AE154" s="141">
        <f t="shared" si="77"/>
        <v>9591.48</v>
      </c>
      <c r="AF154" s="68">
        <f t="shared" si="78"/>
        <v>5083.57</v>
      </c>
      <c r="AG154" s="138">
        <f t="shared" si="79"/>
        <v>9879.31</v>
      </c>
      <c r="AH154" s="139">
        <f t="shared" si="80"/>
        <v>10167.14</v>
      </c>
      <c r="AI154" s="127">
        <f t="shared" si="81"/>
        <v>106.00178491744757</v>
      </c>
    </row>
    <row r="155" spans="1:73" ht="15.75" x14ac:dyDescent="0.25">
      <c r="A155" s="54">
        <v>91</v>
      </c>
      <c r="B155" s="88" t="s">
        <v>140</v>
      </c>
      <c r="C155" s="1" t="s">
        <v>64</v>
      </c>
      <c r="D155" s="40">
        <v>215.93</v>
      </c>
      <c r="E155" s="41">
        <v>27.92</v>
      </c>
      <c r="F155" s="23">
        <f t="shared" si="82"/>
        <v>29.595200000000002</v>
      </c>
      <c r="G155" s="23">
        <f t="shared" si="59"/>
        <v>3014.3828000000003</v>
      </c>
      <c r="H155" s="23">
        <f t="shared" si="60"/>
        <v>3195.2457680000002</v>
      </c>
      <c r="I155" s="23">
        <f t="shared" si="61"/>
        <v>6209.6285680000001</v>
      </c>
      <c r="J155" s="133">
        <f t="shared" si="62"/>
        <v>6390.4915360000005</v>
      </c>
      <c r="K155" s="65">
        <f t="shared" si="57"/>
        <v>29.595200000000002</v>
      </c>
      <c r="L155" s="65">
        <v>31.52</v>
      </c>
      <c r="M155" s="65">
        <f t="shared" si="63"/>
        <v>3195.2457680000002</v>
      </c>
      <c r="N155" s="65">
        <f t="shared" si="64"/>
        <v>100</v>
      </c>
      <c r="O155" s="133">
        <f t="shared" si="65"/>
        <v>6390.4915360000005</v>
      </c>
      <c r="P155" s="65">
        <f t="shared" si="66"/>
        <v>3403.0567999999998</v>
      </c>
      <c r="Q155" s="65">
        <f t="shared" si="67"/>
        <v>6598.3025680000001</v>
      </c>
      <c r="R155" s="135">
        <f t="shared" si="68"/>
        <v>6806.1135999999997</v>
      </c>
      <c r="S155" s="65">
        <f t="shared" si="69"/>
        <v>106.50375736605935</v>
      </c>
      <c r="T155" s="24">
        <v>56.08</v>
      </c>
      <c r="U155" s="42">
        <v>32.049999999999997</v>
      </c>
      <c r="V155" s="25">
        <v>33.97</v>
      </c>
      <c r="W155" s="25">
        <f t="shared" si="71"/>
        <v>898.6819999999999</v>
      </c>
      <c r="X155" s="25">
        <f t="shared" si="72"/>
        <v>952.51879999999994</v>
      </c>
      <c r="Y155" s="25">
        <f t="shared" si="73"/>
        <v>1851.2007999999998</v>
      </c>
      <c r="Z155" s="136">
        <f t="shared" si="74"/>
        <v>1905.0375999999999</v>
      </c>
      <c r="AA155" s="25">
        <f t="shared" si="75"/>
        <v>105.99063962558503</v>
      </c>
      <c r="AB155" s="68">
        <f t="shared" si="58"/>
        <v>33.97</v>
      </c>
      <c r="AC155" s="71">
        <v>36.18</v>
      </c>
      <c r="AD155" s="68">
        <f t="shared" si="76"/>
        <v>952.51879999999994</v>
      </c>
      <c r="AE155" s="141">
        <f t="shared" si="77"/>
        <v>1905.0375999999999</v>
      </c>
      <c r="AF155" s="68">
        <f t="shared" si="78"/>
        <v>1014.4871999999999</v>
      </c>
      <c r="AG155" s="138">
        <f t="shared" si="79"/>
        <v>1967.0059999999999</v>
      </c>
      <c r="AH155" s="139">
        <f t="shared" si="80"/>
        <v>2028.9743999999998</v>
      </c>
      <c r="AI155" s="127">
        <f t="shared" si="81"/>
        <v>106.50574035914042</v>
      </c>
    </row>
    <row r="156" spans="1:73" ht="315" customHeight="1" x14ac:dyDescent="0.25">
      <c r="A156" s="299">
        <v>92</v>
      </c>
      <c r="B156" s="301" t="s">
        <v>141</v>
      </c>
      <c r="C156" s="14" t="s">
        <v>131</v>
      </c>
      <c r="D156" s="22">
        <v>238.8</v>
      </c>
      <c r="E156" s="23">
        <v>35.659999999999997</v>
      </c>
      <c r="F156" s="23">
        <f>E156*1.04</f>
        <v>37.086399999999998</v>
      </c>
      <c r="G156" s="23">
        <f t="shared" si="59"/>
        <v>4257.8040000000001</v>
      </c>
      <c r="H156" s="23">
        <f t="shared" si="60"/>
        <v>4428.1161599999996</v>
      </c>
      <c r="I156" s="23">
        <f t="shared" si="61"/>
        <v>8685.9201599999997</v>
      </c>
      <c r="J156" s="133">
        <f t="shared" si="62"/>
        <v>8856.2323199999992</v>
      </c>
      <c r="K156" s="65">
        <f t="shared" si="57"/>
        <v>37.086399999999998</v>
      </c>
      <c r="L156" s="65">
        <v>38.76</v>
      </c>
      <c r="M156" s="65">
        <f t="shared" si="63"/>
        <v>4428.1161599999996</v>
      </c>
      <c r="N156" s="65">
        <f t="shared" si="64"/>
        <v>100</v>
      </c>
      <c r="O156" s="133">
        <f t="shared" si="65"/>
        <v>8856.2323199999992</v>
      </c>
      <c r="P156" s="65">
        <f t="shared" si="66"/>
        <v>4627.9440000000004</v>
      </c>
      <c r="Q156" s="65">
        <f t="shared" si="67"/>
        <v>9056.0601600000009</v>
      </c>
      <c r="R156" s="135">
        <f t="shared" si="68"/>
        <v>9255.8880000000008</v>
      </c>
      <c r="S156" s="65">
        <f t="shared" si="69"/>
        <v>104.51270546615473</v>
      </c>
      <c r="T156" s="24"/>
      <c r="U156" s="25"/>
      <c r="V156" s="25">
        <f t="shared" si="70"/>
        <v>0</v>
      </c>
      <c r="W156" s="25">
        <f t="shared" si="71"/>
        <v>0</v>
      </c>
      <c r="X156" s="25">
        <f t="shared" si="72"/>
        <v>0</v>
      </c>
      <c r="Y156" s="25">
        <f t="shared" si="73"/>
        <v>0</v>
      </c>
      <c r="Z156" s="136">
        <f t="shared" si="74"/>
        <v>0</v>
      </c>
      <c r="AA156" s="25" t="e">
        <f t="shared" si="75"/>
        <v>#DIV/0!</v>
      </c>
      <c r="AB156" s="68">
        <f t="shared" si="58"/>
        <v>0</v>
      </c>
      <c r="AC156" s="71"/>
      <c r="AD156" s="68">
        <f t="shared" si="76"/>
        <v>0</v>
      </c>
      <c r="AE156" s="141">
        <f t="shared" si="77"/>
        <v>0</v>
      </c>
      <c r="AF156" s="68">
        <f t="shared" si="78"/>
        <v>0</v>
      </c>
      <c r="AG156" s="138">
        <f t="shared" si="79"/>
        <v>0</v>
      </c>
      <c r="AH156" s="139">
        <f t="shared" si="80"/>
        <v>0</v>
      </c>
      <c r="AI156" s="127" t="e">
        <f t="shared" si="81"/>
        <v>#DIV/0!</v>
      </c>
    </row>
    <row r="157" spans="1:73" ht="60" x14ac:dyDescent="0.25">
      <c r="A157" s="300"/>
      <c r="B157" s="302"/>
      <c r="C157" s="14" t="s">
        <v>66</v>
      </c>
      <c r="D157" s="27">
        <v>24.5</v>
      </c>
      <c r="E157" s="25">
        <v>37.479999999999997</v>
      </c>
      <c r="F157" s="23">
        <f t="shared" ref="F157:F163" si="83">E157*1.04</f>
        <v>38.979199999999999</v>
      </c>
      <c r="G157" s="23">
        <f t="shared" si="59"/>
        <v>459.12999999999994</v>
      </c>
      <c r="H157" s="23">
        <f t="shared" si="60"/>
        <v>477.49520000000001</v>
      </c>
      <c r="I157" s="23">
        <f t="shared" si="61"/>
        <v>936.62519999999995</v>
      </c>
      <c r="J157" s="133">
        <f t="shared" si="62"/>
        <v>954.99040000000002</v>
      </c>
      <c r="K157" s="65">
        <f t="shared" si="57"/>
        <v>38.979199999999999</v>
      </c>
      <c r="L157" s="65">
        <v>40.729999999999997</v>
      </c>
      <c r="M157" s="65">
        <f t="shared" si="63"/>
        <v>477.49520000000001</v>
      </c>
      <c r="N157" s="65">
        <f t="shared" si="64"/>
        <v>100</v>
      </c>
      <c r="O157" s="133">
        <f t="shared" si="65"/>
        <v>954.99040000000002</v>
      </c>
      <c r="P157" s="65">
        <f t="shared" si="66"/>
        <v>498.94249999999994</v>
      </c>
      <c r="Q157" s="65">
        <f t="shared" si="67"/>
        <v>976.43769999999995</v>
      </c>
      <c r="R157" s="135">
        <f t="shared" si="68"/>
        <v>997.88499999999988</v>
      </c>
      <c r="S157" s="65">
        <f t="shared" si="69"/>
        <v>104.49162630325917</v>
      </c>
      <c r="T157" s="24"/>
      <c r="U157" s="25"/>
      <c r="V157" s="25">
        <f t="shared" si="70"/>
        <v>0</v>
      </c>
      <c r="W157" s="25">
        <f t="shared" si="71"/>
        <v>0</v>
      </c>
      <c r="X157" s="25">
        <f t="shared" si="72"/>
        <v>0</v>
      </c>
      <c r="Y157" s="25">
        <f t="shared" si="73"/>
        <v>0</v>
      </c>
      <c r="Z157" s="136">
        <f t="shared" si="74"/>
        <v>0</v>
      </c>
      <c r="AA157" s="25" t="e">
        <f t="shared" si="75"/>
        <v>#DIV/0!</v>
      </c>
      <c r="AB157" s="68">
        <f t="shared" si="58"/>
        <v>0</v>
      </c>
      <c r="AC157" s="71"/>
      <c r="AD157" s="68">
        <f t="shared" si="76"/>
        <v>0</v>
      </c>
      <c r="AE157" s="141">
        <f t="shared" si="77"/>
        <v>0</v>
      </c>
      <c r="AF157" s="68">
        <f t="shared" si="78"/>
        <v>0</v>
      </c>
      <c r="AG157" s="138">
        <f t="shared" si="79"/>
        <v>0</v>
      </c>
      <c r="AH157" s="139">
        <f t="shared" si="80"/>
        <v>0</v>
      </c>
      <c r="AI157" s="127" t="e">
        <f t="shared" si="81"/>
        <v>#DIV/0!</v>
      </c>
    </row>
    <row r="158" spans="1:73" ht="45" x14ac:dyDescent="0.25">
      <c r="A158" s="300"/>
      <c r="B158" s="302"/>
      <c r="C158" s="14" t="s">
        <v>67</v>
      </c>
      <c r="D158" s="24">
        <v>16.100000000000001</v>
      </c>
      <c r="E158" s="25">
        <v>46.73</v>
      </c>
      <c r="F158" s="23">
        <f t="shared" si="83"/>
        <v>48.599199999999996</v>
      </c>
      <c r="G158" s="23">
        <f t="shared" si="59"/>
        <v>376.17650000000003</v>
      </c>
      <c r="H158" s="23">
        <f t="shared" si="60"/>
        <v>391.22356000000002</v>
      </c>
      <c r="I158" s="23">
        <f t="shared" si="61"/>
        <v>767.40006000000005</v>
      </c>
      <c r="J158" s="133">
        <f t="shared" si="62"/>
        <v>782.44712000000004</v>
      </c>
      <c r="K158" s="65">
        <f t="shared" si="57"/>
        <v>48.599199999999996</v>
      </c>
      <c r="L158" s="65">
        <v>50.78</v>
      </c>
      <c r="M158" s="65">
        <f t="shared" si="63"/>
        <v>391.22356000000002</v>
      </c>
      <c r="N158" s="65">
        <f t="shared" si="64"/>
        <v>100</v>
      </c>
      <c r="O158" s="133">
        <f t="shared" si="65"/>
        <v>782.44712000000004</v>
      </c>
      <c r="P158" s="65">
        <f t="shared" si="66"/>
        <v>408.77900000000005</v>
      </c>
      <c r="Q158" s="65">
        <f t="shared" si="67"/>
        <v>800.00256000000013</v>
      </c>
      <c r="R158" s="135">
        <f t="shared" si="68"/>
        <v>817.55800000000011</v>
      </c>
      <c r="S158" s="65">
        <f t="shared" si="69"/>
        <v>104.48731666364878</v>
      </c>
      <c r="T158" s="24"/>
      <c r="U158" s="25"/>
      <c r="V158" s="25">
        <f t="shared" si="70"/>
        <v>0</v>
      </c>
      <c r="W158" s="25">
        <f t="shared" si="71"/>
        <v>0</v>
      </c>
      <c r="X158" s="25">
        <f t="shared" si="72"/>
        <v>0</v>
      </c>
      <c r="Y158" s="25">
        <f t="shared" si="73"/>
        <v>0</v>
      </c>
      <c r="Z158" s="136">
        <f t="shared" si="74"/>
        <v>0</v>
      </c>
      <c r="AA158" s="25" t="e">
        <f t="shared" si="75"/>
        <v>#DIV/0!</v>
      </c>
      <c r="AB158" s="68">
        <f t="shared" si="58"/>
        <v>0</v>
      </c>
      <c r="AC158" s="71"/>
      <c r="AD158" s="68">
        <f t="shared" si="76"/>
        <v>0</v>
      </c>
      <c r="AE158" s="141">
        <f t="shared" si="77"/>
        <v>0</v>
      </c>
      <c r="AF158" s="68">
        <f t="shared" si="78"/>
        <v>0</v>
      </c>
      <c r="AG158" s="138">
        <f t="shared" si="79"/>
        <v>0</v>
      </c>
      <c r="AH158" s="139">
        <f t="shared" si="80"/>
        <v>0</v>
      </c>
      <c r="AI158" s="127" t="e">
        <f t="shared" si="81"/>
        <v>#DIV/0!</v>
      </c>
    </row>
    <row r="159" spans="1:73" ht="45" x14ac:dyDescent="0.25">
      <c r="A159" s="300"/>
      <c r="B159" s="302"/>
      <c r="C159" s="14" t="s">
        <v>68</v>
      </c>
      <c r="D159" s="24">
        <v>3.6</v>
      </c>
      <c r="E159" s="23">
        <v>44.08</v>
      </c>
      <c r="F159" s="23">
        <f t="shared" si="83"/>
        <v>45.843200000000003</v>
      </c>
      <c r="G159" s="23">
        <f t="shared" si="59"/>
        <v>79.343999999999994</v>
      </c>
      <c r="H159" s="23">
        <f t="shared" si="60"/>
        <v>82.51776000000001</v>
      </c>
      <c r="I159" s="23">
        <f t="shared" si="61"/>
        <v>161.86176</v>
      </c>
      <c r="J159" s="133">
        <f t="shared" si="62"/>
        <v>165.03552000000002</v>
      </c>
      <c r="K159" s="65">
        <f t="shared" si="57"/>
        <v>45.843200000000003</v>
      </c>
      <c r="L159" s="65">
        <v>47.9</v>
      </c>
      <c r="M159" s="65">
        <f t="shared" si="63"/>
        <v>82.51776000000001</v>
      </c>
      <c r="N159" s="65">
        <f t="shared" si="64"/>
        <v>100</v>
      </c>
      <c r="O159" s="133">
        <f t="shared" si="65"/>
        <v>165.03552000000002</v>
      </c>
      <c r="P159" s="65">
        <f t="shared" si="66"/>
        <v>86.22</v>
      </c>
      <c r="Q159" s="65">
        <f t="shared" si="67"/>
        <v>168.73776000000001</v>
      </c>
      <c r="R159" s="135">
        <f t="shared" si="68"/>
        <v>172.44</v>
      </c>
      <c r="S159" s="65">
        <f t="shared" si="69"/>
        <v>104.48659779422029</v>
      </c>
      <c r="T159" s="24"/>
      <c r="U159" s="25"/>
      <c r="V159" s="25">
        <f t="shared" si="70"/>
        <v>0</v>
      </c>
      <c r="W159" s="25">
        <f t="shared" si="71"/>
        <v>0</v>
      </c>
      <c r="X159" s="25">
        <f t="shared" si="72"/>
        <v>0</v>
      </c>
      <c r="Y159" s="25">
        <f t="shared" si="73"/>
        <v>0</v>
      </c>
      <c r="Z159" s="136">
        <f t="shared" si="74"/>
        <v>0</v>
      </c>
      <c r="AA159" s="25" t="e">
        <f t="shared" si="75"/>
        <v>#DIV/0!</v>
      </c>
      <c r="AB159" s="68">
        <f t="shared" si="58"/>
        <v>0</v>
      </c>
      <c r="AC159" s="71"/>
      <c r="AD159" s="68">
        <f t="shared" si="76"/>
        <v>0</v>
      </c>
      <c r="AE159" s="141">
        <f t="shared" si="77"/>
        <v>0</v>
      </c>
      <c r="AF159" s="68">
        <f t="shared" si="78"/>
        <v>0</v>
      </c>
      <c r="AG159" s="138">
        <f t="shared" si="79"/>
        <v>0</v>
      </c>
      <c r="AH159" s="139">
        <f t="shared" si="80"/>
        <v>0</v>
      </c>
      <c r="AI159" s="127" t="e">
        <f t="shared" si="81"/>
        <v>#DIV/0!</v>
      </c>
    </row>
    <row r="160" spans="1:73" ht="45" x14ac:dyDescent="0.25">
      <c r="A160" s="300"/>
      <c r="B160" s="302"/>
      <c r="C160" s="14" t="s">
        <v>291</v>
      </c>
      <c r="D160" s="94">
        <v>29.97</v>
      </c>
      <c r="E160" s="23">
        <v>29.57</v>
      </c>
      <c r="F160" s="23">
        <v>31.34</v>
      </c>
      <c r="G160" s="23">
        <f t="shared" si="59"/>
        <v>443.10645</v>
      </c>
      <c r="H160" s="23">
        <f t="shared" si="60"/>
        <v>469.62989999999996</v>
      </c>
      <c r="I160" s="23">
        <f t="shared" si="61"/>
        <v>912.7363499999999</v>
      </c>
      <c r="J160" s="133">
        <f t="shared" si="62"/>
        <v>939.25979999999993</v>
      </c>
      <c r="K160" s="65">
        <v>31.34</v>
      </c>
      <c r="L160" s="65">
        <v>33.229999999999997</v>
      </c>
      <c r="M160" s="65">
        <f t="shared" si="63"/>
        <v>469.62989999999996</v>
      </c>
      <c r="N160" s="65">
        <f t="shared" si="64"/>
        <v>100</v>
      </c>
      <c r="O160" s="133">
        <f t="shared" si="65"/>
        <v>939.25979999999993</v>
      </c>
      <c r="P160" s="65">
        <f t="shared" si="66"/>
        <v>497.95154999999994</v>
      </c>
      <c r="Q160" s="65">
        <f t="shared" si="67"/>
        <v>967.5814499999999</v>
      </c>
      <c r="R160" s="135">
        <f t="shared" si="68"/>
        <v>995.90309999999988</v>
      </c>
      <c r="S160" s="65">
        <f t="shared" si="69"/>
        <v>106.03063178047223</v>
      </c>
      <c r="T160" s="94"/>
      <c r="U160" s="25"/>
      <c r="V160" s="25"/>
      <c r="W160" s="25"/>
      <c r="X160" s="25"/>
      <c r="Y160" s="25"/>
      <c r="Z160" s="136">
        <f t="shared" si="74"/>
        <v>0</v>
      </c>
      <c r="AA160" s="25" t="e">
        <f t="shared" si="75"/>
        <v>#DIV/0!</v>
      </c>
      <c r="AB160" s="68"/>
      <c r="AC160" s="71"/>
      <c r="AD160" s="68">
        <f t="shared" si="76"/>
        <v>0</v>
      </c>
      <c r="AE160" s="141">
        <f t="shared" si="77"/>
        <v>0</v>
      </c>
      <c r="AF160" s="68">
        <f t="shared" si="78"/>
        <v>0</v>
      </c>
      <c r="AG160" s="138">
        <f t="shared" si="79"/>
        <v>0</v>
      </c>
      <c r="AH160" s="139">
        <f t="shared" si="80"/>
        <v>0</v>
      </c>
      <c r="AI160" s="127" t="e">
        <f t="shared" si="81"/>
        <v>#DIV/0!</v>
      </c>
    </row>
    <row r="161" spans="1:35" ht="60" x14ac:dyDescent="0.25">
      <c r="A161" s="300"/>
      <c r="B161" s="302"/>
      <c r="C161" s="14" t="s">
        <v>70</v>
      </c>
      <c r="D161" s="22">
        <v>29.2</v>
      </c>
      <c r="E161" s="23">
        <v>36.1</v>
      </c>
      <c r="F161" s="23">
        <f t="shared" si="83"/>
        <v>37.544000000000004</v>
      </c>
      <c r="G161" s="23">
        <f t="shared" si="59"/>
        <v>527.06000000000006</v>
      </c>
      <c r="H161" s="23">
        <f t="shared" si="60"/>
        <v>548.14240000000007</v>
      </c>
      <c r="I161" s="23">
        <f t="shared" si="61"/>
        <v>1075.2024000000001</v>
      </c>
      <c r="J161" s="133">
        <f t="shared" si="62"/>
        <v>1096.2848000000001</v>
      </c>
      <c r="K161" s="65">
        <f t="shared" si="57"/>
        <v>37.544000000000004</v>
      </c>
      <c r="L161" s="65">
        <v>39.229999999999997</v>
      </c>
      <c r="M161" s="65">
        <f t="shared" si="63"/>
        <v>548.14240000000007</v>
      </c>
      <c r="N161" s="65">
        <f t="shared" si="64"/>
        <v>100</v>
      </c>
      <c r="O161" s="133">
        <f t="shared" si="65"/>
        <v>1096.2848000000001</v>
      </c>
      <c r="P161" s="65">
        <f t="shared" si="66"/>
        <v>572.75799999999992</v>
      </c>
      <c r="Q161" s="65">
        <f t="shared" si="67"/>
        <v>1120.9004</v>
      </c>
      <c r="R161" s="135">
        <f t="shared" si="68"/>
        <v>1145.5159999999998</v>
      </c>
      <c r="S161" s="65">
        <f t="shared" si="69"/>
        <v>104.49073087577241</v>
      </c>
      <c r="T161" s="24"/>
      <c r="U161" s="25"/>
      <c r="V161" s="25">
        <f t="shared" si="70"/>
        <v>0</v>
      </c>
      <c r="W161" s="25">
        <f t="shared" si="71"/>
        <v>0</v>
      </c>
      <c r="X161" s="25">
        <f t="shared" si="72"/>
        <v>0</v>
      </c>
      <c r="Y161" s="25">
        <f t="shared" si="73"/>
        <v>0</v>
      </c>
      <c r="Z161" s="136">
        <f t="shared" si="74"/>
        <v>0</v>
      </c>
      <c r="AA161" s="25" t="e">
        <f t="shared" si="75"/>
        <v>#DIV/0!</v>
      </c>
      <c r="AB161" s="68">
        <f t="shared" si="58"/>
        <v>0</v>
      </c>
      <c r="AC161" s="71"/>
      <c r="AD161" s="68">
        <f t="shared" si="76"/>
        <v>0</v>
      </c>
      <c r="AE161" s="141">
        <f t="shared" si="77"/>
        <v>0</v>
      </c>
      <c r="AF161" s="68">
        <f t="shared" si="78"/>
        <v>0</v>
      </c>
      <c r="AG161" s="138">
        <f t="shared" si="79"/>
        <v>0</v>
      </c>
      <c r="AH161" s="139">
        <f t="shared" si="80"/>
        <v>0</v>
      </c>
      <c r="AI161" s="127" t="e">
        <f t="shared" si="81"/>
        <v>#DIV/0!</v>
      </c>
    </row>
    <row r="162" spans="1:35" ht="60" x14ac:dyDescent="0.25">
      <c r="A162" s="300"/>
      <c r="B162" s="302"/>
      <c r="C162" s="14" t="s">
        <v>170</v>
      </c>
      <c r="D162" s="22">
        <v>11.31</v>
      </c>
      <c r="E162" s="23">
        <v>37.42</v>
      </c>
      <c r="F162" s="23">
        <f t="shared" si="83"/>
        <v>38.916800000000002</v>
      </c>
      <c r="G162" s="23">
        <f t="shared" si="59"/>
        <v>211.61010000000002</v>
      </c>
      <c r="H162" s="23">
        <f t="shared" si="60"/>
        <v>220.07450400000002</v>
      </c>
      <c r="I162" s="23">
        <f t="shared" si="61"/>
        <v>431.68460400000004</v>
      </c>
      <c r="J162" s="133">
        <f t="shared" si="62"/>
        <v>440.14900800000004</v>
      </c>
      <c r="K162" s="65">
        <f t="shared" si="57"/>
        <v>38.916800000000002</v>
      </c>
      <c r="L162" s="65">
        <v>40.67</v>
      </c>
      <c r="M162" s="65">
        <f t="shared" si="63"/>
        <v>220.07450400000002</v>
      </c>
      <c r="N162" s="65">
        <f t="shared" si="64"/>
        <v>100</v>
      </c>
      <c r="O162" s="133">
        <f t="shared" si="65"/>
        <v>440.14900800000004</v>
      </c>
      <c r="P162" s="65">
        <f t="shared" si="66"/>
        <v>229.98885000000001</v>
      </c>
      <c r="Q162" s="65">
        <f t="shared" si="67"/>
        <v>450.063354</v>
      </c>
      <c r="R162" s="135">
        <f t="shared" si="68"/>
        <v>459.97770000000003</v>
      </c>
      <c r="S162" s="65">
        <f t="shared" si="69"/>
        <v>104.5049952719648</v>
      </c>
      <c r="T162" s="22"/>
      <c r="U162" s="25"/>
      <c r="V162" s="25">
        <f t="shared" si="70"/>
        <v>0</v>
      </c>
      <c r="W162" s="25">
        <f t="shared" si="71"/>
        <v>0</v>
      </c>
      <c r="X162" s="25">
        <f t="shared" si="72"/>
        <v>0</v>
      </c>
      <c r="Y162" s="25">
        <f t="shared" si="73"/>
        <v>0</v>
      </c>
      <c r="Z162" s="136">
        <f t="shared" si="74"/>
        <v>0</v>
      </c>
      <c r="AA162" s="25" t="e">
        <f t="shared" si="75"/>
        <v>#DIV/0!</v>
      </c>
      <c r="AB162" s="68">
        <f t="shared" si="58"/>
        <v>0</v>
      </c>
      <c r="AC162" s="71"/>
      <c r="AD162" s="68">
        <f t="shared" si="76"/>
        <v>0</v>
      </c>
      <c r="AE162" s="141">
        <f t="shared" si="77"/>
        <v>0</v>
      </c>
      <c r="AF162" s="68">
        <f t="shared" si="78"/>
        <v>0</v>
      </c>
      <c r="AG162" s="138">
        <f t="shared" si="79"/>
        <v>0</v>
      </c>
      <c r="AH162" s="139">
        <f t="shared" si="80"/>
        <v>0</v>
      </c>
      <c r="AI162" s="127" t="e">
        <f t="shared" si="81"/>
        <v>#DIV/0!</v>
      </c>
    </row>
    <row r="163" spans="1:35" ht="165" x14ac:dyDescent="0.25">
      <c r="A163" s="300"/>
      <c r="B163" s="302"/>
      <c r="C163" s="14" t="s">
        <v>71</v>
      </c>
      <c r="D163" s="22">
        <v>56.7</v>
      </c>
      <c r="E163" s="23">
        <v>43.32</v>
      </c>
      <c r="F163" s="23">
        <f t="shared" si="83"/>
        <v>45.052800000000005</v>
      </c>
      <c r="G163" s="23">
        <f t="shared" si="59"/>
        <v>1228.1220000000001</v>
      </c>
      <c r="H163" s="23">
        <f t="shared" si="60"/>
        <v>1277.2468800000001</v>
      </c>
      <c r="I163" s="23">
        <f t="shared" si="61"/>
        <v>2505.36888</v>
      </c>
      <c r="J163" s="133">
        <f t="shared" si="62"/>
        <v>2554.4937600000003</v>
      </c>
      <c r="K163" s="65">
        <f t="shared" si="57"/>
        <v>45.052800000000005</v>
      </c>
      <c r="L163" s="65">
        <v>47.08</v>
      </c>
      <c r="M163" s="65">
        <f t="shared" si="63"/>
        <v>1277.2468800000001</v>
      </c>
      <c r="N163" s="65">
        <f t="shared" si="64"/>
        <v>100</v>
      </c>
      <c r="O163" s="133">
        <f t="shared" si="65"/>
        <v>2554.4937600000003</v>
      </c>
      <c r="P163" s="65">
        <f t="shared" si="66"/>
        <v>1334.7180000000001</v>
      </c>
      <c r="Q163" s="65">
        <f t="shared" si="67"/>
        <v>2611.9648800000004</v>
      </c>
      <c r="R163" s="135">
        <f t="shared" si="68"/>
        <v>2669.4360000000001</v>
      </c>
      <c r="S163" s="65">
        <f t="shared" si="69"/>
        <v>104.49960934725475</v>
      </c>
      <c r="T163" s="24"/>
      <c r="U163" s="25"/>
      <c r="V163" s="25">
        <f t="shared" si="70"/>
        <v>0</v>
      </c>
      <c r="W163" s="25">
        <f t="shared" si="71"/>
        <v>0</v>
      </c>
      <c r="X163" s="25">
        <f t="shared" si="72"/>
        <v>0</v>
      </c>
      <c r="Y163" s="25">
        <f t="shared" si="73"/>
        <v>0</v>
      </c>
      <c r="Z163" s="136">
        <f t="shared" si="74"/>
        <v>0</v>
      </c>
      <c r="AA163" s="25" t="e">
        <f t="shared" si="75"/>
        <v>#DIV/0!</v>
      </c>
      <c r="AB163" s="68">
        <f t="shared" si="58"/>
        <v>0</v>
      </c>
      <c r="AC163" s="71"/>
      <c r="AD163" s="68">
        <f t="shared" si="76"/>
        <v>0</v>
      </c>
      <c r="AE163" s="141">
        <f t="shared" si="77"/>
        <v>0</v>
      </c>
      <c r="AF163" s="68">
        <f t="shared" si="78"/>
        <v>0</v>
      </c>
      <c r="AG163" s="138">
        <f t="shared" si="79"/>
        <v>0</v>
      </c>
      <c r="AH163" s="139">
        <f t="shared" si="80"/>
        <v>0</v>
      </c>
      <c r="AI163" s="127" t="e">
        <f t="shared" si="81"/>
        <v>#DIV/0!</v>
      </c>
    </row>
    <row r="164" spans="1:35" ht="75" x14ac:dyDescent="0.25">
      <c r="A164" s="300"/>
      <c r="B164" s="302"/>
      <c r="C164" s="14" t="s">
        <v>73</v>
      </c>
      <c r="D164" s="22">
        <v>28.6</v>
      </c>
      <c r="E164" s="23">
        <v>37.06</v>
      </c>
      <c r="F164" s="23">
        <v>38.53</v>
      </c>
      <c r="G164" s="23">
        <f t="shared" si="59"/>
        <v>529.95800000000008</v>
      </c>
      <c r="H164" s="23">
        <f t="shared" si="60"/>
        <v>550.97900000000004</v>
      </c>
      <c r="I164" s="23">
        <f t="shared" si="61"/>
        <v>1080.9370000000001</v>
      </c>
      <c r="J164" s="133">
        <f t="shared" si="62"/>
        <v>1101.9580000000001</v>
      </c>
      <c r="K164" s="65">
        <f t="shared" si="57"/>
        <v>38.53</v>
      </c>
      <c r="L164" s="65">
        <v>40.26</v>
      </c>
      <c r="M164" s="65">
        <f t="shared" si="63"/>
        <v>550.97900000000004</v>
      </c>
      <c r="N164" s="65">
        <f t="shared" si="64"/>
        <v>100</v>
      </c>
      <c r="O164" s="133">
        <f t="shared" si="65"/>
        <v>1101.9580000000001</v>
      </c>
      <c r="P164" s="65">
        <f t="shared" si="66"/>
        <v>575.71799999999996</v>
      </c>
      <c r="Q164" s="65">
        <f t="shared" si="67"/>
        <v>1126.6970000000001</v>
      </c>
      <c r="R164" s="135">
        <f t="shared" si="68"/>
        <v>1151.4359999999999</v>
      </c>
      <c r="S164" s="65">
        <f t="shared" si="69"/>
        <v>104.49000778614067</v>
      </c>
      <c r="T164" s="24"/>
      <c r="U164" s="25"/>
      <c r="V164" s="25">
        <f t="shared" si="70"/>
        <v>0</v>
      </c>
      <c r="W164" s="25">
        <f t="shared" si="71"/>
        <v>0</v>
      </c>
      <c r="X164" s="25">
        <f t="shared" si="72"/>
        <v>0</v>
      </c>
      <c r="Y164" s="25">
        <f t="shared" si="73"/>
        <v>0</v>
      </c>
      <c r="Z164" s="136">
        <f t="shared" si="74"/>
        <v>0</v>
      </c>
      <c r="AA164" s="25" t="e">
        <f t="shared" si="75"/>
        <v>#DIV/0!</v>
      </c>
      <c r="AB164" s="68">
        <f t="shared" si="58"/>
        <v>0</v>
      </c>
      <c r="AC164" s="71"/>
      <c r="AD164" s="68">
        <f t="shared" si="76"/>
        <v>0</v>
      </c>
      <c r="AE164" s="141">
        <f t="shared" si="77"/>
        <v>0</v>
      </c>
      <c r="AF164" s="68">
        <f t="shared" si="78"/>
        <v>0</v>
      </c>
      <c r="AG164" s="138">
        <f t="shared" si="79"/>
        <v>0</v>
      </c>
      <c r="AH164" s="139">
        <f t="shared" si="80"/>
        <v>0</v>
      </c>
      <c r="AI164" s="127" t="e">
        <f t="shared" si="81"/>
        <v>#DIV/0!</v>
      </c>
    </row>
    <row r="165" spans="1:35" ht="60" x14ac:dyDescent="0.25">
      <c r="A165" s="300"/>
      <c r="B165" s="302"/>
      <c r="C165" s="14" t="s">
        <v>74</v>
      </c>
      <c r="D165" s="22">
        <v>8.3000000000000007</v>
      </c>
      <c r="E165" s="23">
        <v>46.73</v>
      </c>
      <c r="F165" s="23">
        <v>48.6</v>
      </c>
      <c r="G165" s="23">
        <f t="shared" si="59"/>
        <v>193.92949999999999</v>
      </c>
      <c r="H165" s="23">
        <f t="shared" si="60"/>
        <v>201.69000000000003</v>
      </c>
      <c r="I165" s="23">
        <f t="shared" si="61"/>
        <v>395.61950000000002</v>
      </c>
      <c r="J165" s="133">
        <f t="shared" si="62"/>
        <v>403.38000000000005</v>
      </c>
      <c r="K165" s="65">
        <f t="shared" si="57"/>
        <v>48.6</v>
      </c>
      <c r="L165" s="65">
        <v>50.78</v>
      </c>
      <c r="M165" s="65">
        <f t="shared" si="63"/>
        <v>201.69000000000003</v>
      </c>
      <c r="N165" s="65">
        <f t="shared" si="64"/>
        <v>100</v>
      </c>
      <c r="O165" s="133">
        <f t="shared" si="65"/>
        <v>403.38000000000005</v>
      </c>
      <c r="P165" s="65">
        <f t="shared" si="66"/>
        <v>210.73700000000002</v>
      </c>
      <c r="Q165" s="65">
        <f t="shared" si="67"/>
        <v>412.42700000000002</v>
      </c>
      <c r="R165" s="135">
        <f t="shared" si="68"/>
        <v>421.47400000000005</v>
      </c>
      <c r="S165" s="65">
        <f t="shared" si="69"/>
        <v>104.48559670781894</v>
      </c>
      <c r="T165" s="24"/>
      <c r="U165" s="25"/>
      <c r="V165" s="25">
        <f t="shared" si="70"/>
        <v>0</v>
      </c>
      <c r="W165" s="25">
        <f t="shared" si="71"/>
        <v>0</v>
      </c>
      <c r="X165" s="25">
        <f t="shared" si="72"/>
        <v>0</v>
      </c>
      <c r="Y165" s="25">
        <f t="shared" si="73"/>
        <v>0</v>
      </c>
      <c r="Z165" s="136">
        <f t="shared" si="74"/>
        <v>0</v>
      </c>
      <c r="AA165" s="25" t="e">
        <f t="shared" si="75"/>
        <v>#DIV/0!</v>
      </c>
      <c r="AB165" s="68">
        <f t="shared" si="58"/>
        <v>0</v>
      </c>
      <c r="AC165" s="71"/>
      <c r="AD165" s="68">
        <f t="shared" si="76"/>
        <v>0</v>
      </c>
      <c r="AE165" s="141">
        <f t="shared" si="77"/>
        <v>0</v>
      </c>
      <c r="AF165" s="68">
        <f t="shared" si="78"/>
        <v>0</v>
      </c>
      <c r="AG165" s="138">
        <f t="shared" si="79"/>
        <v>0</v>
      </c>
      <c r="AH165" s="139">
        <f t="shared" si="80"/>
        <v>0</v>
      </c>
      <c r="AI165" s="127" t="e">
        <f t="shared" si="81"/>
        <v>#DIV/0!</v>
      </c>
    </row>
    <row r="166" spans="1:35" ht="60" x14ac:dyDescent="0.25">
      <c r="A166" s="300"/>
      <c r="B166" s="302"/>
      <c r="C166" s="14" t="s">
        <v>75</v>
      </c>
      <c r="D166" s="22">
        <v>54.5</v>
      </c>
      <c r="E166" s="23">
        <v>16.440000000000001</v>
      </c>
      <c r="F166" s="23">
        <v>17.100000000000001</v>
      </c>
      <c r="G166" s="23">
        <f t="shared" si="59"/>
        <v>447.99</v>
      </c>
      <c r="H166" s="23">
        <f t="shared" si="60"/>
        <v>465.97500000000002</v>
      </c>
      <c r="I166" s="23">
        <f t="shared" si="61"/>
        <v>913.96500000000003</v>
      </c>
      <c r="J166" s="133">
        <f t="shared" si="62"/>
        <v>931.95</v>
      </c>
      <c r="K166" s="65">
        <f t="shared" si="57"/>
        <v>17.100000000000001</v>
      </c>
      <c r="L166" s="65">
        <v>17.87</v>
      </c>
      <c r="M166" s="65">
        <f t="shared" si="63"/>
        <v>465.97500000000002</v>
      </c>
      <c r="N166" s="65">
        <f t="shared" si="64"/>
        <v>100</v>
      </c>
      <c r="O166" s="133">
        <f t="shared" si="65"/>
        <v>931.95</v>
      </c>
      <c r="P166" s="65">
        <f t="shared" si="66"/>
        <v>486.95750000000004</v>
      </c>
      <c r="Q166" s="65">
        <f t="shared" si="67"/>
        <v>952.93250000000012</v>
      </c>
      <c r="R166" s="135">
        <f t="shared" si="68"/>
        <v>973.91500000000008</v>
      </c>
      <c r="S166" s="65">
        <f t="shared" si="69"/>
        <v>104.50292397660819</v>
      </c>
      <c r="T166" s="24"/>
      <c r="U166" s="25"/>
      <c r="V166" s="25">
        <f t="shared" si="70"/>
        <v>0</v>
      </c>
      <c r="W166" s="25">
        <f t="shared" si="71"/>
        <v>0</v>
      </c>
      <c r="X166" s="25">
        <f t="shared" si="72"/>
        <v>0</v>
      </c>
      <c r="Y166" s="25">
        <f t="shared" si="73"/>
        <v>0</v>
      </c>
      <c r="Z166" s="136">
        <f t="shared" si="74"/>
        <v>0</v>
      </c>
      <c r="AA166" s="25" t="e">
        <f t="shared" si="75"/>
        <v>#DIV/0!</v>
      </c>
      <c r="AB166" s="68">
        <f t="shared" si="58"/>
        <v>0</v>
      </c>
      <c r="AC166" s="71"/>
      <c r="AD166" s="68">
        <f t="shared" si="76"/>
        <v>0</v>
      </c>
      <c r="AE166" s="141">
        <f t="shared" si="77"/>
        <v>0</v>
      </c>
      <c r="AF166" s="68">
        <f t="shared" si="78"/>
        <v>0</v>
      </c>
      <c r="AG166" s="138">
        <f t="shared" si="79"/>
        <v>0</v>
      </c>
      <c r="AH166" s="139">
        <f t="shared" si="80"/>
        <v>0</v>
      </c>
      <c r="AI166" s="127" t="e">
        <f t="shared" si="81"/>
        <v>#DIV/0!</v>
      </c>
    </row>
    <row r="167" spans="1:35" ht="45" x14ac:dyDescent="0.25">
      <c r="A167" s="300"/>
      <c r="B167" s="302"/>
      <c r="C167" s="14" t="s">
        <v>76</v>
      </c>
      <c r="D167" s="22">
        <v>40.1</v>
      </c>
      <c r="E167" s="23">
        <v>22.57</v>
      </c>
      <c r="F167" s="23">
        <v>23.47</v>
      </c>
      <c r="G167" s="23">
        <f t="shared" si="59"/>
        <v>452.52850000000001</v>
      </c>
      <c r="H167" s="23">
        <f t="shared" si="60"/>
        <v>470.57349999999997</v>
      </c>
      <c r="I167" s="23">
        <f t="shared" si="61"/>
        <v>923.10199999999998</v>
      </c>
      <c r="J167" s="133">
        <f t="shared" si="62"/>
        <v>941.14699999999993</v>
      </c>
      <c r="K167" s="65">
        <f t="shared" si="57"/>
        <v>23.47</v>
      </c>
      <c r="L167" s="65">
        <v>24.53</v>
      </c>
      <c r="M167" s="65">
        <f t="shared" si="63"/>
        <v>470.57349999999997</v>
      </c>
      <c r="N167" s="65">
        <f t="shared" si="64"/>
        <v>100</v>
      </c>
      <c r="O167" s="133">
        <f t="shared" si="65"/>
        <v>941.14699999999993</v>
      </c>
      <c r="P167" s="65">
        <f t="shared" si="66"/>
        <v>491.82650000000007</v>
      </c>
      <c r="Q167" s="65">
        <f t="shared" si="67"/>
        <v>962.40000000000009</v>
      </c>
      <c r="R167" s="135">
        <f t="shared" si="68"/>
        <v>983.65300000000013</v>
      </c>
      <c r="S167" s="65">
        <f t="shared" si="69"/>
        <v>104.51640391989775</v>
      </c>
      <c r="T167" s="24"/>
      <c r="U167" s="25"/>
      <c r="V167" s="25">
        <f t="shared" si="70"/>
        <v>0</v>
      </c>
      <c r="W167" s="25">
        <f t="shared" si="71"/>
        <v>0</v>
      </c>
      <c r="X167" s="25">
        <f t="shared" si="72"/>
        <v>0</v>
      </c>
      <c r="Y167" s="25">
        <f t="shared" si="73"/>
        <v>0</v>
      </c>
      <c r="Z167" s="136">
        <f t="shared" si="74"/>
        <v>0</v>
      </c>
      <c r="AA167" s="25" t="e">
        <f t="shared" si="75"/>
        <v>#DIV/0!</v>
      </c>
      <c r="AB167" s="68">
        <f t="shared" si="58"/>
        <v>0</v>
      </c>
      <c r="AC167" s="71"/>
      <c r="AD167" s="68">
        <f t="shared" si="76"/>
        <v>0</v>
      </c>
      <c r="AE167" s="141">
        <f t="shared" si="77"/>
        <v>0</v>
      </c>
      <c r="AF167" s="68">
        <f t="shared" si="78"/>
        <v>0</v>
      </c>
      <c r="AG167" s="138">
        <f t="shared" si="79"/>
        <v>0</v>
      </c>
      <c r="AH167" s="139">
        <f t="shared" si="80"/>
        <v>0</v>
      </c>
      <c r="AI167" s="127" t="e">
        <f t="shared" si="81"/>
        <v>#DIV/0!</v>
      </c>
    </row>
    <row r="168" spans="1:35" ht="60" x14ac:dyDescent="0.25">
      <c r="A168" s="300"/>
      <c r="B168" s="302"/>
      <c r="C168" s="14" t="s">
        <v>77</v>
      </c>
      <c r="D168" s="22">
        <v>4.9000000000000004</v>
      </c>
      <c r="E168" s="23">
        <v>31.31</v>
      </c>
      <c r="F168" s="23">
        <v>32.56</v>
      </c>
      <c r="G168" s="23">
        <f t="shared" si="59"/>
        <v>76.709500000000006</v>
      </c>
      <c r="H168" s="23">
        <f t="shared" si="60"/>
        <v>79.772000000000006</v>
      </c>
      <c r="I168" s="23">
        <f t="shared" si="61"/>
        <v>156.48150000000001</v>
      </c>
      <c r="J168" s="133">
        <f t="shared" si="62"/>
        <v>159.54400000000001</v>
      </c>
      <c r="K168" s="65">
        <f t="shared" si="57"/>
        <v>32.56</v>
      </c>
      <c r="L168" s="65">
        <v>34.020000000000003</v>
      </c>
      <c r="M168" s="65">
        <f t="shared" si="63"/>
        <v>79.772000000000006</v>
      </c>
      <c r="N168" s="65">
        <f t="shared" si="64"/>
        <v>100</v>
      </c>
      <c r="O168" s="133">
        <f t="shared" si="65"/>
        <v>159.54400000000001</v>
      </c>
      <c r="P168" s="65">
        <f t="shared" si="66"/>
        <v>83.349000000000018</v>
      </c>
      <c r="Q168" s="65">
        <f t="shared" si="67"/>
        <v>163.12100000000004</v>
      </c>
      <c r="R168" s="135">
        <f t="shared" si="68"/>
        <v>166.69800000000004</v>
      </c>
      <c r="S168" s="65">
        <f t="shared" si="69"/>
        <v>104.48402948402948</v>
      </c>
      <c r="T168" s="24"/>
      <c r="U168" s="25"/>
      <c r="V168" s="25">
        <f t="shared" si="70"/>
        <v>0</v>
      </c>
      <c r="W168" s="25">
        <f t="shared" si="71"/>
        <v>0</v>
      </c>
      <c r="X168" s="25">
        <f t="shared" si="72"/>
        <v>0</v>
      </c>
      <c r="Y168" s="25">
        <f t="shared" si="73"/>
        <v>0</v>
      </c>
      <c r="Z168" s="136">
        <f t="shared" si="74"/>
        <v>0</v>
      </c>
      <c r="AA168" s="25" t="e">
        <f t="shared" si="75"/>
        <v>#DIV/0!</v>
      </c>
      <c r="AB168" s="68">
        <f t="shared" si="58"/>
        <v>0</v>
      </c>
      <c r="AC168" s="71"/>
      <c r="AD168" s="68">
        <f t="shared" si="76"/>
        <v>0</v>
      </c>
      <c r="AE168" s="141">
        <f t="shared" si="77"/>
        <v>0</v>
      </c>
      <c r="AF168" s="68">
        <f t="shared" si="78"/>
        <v>0</v>
      </c>
      <c r="AG168" s="138">
        <f t="shared" si="79"/>
        <v>0</v>
      </c>
      <c r="AH168" s="139">
        <f t="shared" si="80"/>
        <v>0</v>
      </c>
      <c r="AI168" s="127" t="e">
        <f t="shared" si="81"/>
        <v>#DIV/0!</v>
      </c>
    </row>
    <row r="169" spans="1:35" ht="60" x14ac:dyDescent="0.25">
      <c r="A169" s="300"/>
      <c r="B169" s="302"/>
      <c r="C169" s="14" t="s">
        <v>78</v>
      </c>
      <c r="D169" s="22">
        <v>13</v>
      </c>
      <c r="E169" s="23">
        <v>30.71</v>
      </c>
      <c r="F169" s="23">
        <v>31.93</v>
      </c>
      <c r="G169" s="23">
        <f t="shared" si="59"/>
        <v>199.61500000000001</v>
      </c>
      <c r="H169" s="23">
        <f t="shared" si="60"/>
        <v>207.54499999999999</v>
      </c>
      <c r="I169" s="23">
        <f t="shared" si="61"/>
        <v>407.15999999999997</v>
      </c>
      <c r="J169" s="133">
        <f t="shared" si="62"/>
        <v>415.09</v>
      </c>
      <c r="K169" s="65">
        <f t="shared" si="57"/>
        <v>31.93</v>
      </c>
      <c r="L169" s="65">
        <v>33.369999999999997</v>
      </c>
      <c r="M169" s="65">
        <f t="shared" si="63"/>
        <v>207.54499999999999</v>
      </c>
      <c r="N169" s="65">
        <f t="shared" si="64"/>
        <v>100</v>
      </c>
      <c r="O169" s="133">
        <f t="shared" si="65"/>
        <v>415.09</v>
      </c>
      <c r="P169" s="65">
        <f t="shared" si="66"/>
        <v>216.90499999999997</v>
      </c>
      <c r="Q169" s="65">
        <f t="shared" si="67"/>
        <v>424.44999999999993</v>
      </c>
      <c r="R169" s="135">
        <f t="shared" si="68"/>
        <v>433.80999999999995</v>
      </c>
      <c r="S169" s="65">
        <f t="shared" si="69"/>
        <v>104.50986533041026</v>
      </c>
      <c r="T169" s="24"/>
      <c r="U169" s="25"/>
      <c r="V169" s="25">
        <f t="shared" si="70"/>
        <v>0</v>
      </c>
      <c r="W169" s="25">
        <f t="shared" si="71"/>
        <v>0</v>
      </c>
      <c r="X169" s="25">
        <f t="shared" si="72"/>
        <v>0</v>
      </c>
      <c r="Y169" s="25">
        <f t="shared" si="73"/>
        <v>0</v>
      </c>
      <c r="Z169" s="136">
        <f t="shared" si="74"/>
        <v>0</v>
      </c>
      <c r="AA169" s="25" t="e">
        <f t="shared" si="75"/>
        <v>#DIV/0!</v>
      </c>
      <c r="AB169" s="68">
        <f t="shared" si="58"/>
        <v>0</v>
      </c>
      <c r="AC169" s="71"/>
      <c r="AD169" s="68">
        <f t="shared" si="76"/>
        <v>0</v>
      </c>
      <c r="AE169" s="141">
        <f t="shared" si="77"/>
        <v>0</v>
      </c>
      <c r="AF169" s="68">
        <f t="shared" si="78"/>
        <v>0</v>
      </c>
      <c r="AG169" s="138">
        <f t="shared" si="79"/>
        <v>0</v>
      </c>
      <c r="AH169" s="139">
        <f t="shared" si="80"/>
        <v>0</v>
      </c>
      <c r="AI169" s="127" t="e">
        <f t="shared" si="81"/>
        <v>#DIV/0!</v>
      </c>
    </row>
    <row r="170" spans="1:35" ht="60" x14ac:dyDescent="0.25">
      <c r="A170" s="300"/>
      <c r="B170" s="302"/>
      <c r="C170" s="14" t="s">
        <v>292</v>
      </c>
      <c r="D170" s="22">
        <v>10.64</v>
      </c>
      <c r="E170" s="23">
        <v>39.71</v>
      </c>
      <c r="F170" s="23">
        <v>41.29</v>
      </c>
      <c r="G170" s="23">
        <f t="shared" si="59"/>
        <v>211.25720000000001</v>
      </c>
      <c r="H170" s="23">
        <f t="shared" si="60"/>
        <v>219.6628</v>
      </c>
      <c r="I170" s="23">
        <f t="shared" si="61"/>
        <v>430.92</v>
      </c>
      <c r="J170" s="133">
        <f t="shared" si="62"/>
        <v>439.32560000000001</v>
      </c>
      <c r="K170" s="65">
        <f t="shared" si="57"/>
        <v>41.29</v>
      </c>
      <c r="L170" s="65">
        <v>43.15</v>
      </c>
      <c r="M170" s="65">
        <f t="shared" si="63"/>
        <v>219.6628</v>
      </c>
      <c r="N170" s="65">
        <f t="shared" si="64"/>
        <v>100</v>
      </c>
      <c r="O170" s="133">
        <f t="shared" si="65"/>
        <v>439.32560000000001</v>
      </c>
      <c r="P170" s="65">
        <f t="shared" si="66"/>
        <v>229.55799999999999</v>
      </c>
      <c r="Q170" s="65">
        <f t="shared" si="67"/>
        <v>449.2208</v>
      </c>
      <c r="R170" s="135">
        <f t="shared" si="68"/>
        <v>459.11599999999999</v>
      </c>
      <c r="S170" s="65">
        <f t="shared" si="69"/>
        <v>104.50472269314604</v>
      </c>
      <c r="T170" s="94"/>
      <c r="U170" s="25"/>
      <c r="V170" s="25"/>
      <c r="W170" s="25"/>
      <c r="X170" s="25"/>
      <c r="Y170" s="25"/>
      <c r="Z170" s="136">
        <f t="shared" si="74"/>
        <v>0</v>
      </c>
      <c r="AA170" s="25" t="e">
        <f t="shared" si="75"/>
        <v>#DIV/0!</v>
      </c>
      <c r="AB170" s="68"/>
      <c r="AC170" s="71"/>
      <c r="AD170" s="68">
        <f t="shared" si="76"/>
        <v>0</v>
      </c>
      <c r="AE170" s="141">
        <f t="shared" si="77"/>
        <v>0</v>
      </c>
      <c r="AF170" s="68">
        <f t="shared" si="78"/>
        <v>0</v>
      </c>
      <c r="AG170" s="138">
        <f t="shared" si="79"/>
        <v>0</v>
      </c>
      <c r="AH170" s="139">
        <f t="shared" si="80"/>
        <v>0</v>
      </c>
      <c r="AI170" s="127" t="e">
        <f t="shared" si="81"/>
        <v>#DIV/0!</v>
      </c>
    </row>
    <row r="171" spans="1:35" ht="45" x14ac:dyDescent="0.25">
      <c r="A171" s="300"/>
      <c r="B171" s="302"/>
      <c r="C171" s="14" t="s">
        <v>293</v>
      </c>
      <c r="D171" s="22">
        <v>61.47</v>
      </c>
      <c r="E171" s="23">
        <v>28.28</v>
      </c>
      <c r="F171" s="23">
        <v>29.41</v>
      </c>
      <c r="G171" s="23">
        <f t="shared" si="59"/>
        <v>869.18579999999997</v>
      </c>
      <c r="H171" s="23">
        <f t="shared" si="60"/>
        <v>903.91634999999997</v>
      </c>
      <c r="I171" s="23">
        <f t="shared" si="61"/>
        <v>1773.1021499999999</v>
      </c>
      <c r="J171" s="133">
        <f t="shared" si="62"/>
        <v>1807.8326999999999</v>
      </c>
      <c r="K171" s="65">
        <f t="shared" si="57"/>
        <v>29.41</v>
      </c>
      <c r="L171" s="65">
        <v>30.73</v>
      </c>
      <c r="M171" s="65">
        <f t="shared" si="63"/>
        <v>903.91634999999997</v>
      </c>
      <c r="N171" s="65">
        <f t="shared" si="64"/>
        <v>100</v>
      </c>
      <c r="O171" s="133">
        <f t="shared" si="65"/>
        <v>1807.8326999999999</v>
      </c>
      <c r="P171" s="65">
        <f t="shared" si="66"/>
        <v>944.48654999999997</v>
      </c>
      <c r="Q171" s="65">
        <f t="shared" si="67"/>
        <v>1848.4029</v>
      </c>
      <c r="R171" s="135">
        <f t="shared" si="68"/>
        <v>1888.9730999999999</v>
      </c>
      <c r="S171" s="65">
        <f t="shared" si="69"/>
        <v>104.48826929615778</v>
      </c>
      <c r="T171" s="94"/>
      <c r="U171" s="25"/>
      <c r="V171" s="25"/>
      <c r="W171" s="25"/>
      <c r="X171" s="25"/>
      <c r="Y171" s="25"/>
      <c r="Z171" s="136">
        <f t="shared" si="74"/>
        <v>0</v>
      </c>
      <c r="AA171" s="25" t="e">
        <f t="shared" si="75"/>
        <v>#DIV/0!</v>
      </c>
      <c r="AB171" s="68"/>
      <c r="AC171" s="71"/>
      <c r="AD171" s="68">
        <f t="shared" si="76"/>
        <v>0</v>
      </c>
      <c r="AE171" s="141">
        <f t="shared" si="77"/>
        <v>0</v>
      </c>
      <c r="AF171" s="68">
        <f t="shared" si="78"/>
        <v>0</v>
      </c>
      <c r="AG171" s="138">
        <f t="shared" si="79"/>
        <v>0</v>
      </c>
      <c r="AH171" s="139">
        <f t="shared" si="80"/>
        <v>0</v>
      </c>
      <c r="AI171" s="127" t="e">
        <f t="shared" si="81"/>
        <v>#DIV/0!</v>
      </c>
    </row>
    <row r="172" spans="1:35" ht="45" x14ac:dyDescent="0.25">
      <c r="A172" s="300"/>
      <c r="B172" s="302"/>
      <c r="C172" s="14" t="s">
        <v>294</v>
      </c>
      <c r="D172" s="22">
        <v>85.52</v>
      </c>
      <c r="E172" s="23">
        <v>23</v>
      </c>
      <c r="F172" s="23">
        <v>23.93</v>
      </c>
      <c r="G172" s="23">
        <f t="shared" si="59"/>
        <v>983.4799999999999</v>
      </c>
      <c r="H172" s="23">
        <f t="shared" si="60"/>
        <v>1023.2467999999999</v>
      </c>
      <c r="I172" s="23">
        <f t="shared" si="61"/>
        <v>2006.7267999999999</v>
      </c>
      <c r="J172" s="133">
        <f t="shared" si="62"/>
        <v>2046.4935999999998</v>
      </c>
      <c r="K172" s="65">
        <f t="shared" si="57"/>
        <v>23.93</v>
      </c>
      <c r="L172" s="65">
        <v>25.01</v>
      </c>
      <c r="M172" s="65">
        <f t="shared" si="63"/>
        <v>1023.2467999999999</v>
      </c>
      <c r="N172" s="65">
        <f t="shared" si="64"/>
        <v>100</v>
      </c>
      <c r="O172" s="133">
        <f t="shared" si="65"/>
        <v>2046.4935999999998</v>
      </c>
      <c r="P172" s="65">
        <f t="shared" si="66"/>
        <v>1069.4276</v>
      </c>
      <c r="Q172" s="65">
        <f t="shared" si="67"/>
        <v>2092.6743999999999</v>
      </c>
      <c r="R172" s="135">
        <f t="shared" si="68"/>
        <v>2138.8552</v>
      </c>
      <c r="S172" s="65">
        <f t="shared" si="69"/>
        <v>104.51316339323027</v>
      </c>
      <c r="T172" s="94"/>
      <c r="U172" s="25"/>
      <c r="V172" s="25"/>
      <c r="W172" s="25"/>
      <c r="X172" s="25"/>
      <c r="Y172" s="25"/>
      <c r="Z172" s="136">
        <f t="shared" si="74"/>
        <v>0</v>
      </c>
      <c r="AA172" s="25" t="e">
        <f t="shared" si="75"/>
        <v>#DIV/0!</v>
      </c>
      <c r="AB172" s="68"/>
      <c r="AC172" s="71"/>
      <c r="AD172" s="68">
        <f t="shared" si="76"/>
        <v>0</v>
      </c>
      <c r="AE172" s="141">
        <f t="shared" si="77"/>
        <v>0</v>
      </c>
      <c r="AF172" s="68">
        <f t="shared" si="78"/>
        <v>0</v>
      </c>
      <c r="AG172" s="138">
        <f t="shared" si="79"/>
        <v>0</v>
      </c>
      <c r="AH172" s="139">
        <f t="shared" si="80"/>
        <v>0</v>
      </c>
      <c r="AI172" s="127" t="e">
        <f t="shared" si="81"/>
        <v>#DIV/0!</v>
      </c>
    </row>
    <row r="173" spans="1:35" ht="45" x14ac:dyDescent="0.25">
      <c r="A173" s="300"/>
      <c r="B173" s="302"/>
      <c r="C173" s="14" t="s">
        <v>295</v>
      </c>
      <c r="D173" s="22">
        <v>48.4</v>
      </c>
      <c r="E173" s="23">
        <v>26.88</v>
      </c>
      <c r="F173" s="23">
        <v>27.96</v>
      </c>
      <c r="G173" s="23">
        <f t="shared" si="59"/>
        <v>650.49599999999998</v>
      </c>
      <c r="H173" s="23">
        <f t="shared" si="60"/>
        <v>676.63199999999995</v>
      </c>
      <c r="I173" s="23">
        <f t="shared" si="61"/>
        <v>1327.1279999999999</v>
      </c>
      <c r="J173" s="133">
        <f t="shared" si="62"/>
        <v>1353.2639999999999</v>
      </c>
      <c r="K173" s="65">
        <f t="shared" si="57"/>
        <v>27.96</v>
      </c>
      <c r="L173" s="65">
        <v>29.22</v>
      </c>
      <c r="M173" s="65">
        <f t="shared" si="63"/>
        <v>676.63199999999995</v>
      </c>
      <c r="N173" s="65">
        <f t="shared" si="64"/>
        <v>100</v>
      </c>
      <c r="O173" s="133">
        <f t="shared" si="65"/>
        <v>1353.2639999999999</v>
      </c>
      <c r="P173" s="65">
        <f t="shared" si="66"/>
        <v>707.12399999999991</v>
      </c>
      <c r="Q173" s="65">
        <f t="shared" si="67"/>
        <v>1383.7559999999999</v>
      </c>
      <c r="R173" s="135">
        <f t="shared" si="68"/>
        <v>1414.2479999999998</v>
      </c>
      <c r="S173" s="65">
        <f t="shared" si="69"/>
        <v>104.50643776824033</v>
      </c>
      <c r="T173" s="94"/>
      <c r="U173" s="25"/>
      <c r="V173" s="25"/>
      <c r="W173" s="25"/>
      <c r="X173" s="25"/>
      <c r="Y173" s="25"/>
      <c r="Z173" s="136">
        <f t="shared" si="74"/>
        <v>0</v>
      </c>
      <c r="AA173" s="25" t="e">
        <f t="shared" si="75"/>
        <v>#DIV/0!</v>
      </c>
      <c r="AB173" s="68"/>
      <c r="AC173" s="71"/>
      <c r="AD173" s="68">
        <f t="shared" si="76"/>
        <v>0</v>
      </c>
      <c r="AE173" s="141">
        <f t="shared" si="77"/>
        <v>0</v>
      </c>
      <c r="AF173" s="68">
        <f t="shared" si="78"/>
        <v>0</v>
      </c>
      <c r="AG173" s="138">
        <f t="shared" si="79"/>
        <v>0</v>
      </c>
      <c r="AH173" s="139">
        <f t="shared" si="80"/>
        <v>0</v>
      </c>
      <c r="AI173" s="127" t="e">
        <f t="shared" si="81"/>
        <v>#DIV/0!</v>
      </c>
    </row>
    <row r="174" spans="1:35" ht="45" x14ac:dyDescent="0.25">
      <c r="A174" s="300"/>
      <c r="B174" s="302"/>
      <c r="C174" s="14" t="s">
        <v>79</v>
      </c>
      <c r="D174" s="22">
        <v>25.7</v>
      </c>
      <c r="E174" s="23">
        <v>36.799999999999997</v>
      </c>
      <c r="F174" s="23">
        <v>38.28</v>
      </c>
      <c r="G174" s="23">
        <f t="shared" si="59"/>
        <v>472.87999999999994</v>
      </c>
      <c r="H174" s="23">
        <f t="shared" si="60"/>
        <v>491.89800000000002</v>
      </c>
      <c r="I174" s="23">
        <f t="shared" si="61"/>
        <v>964.77800000000002</v>
      </c>
      <c r="J174" s="133">
        <f t="shared" si="62"/>
        <v>983.79600000000005</v>
      </c>
      <c r="K174" s="65">
        <f t="shared" si="57"/>
        <v>38.28</v>
      </c>
      <c r="L174" s="65">
        <v>40.01</v>
      </c>
      <c r="M174" s="65">
        <f t="shared" si="63"/>
        <v>491.89800000000002</v>
      </c>
      <c r="N174" s="65">
        <f t="shared" si="64"/>
        <v>100</v>
      </c>
      <c r="O174" s="133">
        <f t="shared" si="65"/>
        <v>983.79600000000005</v>
      </c>
      <c r="P174" s="65">
        <f t="shared" si="66"/>
        <v>514.12849999999992</v>
      </c>
      <c r="Q174" s="65">
        <f t="shared" si="67"/>
        <v>1006.0264999999999</v>
      </c>
      <c r="R174" s="135">
        <f t="shared" si="68"/>
        <v>1028.2569999999998</v>
      </c>
      <c r="S174" s="65">
        <f t="shared" si="69"/>
        <v>104.51933124346917</v>
      </c>
      <c r="T174" s="24"/>
      <c r="U174" s="25"/>
      <c r="V174" s="25">
        <f t="shared" si="70"/>
        <v>0</v>
      </c>
      <c r="W174" s="25">
        <f t="shared" si="71"/>
        <v>0</v>
      </c>
      <c r="X174" s="25">
        <f t="shared" si="72"/>
        <v>0</v>
      </c>
      <c r="Y174" s="25">
        <f t="shared" si="73"/>
        <v>0</v>
      </c>
      <c r="Z174" s="136">
        <f t="shared" si="74"/>
        <v>0</v>
      </c>
      <c r="AA174" s="25" t="e">
        <f t="shared" si="75"/>
        <v>#DIV/0!</v>
      </c>
      <c r="AB174" s="68">
        <f t="shared" si="58"/>
        <v>0</v>
      </c>
      <c r="AC174" s="71"/>
      <c r="AD174" s="68">
        <f t="shared" si="76"/>
        <v>0</v>
      </c>
      <c r="AE174" s="141">
        <f t="shared" si="77"/>
        <v>0</v>
      </c>
      <c r="AF174" s="68">
        <f t="shared" si="78"/>
        <v>0</v>
      </c>
      <c r="AG174" s="138">
        <f t="shared" si="79"/>
        <v>0</v>
      </c>
      <c r="AH174" s="139">
        <f t="shared" si="80"/>
        <v>0</v>
      </c>
      <c r="AI174" s="127" t="e">
        <f t="shared" si="81"/>
        <v>#DIV/0!</v>
      </c>
    </row>
    <row r="175" spans="1:35" ht="60" x14ac:dyDescent="0.25">
      <c r="A175" s="300"/>
      <c r="B175" s="302"/>
      <c r="C175" s="14" t="s">
        <v>80</v>
      </c>
      <c r="D175" s="22">
        <v>13.7</v>
      </c>
      <c r="E175" s="23">
        <v>40.58</v>
      </c>
      <c r="F175" s="23">
        <v>42.2</v>
      </c>
      <c r="G175" s="23">
        <f t="shared" si="59"/>
        <v>277.97299999999996</v>
      </c>
      <c r="H175" s="23">
        <f t="shared" si="60"/>
        <v>289.07</v>
      </c>
      <c r="I175" s="23">
        <f t="shared" si="61"/>
        <v>567.04299999999989</v>
      </c>
      <c r="J175" s="133">
        <f t="shared" si="62"/>
        <v>578.14</v>
      </c>
      <c r="K175" s="65">
        <f t="shared" si="57"/>
        <v>42.2</v>
      </c>
      <c r="L175" s="65">
        <v>44.1</v>
      </c>
      <c r="M175" s="65">
        <f t="shared" si="63"/>
        <v>289.07</v>
      </c>
      <c r="N175" s="65">
        <f t="shared" si="64"/>
        <v>100</v>
      </c>
      <c r="O175" s="133">
        <f t="shared" si="65"/>
        <v>578.14</v>
      </c>
      <c r="P175" s="65">
        <f t="shared" si="66"/>
        <v>302.08499999999998</v>
      </c>
      <c r="Q175" s="65">
        <f t="shared" si="67"/>
        <v>591.15499999999997</v>
      </c>
      <c r="R175" s="135">
        <f t="shared" si="68"/>
        <v>604.16999999999996</v>
      </c>
      <c r="S175" s="65">
        <f t="shared" si="69"/>
        <v>104.50236966824644</v>
      </c>
      <c r="T175" s="24">
        <v>0</v>
      </c>
      <c r="U175" s="25"/>
      <c r="V175" s="25">
        <f t="shared" si="70"/>
        <v>0</v>
      </c>
      <c r="W175" s="25">
        <f t="shared" si="71"/>
        <v>0</v>
      </c>
      <c r="X175" s="25">
        <f t="shared" si="72"/>
        <v>0</v>
      </c>
      <c r="Y175" s="25">
        <f t="shared" si="73"/>
        <v>0</v>
      </c>
      <c r="Z175" s="136">
        <f t="shared" si="74"/>
        <v>0</v>
      </c>
      <c r="AA175" s="25" t="e">
        <f t="shared" si="75"/>
        <v>#DIV/0!</v>
      </c>
      <c r="AB175" s="68">
        <f t="shared" si="58"/>
        <v>0</v>
      </c>
      <c r="AC175" s="71"/>
      <c r="AD175" s="68">
        <f t="shared" si="76"/>
        <v>0</v>
      </c>
      <c r="AE175" s="141">
        <f t="shared" si="77"/>
        <v>0</v>
      </c>
      <c r="AF175" s="68">
        <f t="shared" si="78"/>
        <v>0</v>
      </c>
      <c r="AG175" s="138">
        <f t="shared" si="79"/>
        <v>0</v>
      </c>
      <c r="AH175" s="139">
        <f t="shared" si="80"/>
        <v>0</v>
      </c>
      <c r="AI175" s="127" t="e">
        <f t="shared" si="81"/>
        <v>#DIV/0!</v>
      </c>
    </row>
    <row r="176" spans="1:35" ht="60" x14ac:dyDescent="0.25">
      <c r="A176" s="300"/>
      <c r="B176" s="302"/>
      <c r="C176" s="14" t="s">
        <v>81</v>
      </c>
      <c r="D176" s="22">
        <v>32.299999999999997</v>
      </c>
      <c r="E176" s="23">
        <v>29.7</v>
      </c>
      <c r="F176" s="23">
        <v>30.89</v>
      </c>
      <c r="G176" s="23">
        <f t="shared" si="59"/>
        <v>479.65499999999997</v>
      </c>
      <c r="H176" s="23">
        <f t="shared" si="60"/>
        <v>498.87349999999998</v>
      </c>
      <c r="I176" s="23">
        <f t="shared" si="61"/>
        <v>978.52849999999989</v>
      </c>
      <c r="J176" s="133">
        <f t="shared" si="62"/>
        <v>997.74699999999996</v>
      </c>
      <c r="K176" s="65">
        <f t="shared" si="57"/>
        <v>30.89</v>
      </c>
      <c r="L176" s="65">
        <v>32.28</v>
      </c>
      <c r="M176" s="65">
        <f t="shared" si="63"/>
        <v>498.87349999999998</v>
      </c>
      <c r="N176" s="65">
        <f t="shared" si="64"/>
        <v>100</v>
      </c>
      <c r="O176" s="133">
        <f t="shared" si="65"/>
        <v>997.74699999999996</v>
      </c>
      <c r="P176" s="65">
        <f t="shared" si="66"/>
        <v>521.322</v>
      </c>
      <c r="Q176" s="65">
        <f t="shared" si="67"/>
        <v>1020.1955</v>
      </c>
      <c r="R176" s="135">
        <f t="shared" si="68"/>
        <v>1042.644</v>
      </c>
      <c r="S176" s="65">
        <f t="shared" si="69"/>
        <v>104.49983813531887</v>
      </c>
      <c r="T176" s="24"/>
      <c r="U176" s="25"/>
      <c r="V176" s="25">
        <f t="shared" si="70"/>
        <v>0</v>
      </c>
      <c r="W176" s="25">
        <f t="shared" si="71"/>
        <v>0</v>
      </c>
      <c r="X176" s="25">
        <f t="shared" si="72"/>
        <v>0</v>
      </c>
      <c r="Y176" s="25">
        <f t="shared" si="73"/>
        <v>0</v>
      </c>
      <c r="Z176" s="136">
        <f t="shared" si="74"/>
        <v>0</v>
      </c>
      <c r="AA176" s="25" t="e">
        <f t="shared" si="75"/>
        <v>#DIV/0!</v>
      </c>
      <c r="AB176" s="68">
        <f t="shared" si="58"/>
        <v>0</v>
      </c>
      <c r="AC176" s="71"/>
      <c r="AD176" s="68">
        <f t="shared" si="76"/>
        <v>0</v>
      </c>
      <c r="AE176" s="141">
        <f t="shared" si="77"/>
        <v>0</v>
      </c>
      <c r="AF176" s="68">
        <f t="shared" si="78"/>
        <v>0</v>
      </c>
      <c r="AG176" s="138">
        <f t="shared" si="79"/>
        <v>0</v>
      </c>
      <c r="AH176" s="139">
        <f t="shared" si="80"/>
        <v>0</v>
      </c>
      <c r="AI176" s="127" t="e">
        <f t="shared" si="81"/>
        <v>#DIV/0!</v>
      </c>
    </row>
    <row r="177" spans="1:35" ht="60" x14ac:dyDescent="0.25">
      <c r="A177" s="300"/>
      <c r="B177" s="302"/>
      <c r="C177" s="14" t="s">
        <v>82</v>
      </c>
      <c r="D177" s="22">
        <v>30.4</v>
      </c>
      <c r="E177" s="23">
        <v>40.909999999999997</v>
      </c>
      <c r="F177" s="23">
        <v>42.54</v>
      </c>
      <c r="G177" s="23">
        <f t="shared" si="59"/>
        <v>621.83199999999988</v>
      </c>
      <c r="H177" s="23">
        <f t="shared" si="60"/>
        <v>646.60799999999995</v>
      </c>
      <c r="I177" s="23">
        <f t="shared" si="61"/>
        <v>1268.4399999999998</v>
      </c>
      <c r="J177" s="133">
        <f t="shared" si="62"/>
        <v>1293.2159999999999</v>
      </c>
      <c r="K177" s="65">
        <f t="shared" si="57"/>
        <v>42.54</v>
      </c>
      <c r="L177" s="65">
        <v>44.45</v>
      </c>
      <c r="M177" s="65">
        <f t="shared" si="63"/>
        <v>646.60799999999995</v>
      </c>
      <c r="N177" s="65">
        <f t="shared" si="64"/>
        <v>100</v>
      </c>
      <c r="O177" s="133">
        <f t="shared" si="65"/>
        <v>1293.2159999999999</v>
      </c>
      <c r="P177" s="65">
        <f t="shared" si="66"/>
        <v>675.64</v>
      </c>
      <c r="Q177" s="65">
        <f t="shared" si="67"/>
        <v>1322.248</v>
      </c>
      <c r="R177" s="135">
        <f t="shared" si="68"/>
        <v>1351.28</v>
      </c>
      <c r="S177" s="65">
        <f t="shared" si="69"/>
        <v>104.48989186647862</v>
      </c>
      <c r="T177" s="24"/>
      <c r="U177" s="25"/>
      <c r="V177" s="25">
        <f t="shared" si="70"/>
        <v>0</v>
      </c>
      <c r="W177" s="25">
        <f t="shared" si="71"/>
        <v>0</v>
      </c>
      <c r="X177" s="25">
        <f t="shared" si="72"/>
        <v>0</v>
      </c>
      <c r="Y177" s="25">
        <f t="shared" si="73"/>
        <v>0</v>
      </c>
      <c r="Z177" s="136">
        <f t="shared" si="74"/>
        <v>0</v>
      </c>
      <c r="AA177" s="25" t="e">
        <f t="shared" si="75"/>
        <v>#DIV/0!</v>
      </c>
      <c r="AB177" s="68">
        <f t="shared" si="58"/>
        <v>0</v>
      </c>
      <c r="AC177" s="71"/>
      <c r="AD177" s="68">
        <f t="shared" si="76"/>
        <v>0</v>
      </c>
      <c r="AE177" s="141">
        <f t="shared" si="77"/>
        <v>0</v>
      </c>
      <c r="AF177" s="68">
        <f t="shared" si="78"/>
        <v>0</v>
      </c>
      <c r="AG177" s="138">
        <f t="shared" si="79"/>
        <v>0</v>
      </c>
      <c r="AH177" s="139">
        <f t="shared" si="80"/>
        <v>0</v>
      </c>
      <c r="AI177" s="127" t="e">
        <f t="shared" si="81"/>
        <v>#DIV/0!</v>
      </c>
    </row>
    <row r="178" spans="1:35" ht="45" x14ac:dyDescent="0.25">
      <c r="A178" s="300"/>
      <c r="B178" s="302"/>
      <c r="C178" s="14" t="s">
        <v>53</v>
      </c>
      <c r="D178" s="22">
        <v>13.1</v>
      </c>
      <c r="E178" s="23">
        <v>40.5</v>
      </c>
      <c r="F178" s="23">
        <v>42.12</v>
      </c>
      <c r="G178" s="23">
        <f t="shared" si="59"/>
        <v>265.27499999999998</v>
      </c>
      <c r="H178" s="23">
        <f t="shared" si="60"/>
        <v>275.88599999999997</v>
      </c>
      <c r="I178" s="23">
        <f t="shared" si="61"/>
        <v>541.16099999999994</v>
      </c>
      <c r="J178" s="133">
        <f t="shared" si="62"/>
        <v>551.77199999999993</v>
      </c>
      <c r="K178" s="65">
        <f t="shared" si="57"/>
        <v>42.12</v>
      </c>
      <c r="L178" s="65">
        <v>44.02</v>
      </c>
      <c r="M178" s="65">
        <f t="shared" si="63"/>
        <v>275.88599999999997</v>
      </c>
      <c r="N178" s="65">
        <f t="shared" si="64"/>
        <v>100</v>
      </c>
      <c r="O178" s="133">
        <f t="shared" si="65"/>
        <v>551.77199999999993</v>
      </c>
      <c r="P178" s="65">
        <f t="shared" si="66"/>
        <v>288.33100000000002</v>
      </c>
      <c r="Q178" s="65">
        <f t="shared" si="67"/>
        <v>564.21699999999998</v>
      </c>
      <c r="R178" s="135">
        <f t="shared" si="68"/>
        <v>576.66200000000003</v>
      </c>
      <c r="S178" s="65">
        <f t="shared" si="69"/>
        <v>104.51092117758787</v>
      </c>
      <c r="T178" s="24"/>
      <c r="U178" s="25"/>
      <c r="V178" s="25">
        <f t="shared" si="70"/>
        <v>0</v>
      </c>
      <c r="W178" s="25">
        <f t="shared" si="71"/>
        <v>0</v>
      </c>
      <c r="X178" s="25">
        <f t="shared" si="72"/>
        <v>0</v>
      </c>
      <c r="Y178" s="25">
        <f t="shared" si="73"/>
        <v>0</v>
      </c>
      <c r="Z178" s="136">
        <f t="shared" si="74"/>
        <v>0</v>
      </c>
      <c r="AA178" s="25" t="e">
        <f t="shared" si="75"/>
        <v>#DIV/0!</v>
      </c>
      <c r="AB178" s="68">
        <f t="shared" si="58"/>
        <v>0</v>
      </c>
      <c r="AC178" s="71"/>
      <c r="AD178" s="68">
        <f t="shared" si="76"/>
        <v>0</v>
      </c>
      <c r="AE178" s="141">
        <f t="shared" si="77"/>
        <v>0</v>
      </c>
      <c r="AF178" s="68">
        <f t="shared" si="78"/>
        <v>0</v>
      </c>
      <c r="AG178" s="138">
        <f t="shared" si="79"/>
        <v>0</v>
      </c>
      <c r="AH178" s="139">
        <f t="shared" si="80"/>
        <v>0</v>
      </c>
      <c r="AI178" s="127" t="e">
        <f t="shared" si="81"/>
        <v>#DIV/0!</v>
      </c>
    </row>
    <row r="179" spans="1:35" ht="75" x14ac:dyDescent="0.25">
      <c r="A179" s="300"/>
      <c r="B179" s="302"/>
      <c r="C179" s="14" t="s">
        <v>151</v>
      </c>
      <c r="D179" s="22">
        <v>19.2</v>
      </c>
      <c r="E179" s="23">
        <v>46.73</v>
      </c>
      <c r="F179" s="23">
        <v>48.6</v>
      </c>
      <c r="G179" s="23">
        <f t="shared" si="59"/>
        <v>448.60799999999995</v>
      </c>
      <c r="H179" s="23">
        <f t="shared" si="60"/>
        <v>466.56</v>
      </c>
      <c r="I179" s="23">
        <f t="shared" si="61"/>
        <v>915.16799999999989</v>
      </c>
      <c r="J179" s="133">
        <f t="shared" si="62"/>
        <v>933.12</v>
      </c>
      <c r="K179" s="65">
        <f t="shared" si="57"/>
        <v>48.6</v>
      </c>
      <c r="L179" s="65">
        <v>50.78</v>
      </c>
      <c r="M179" s="65">
        <f t="shared" si="63"/>
        <v>466.56</v>
      </c>
      <c r="N179" s="65">
        <f t="shared" si="64"/>
        <v>100</v>
      </c>
      <c r="O179" s="133">
        <f t="shared" si="65"/>
        <v>933.12</v>
      </c>
      <c r="P179" s="65">
        <f t="shared" si="66"/>
        <v>487.488</v>
      </c>
      <c r="Q179" s="65">
        <f t="shared" si="67"/>
        <v>954.048</v>
      </c>
      <c r="R179" s="135">
        <f t="shared" si="68"/>
        <v>974.976</v>
      </c>
      <c r="S179" s="65">
        <f t="shared" si="69"/>
        <v>104.48559670781894</v>
      </c>
      <c r="T179" s="24"/>
      <c r="U179" s="25"/>
      <c r="V179" s="25">
        <f t="shared" si="70"/>
        <v>0</v>
      </c>
      <c r="W179" s="25">
        <f t="shared" si="71"/>
        <v>0</v>
      </c>
      <c r="X179" s="25">
        <f t="shared" si="72"/>
        <v>0</v>
      </c>
      <c r="Y179" s="25">
        <f t="shared" si="73"/>
        <v>0</v>
      </c>
      <c r="Z179" s="136">
        <f t="shared" si="74"/>
        <v>0</v>
      </c>
      <c r="AA179" s="25" t="e">
        <f t="shared" si="75"/>
        <v>#DIV/0!</v>
      </c>
      <c r="AB179" s="68">
        <f t="shared" si="58"/>
        <v>0</v>
      </c>
      <c r="AC179" s="71"/>
      <c r="AD179" s="68">
        <f t="shared" si="76"/>
        <v>0</v>
      </c>
      <c r="AE179" s="141">
        <f t="shared" si="77"/>
        <v>0</v>
      </c>
      <c r="AF179" s="68">
        <f t="shared" si="78"/>
        <v>0</v>
      </c>
      <c r="AG179" s="138">
        <f t="shared" si="79"/>
        <v>0</v>
      </c>
      <c r="AH179" s="139">
        <f t="shared" si="80"/>
        <v>0</v>
      </c>
      <c r="AI179" s="127" t="e">
        <f t="shared" si="81"/>
        <v>#DIV/0!</v>
      </c>
    </row>
    <row r="180" spans="1:35" ht="45" x14ac:dyDescent="0.25">
      <c r="A180" s="300"/>
      <c r="B180" s="302"/>
      <c r="C180" s="14" t="s">
        <v>83</v>
      </c>
      <c r="D180" s="22">
        <v>52.6</v>
      </c>
      <c r="E180" s="23">
        <v>21.2</v>
      </c>
      <c r="F180" s="23">
        <v>22.06</v>
      </c>
      <c r="G180" s="23">
        <f t="shared" si="59"/>
        <v>557.55999999999995</v>
      </c>
      <c r="H180" s="23">
        <f t="shared" si="60"/>
        <v>580.178</v>
      </c>
      <c r="I180" s="23">
        <f t="shared" si="61"/>
        <v>1137.7379999999998</v>
      </c>
      <c r="J180" s="133">
        <f t="shared" si="62"/>
        <v>1160.356</v>
      </c>
      <c r="K180" s="65">
        <f t="shared" si="57"/>
        <v>22.06</v>
      </c>
      <c r="L180" s="65">
        <v>23.05</v>
      </c>
      <c r="M180" s="65">
        <f t="shared" si="63"/>
        <v>580.178</v>
      </c>
      <c r="N180" s="65">
        <f t="shared" si="64"/>
        <v>100</v>
      </c>
      <c r="O180" s="133">
        <f t="shared" si="65"/>
        <v>1160.356</v>
      </c>
      <c r="P180" s="65">
        <f t="shared" si="66"/>
        <v>606.21500000000003</v>
      </c>
      <c r="Q180" s="65">
        <f t="shared" si="67"/>
        <v>1186.393</v>
      </c>
      <c r="R180" s="135">
        <f t="shared" si="68"/>
        <v>1212.43</v>
      </c>
      <c r="S180" s="65">
        <f t="shared" si="69"/>
        <v>104.48776065276519</v>
      </c>
      <c r="T180" s="24"/>
      <c r="U180" s="25"/>
      <c r="V180" s="25">
        <f t="shared" si="70"/>
        <v>0</v>
      </c>
      <c r="W180" s="25">
        <f t="shared" si="71"/>
        <v>0</v>
      </c>
      <c r="X180" s="25">
        <f t="shared" si="72"/>
        <v>0</v>
      </c>
      <c r="Y180" s="25">
        <f t="shared" si="73"/>
        <v>0</v>
      </c>
      <c r="Z180" s="136">
        <f t="shared" si="74"/>
        <v>0</v>
      </c>
      <c r="AA180" s="25" t="e">
        <f t="shared" si="75"/>
        <v>#DIV/0!</v>
      </c>
      <c r="AB180" s="68">
        <f t="shared" si="58"/>
        <v>0</v>
      </c>
      <c r="AC180" s="71"/>
      <c r="AD180" s="68">
        <f t="shared" si="76"/>
        <v>0</v>
      </c>
      <c r="AE180" s="141">
        <f t="shared" si="77"/>
        <v>0</v>
      </c>
      <c r="AF180" s="68">
        <f t="shared" si="78"/>
        <v>0</v>
      </c>
      <c r="AG180" s="138">
        <f t="shared" si="79"/>
        <v>0</v>
      </c>
      <c r="AH180" s="139">
        <f t="shared" si="80"/>
        <v>0</v>
      </c>
      <c r="AI180" s="127" t="e">
        <f t="shared" si="81"/>
        <v>#DIV/0!</v>
      </c>
    </row>
    <row r="181" spans="1:35" ht="60" x14ac:dyDescent="0.25">
      <c r="A181" s="300"/>
      <c r="B181" s="302"/>
      <c r="C181" s="14" t="s">
        <v>275</v>
      </c>
      <c r="D181" s="22">
        <v>20.3</v>
      </c>
      <c r="E181" s="23">
        <v>33.83</v>
      </c>
      <c r="F181" s="23">
        <v>35.18</v>
      </c>
      <c r="G181" s="23">
        <f t="shared" si="59"/>
        <v>343.37450000000001</v>
      </c>
      <c r="H181" s="23">
        <f t="shared" si="60"/>
        <v>357.077</v>
      </c>
      <c r="I181" s="23">
        <f t="shared" si="61"/>
        <v>700.45150000000001</v>
      </c>
      <c r="J181" s="133">
        <f t="shared" si="62"/>
        <v>714.154</v>
      </c>
      <c r="K181" s="65">
        <f t="shared" si="57"/>
        <v>35.18</v>
      </c>
      <c r="L181" s="65">
        <v>36.770000000000003</v>
      </c>
      <c r="M181" s="65">
        <f t="shared" si="63"/>
        <v>357.077</v>
      </c>
      <c r="N181" s="65">
        <f t="shared" si="64"/>
        <v>100</v>
      </c>
      <c r="O181" s="133">
        <f t="shared" si="65"/>
        <v>714.154</v>
      </c>
      <c r="P181" s="65">
        <f t="shared" si="66"/>
        <v>373.21550000000002</v>
      </c>
      <c r="Q181" s="65">
        <f t="shared" si="67"/>
        <v>730.29250000000002</v>
      </c>
      <c r="R181" s="135">
        <f t="shared" si="68"/>
        <v>746.43100000000004</v>
      </c>
      <c r="S181" s="65">
        <f t="shared" si="69"/>
        <v>104.51961341671405</v>
      </c>
      <c r="T181" s="24"/>
      <c r="U181" s="25"/>
      <c r="V181" s="25"/>
      <c r="W181" s="25"/>
      <c r="X181" s="25"/>
      <c r="Y181" s="25"/>
      <c r="Z181" s="136">
        <f t="shared" si="74"/>
        <v>0</v>
      </c>
      <c r="AA181" s="25" t="e">
        <f t="shared" si="75"/>
        <v>#DIV/0!</v>
      </c>
      <c r="AB181" s="68">
        <f t="shared" si="58"/>
        <v>0</v>
      </c>
      <c r="AC181" s="71"/>
      <c r="AD181" s="68">
        <f t="shared" si="76"/>
        <v>0</v>
      </c>
      <c r="AE181" s="141">
        <f t="shared" si="77"/>
        <v>0</v>
      </c>
      <c r="AF181" s="68">
        <f t="shared" si="78"/>
        <v>0</v>
      </c>
      <c r="AG181" s="138">
        <f t="shared" si="79"/>
        <v>0</v>
      </c>
      <c r="AH181" s="139">
        <f t="shared" si="80"/>
        <v>0</v>
      </c>
      <c r="AI181" s="127" t="e">
        <f t="shared" si="81"/>
        <v>#DIV/0!</v>
      </c>
    </row>
    <row r="182" spans="1:35" ht="60" x14ac:dyDescent="0.25">
      <c r="A182" s="300"/>
      <c r="B182" s="302"/>
      <c r="C182" s="14" t="s">
        <v>246</v>
      </c>
      <c r="D182" s="22">
        <v>30.4</v>
      </c>
      <c r="E182" s="23">
        <v>45.34</v>
      </c>
      <c r="F182" s="23">
        <v>47.15</v>
      </c>
      <c r="G182" s="23">
        <f t="shared" si="59"/>
        <v>689.16800000000001</v>
      </c>
      <c r="H182" s="23">
        <f t="shared" si="60"/>
        <v>716.68</v>
      </c>
      <c r="I182" s="23">
        <f t="shared" si="61"/>
        <v>1405.848</v>
      </c>
      <c r="J182" s="133">
        <f t="shared" si="62"/>
        <v>1433.36</v>
      </c>
      <c r="K182" s="65">
        <f t="shared" si="57"/>
        <v>47.15</v>
      </c>
      <c r="L182" s="65">
        <v>49.27</v>
      </c>
      <c r="M182" s="65">
        <f t="shared" si="63"/>
        <v>716.68</v>
      </c>
      <c r="N182" s="65">
        <f t="shared" si="64"/>
        <v>100</v>
      </c>
      <c r="O182" s="133">
        <f t="shared" si="65"/>
        <v>1433.36</v>
      </c>
      <c r="P182" s="65">
        <f t="shared" si="66"/>
        <v>748.904</v>
      </c>
      <c r="Q182" s="65">
        <f t="shared" si="67"/>
        <v>1465.5839999999998</v>
      </c>
      <c r="R182" s="135">
        <f t="shared" si="68"/>
        <v>1497.808</v>
      </c>
      <c r="S182" s="65">
        <f t="shared" si="69"/>
        <v>104.4962884411453</v>
      </c>
      <c r="T182" s="24"/>
      <c r="U182" s="25"/>
      <c r="V182" s="25"/>
      <c r="W182" s="25"/>
      <c r="X182" s="25"/>
      <c r="Y182" s="25"/>
      <c r="Z182" s="136">
        <f t="shared" si="74"/>
        <v>0</v>
      </c>
      <c r="AA182" s="25" t="e">
        <f t="shared" si="75"/>
        <v>#DIV/0!</v>
      </c>
      <c r="AB182" s="68">
        <f t="shared" si="58"/>
        <v>0</v>
      </c>
      <c r="AC182" s="71"/>
      <c r="AD182" s="68">
        <f t="shared" si="76"/>
        <v>0</v>
      </c>
      <c r="AE182" s="141">
        <f t="shared" si="77"/>
        <v>0</v>
      </c>
      <c r="AF182" s="68">
        <f t="shared" si="78"/>
        <v>0</v>
      </c>
      <c r="AG182" s="138">
        <f t="shared" si="79"/>
        <v>0</v>
      </c>
      <c r="AH182" s="139">
        <f t="shared" si="80"/>
        <v>0</v>
      </c>
      <c r="AI182" s="127" t="e">
        <f t="shared" si="81"/>
        <v>#DIV/0!</v>
      </c>
    </row>
    <row r="183" spans="1:35" ht="75" x14ac:dyDescent="0.25">
      <c r="A183" s="300"/>
      <c r="B183" s="302"/>
      <c r="C183" s="14" t="s">
        <v>84</v>
      </c>
      <c r="D183" s="22">
        <v>48.1</v>
      </c>
      <c r="E183" s="23">
        <v>46.73</v>
      </c>
      <c r="F183" s="23">
        <v>48.6</v>
      </c>
      <c r="G183" s="23">
        <f t="shared" si="59"/>
        <v>1123.8564999999999</v>
      </c>
      <c r="H183" s="23">
        <f t="shared" si="60"/>
        <v>1168.8300000000002</v>
      </c>
      <c r="I183" s="23">
        <f t="shared" si="61"/>
        <v>2292.6864999999998</v>
      </c>
      <c r="J183" s="133">
        <f t="shared" si="62"/>
        <v>2337.6600000000003</v>
      </c>
      <c r="K183" s="65">
        <f t="shared" si="57"/>
        <v>48.6</v>
      </c>
      <c r="L183" s="65">
        <v>50.78</v>
      </c>
      <c r="M183" s="65">
        <f t="shared" si="63"/>
        <v>1168.8300000000002</v>
      </c>
      <c r="N183" s="65">
        <f t="shared" si="64"/>
        <v>100</v>
      </c>
      <c r="O183" s="133">
        <f t="shared" si="65"/>
        <v>2337.6600000000003</v>
      </c>
      <c r="P183" s="65">
        <f t="shared" si="66"/>
        <v>1221.259</v>
      </c>
      <c r="Q183" s="65">
        <f t="shared" si="67"/>
        <v>2390.0889999999999</v>
      </c>
      <c r="R183" s="135">
        <f t="shared" si="68"/>
        <v>2442.518</v>
      </c>
      <c r="S183" s="65">
        <f t="shared" si="69"/>
        <v>104.48559670781894</v>
      </c>
      <c r="T183" s="24"/>
      <c r="U183" s="25"/>
      <c r="V183" s="25">
        <f t="shared" si="70"/>
        <v>0</v>
      </c>
      <c r="W183" s="25">
        <f t="shared" si="71"/>
        <v>0</v>
      </c>
      <c r="X183" s="25">
        <f t="shared" si="72"/>
        <v>0</v>
      </c>
      <c r="Y183" s="25">
        <f t="shared" si="73"/>
        <v>0</v>
      </c>
      <c r="Z183" s="136">
        <f t="shared" si="74"/>
        <v>0</v>
      </c>
      <c r="AA183" s="25" t="e">
        <f t="shared" si="75"/>
        <v>#DIV/0!</v>
      </c>
      <c r="AB183" s="68">
        <f t="shared" si="58"/>
        <v>0</v>
      </c>
      <c r="AC183" s="71"/>
      <c r="AD183" s="68">
        <f t="shared" si="76"/>
        <v>0</v>
      </c>
      <c r="AE183" s="141">
        <f t="shared" si="77"/>
        <v>0</v>
      </c>
      <c r="AF183" s="68">
        <f t="shared" si="78"/>
        <v>0</v>
      </c>
      <c r="AG183" s="138">
        <f t="shared" si="79"/>
        <v>0</v>
      </c>
      <c r="AH183" s="139">
        <f t="shared" si="80"/>
        <v>0</v>
      </c>
      <c r="AI183" s="127" t="e">
        <f t="shared" si="81"/>
        <v>#DIV/0!</v>
      </c>
    </row>
    <row r="184" spans="1:35" ht="60" x14ac:dyDescent="0.25">
      <c r="A184" s="300"/>
      <c r="B184" s="302"/>
      <c r="C184" s="14" t="s">
        <v>85</v>
      </c>
      <c r="D184" s="22">
        <v>15.9</v>
      </c>
      <c r="E184" s="23">
        <v>42.37</v>
      </c>
      <c r="F184" s="23">
        <v>44.06</v>
      </c>
      <c r="G184" s="23">
        <f t="shared" si="59"/>
        <v>336.8415</v>
      </c>
      <c r="H184" s="23">
        <f t="shared" si="60"/>
        <v>350.27700000000004</v>
      </c>
      <c r="I184" s="23">
        <f t="shared" si="61"/>
        <v>687.11850000000004</v>
      </c>
      <c r="J184" s="133">
        <f t="shared" si="62"/>
        <v>700.55400000000009</v>
      </c>
      <c r="K184" s="65">
        <f t="shared" si="57"/>
        <v>44.06</v>
      </c>
      <c r="L184" s="65">
        <v>46.04</v>
      </c>
      <c r="M184" s="65">
        <f t="shared" si="63"/>
        <v>350.27700000000004</v>
      </c>
      <c r="N184" s="65">
        <f t="shared" si="64"/>
        <v>100</v>
      </c>
      <c r="O184" s="133">
        <f t="shared" si="65"/>
        <v>700.55400000000009</v>
      </c>
      <c r="P184" s="65">
        <f t="shared" si="66"/>
        <v>366.01800000000003</v>
      </c>
      <c r="Q184" s="65">
        <f t="shared" si="67"/>
        <v>716.29500000000007</v>
      </c>
      <c r="R184" s="135">
        <f t="shared" si="68"/>
        <v>732.03600000000006</v>
      </c>
      <c r="S184" s="65">
        <f t="shared" si="69"/>
        <v>104.49387199273717</v>
      </c>
      <c r="T184" s="24"/>
      <c r="U184" s="25"/>
      <c r="V184" s="25">
        <f t="shared" si="70"/>
        <v>0</v>
      </c>
      <c r="W184" s="25">
        <f t="shared" si="71"/>
        <v>0</v>
      </c>
      <c r="X184" s="25">
        <f t="shared" si="72"/>
        <v>0</v>
      </c>
      <c r="Y184" s="25">
        <f t="shared" si="73"/>
        <v>0</v>
      </c>
      <c r="Z184" s="136">
        <f t="shared" si="74"/>
        <v>0</v>
      </c>
      <c r="AA184" s="25" t="e">
        <f t="shared" si="75"/>
        <v>#DIV/0!</v>
      </c>
      <c r="AB184" s="68">
        <f t="shared" si="58"/>
        <v>0</v>
      </c>
      <c r="AC184" s="71"/>
      <c r="AD184" s="68">
        <f t="shared" si="76"/>
        <v>0</v>
      </c>
      <c r="AE184" s="141">
        <f t="shared" si="77"/>
        <v>0</v>
      </c>
      <c r="AF184" s="68">
        <f t="shared" si="78"/>
        <v>0</v>
      </c>
      <c r="AG184" s="138">
        <f t="shared" si="79"/>
        <v>0</v>
      </c>
      <c r="AH184" s="139">
        <f t="shared" si="80"/>
        <v>0</v>
      </c>
      <c r="AI184" s="127" t="e">
        <f t="shared" si="81"/>
        <v>#DIV/0!</v>
      </c>
    </row>
    <row r="185" spans="1:35" ht="60" x14ac:dyDescent="0.25">
      <c r="A185" s="300"/>
      <c r="B185" s="302"/>
      <c r="C185" s="14" t="s">
        <v>86</v>
      </c>
      <c r="D185" s="22">
        <v>20.5</v>
      </c>
      <c r="E185" s="23">
        <v>36.590000000000003</v>
      </c>
      <c r="F185" s="23">
        <v>38.049999999999997</v>
      </c>
      <c r="G185" s="23">
        <f t="shared" si="59"/>
        <v>375.04750000000001</v>
      </c>
      <c r="H185" s="23">
        <f t="shared" si="60"/>
        <v>390.01249999999999</v>
      </c>
      <c r="I185" s="23">
        <f t="shared" si="61"/>
        <v>765.06</v>
      </c>
      <c r="J185" s="133">
        <f t="shared" si="62"/>
        <v>780.02499999999998</v>
      </c>
      <c r="K185" s="65">
        <f t="shared" si="57"/>
        <v>38.049999999999997</v>
      </c>
      <c r="L185" s="65">
        <v>39.770000000000003</v>
      </c>
      <c r="M185" s="65">
        <f t="shared" si="63"/>
        <v>390.01249999999999</v>
      </c>
      <c r="N185" s="65">
        <f t="shared" si="64"/>
        <v>100</v>
      </c>
      <c r="O185" s="133">
        <f t="shared" si="65"/>
        <v>780.02499999999998</v>
      </c>
      <c r="P185" s="65">
        <f t="shared" si="66"/>
        <v>407.64250000000004</v>
      </c>
      <c r="Q185" s="65">
        <f t="shared" si="67"/>
        <v>797.65499999999997</v>
      </c>
      <c r="R185" s="135">
        <f t="shared" si="68"/>
        <v>815.28500000000008</v>
      </c>
      <c r="S185" s="65">
        <f t="shared" si="69"/>
        <v>104.52036793692511</v>
      </c>
      <c r="T185" s="24"/>
      <c r="U185" s="25"/>
      <c r="V185" s="25">
        <f t="shared" si="70"/>
        <v>0</v>
      </c>
      <c r="W185" s="25">
        <f t="shared" si="71"/>
        <v>0</v>
      </c>
      <c r="X185" s="25">
        <f t="shared" si="72"/>
        <v>0</v>
      </c>
      <c r="Y185" s="25">
        <f t="shared" si="73"/>
        <v>0</v>
      </c>
      <c r="Z185" s="136">
        <f t="shared" si="74"/>
        <v>0</v>
      </c>
      <c r="AA185" s="25" t="e">
        <f t="shared" si="75"/>
        <v>#DIV/0!</v>
      </c>
      <c r="AB185" s="68">
        <f t="shared" si="58"/>
        <v>0</v>
      </c>
      <c r="AC185" s="71"/>
      <c r="AD185" s="68">
        <f t="shared" si="76"/>
        <v>0</v>
      </c>
      <c r="AE185" s="141">
        <f t="shared" si="77"/>
        <v>0</v>
      </c>
      <c r="AF185" s="68">
        <f t="shared" si="78"/>
        <v>0</v>
      </c>
      <c r="AG185" s="138">
        <f t="shared" si="79"/>
        <v>0</v>
      </c>
      <c r="AH185" s="139">
        <f t="shared" si="80"/>
        <v>0</v>
      </c>
      <c r="AI185" s="127" t="e">
        <f t="shared" si="81"/>
        <v>#DIV/0!</v>
      </c>
    </row>
    <row r="186" spans="1:35" ht="60" x14ac:dyDescent="0.25">
      <c r="A186" s="300"/>
      <c r="B186" s="302"/>
      <c r="C186" s="14" t="s">
        <v>87</v>
      </c>
      <c r="D186" s="22">
        <v>18.100000000000001</v>
      </c>
      <c r="E186" s="23">
        <v>31.1</v>
      </c>
      <c r="F186" s="23">
        <v>32.35</v>
      </c>
      <c r="G186" s="23">
        <f t="shared" si="59"/>
        <v>281.45500000000004</v>
      </c>
      <c r="H186" s="23">
        <f t="shared" si="60"/>
        <v>292.76750000000004</v>
      </c>
      <c r="I186" s="23">
        <f t="shared" si="61"/>
        <v>574.22250000000008</v>
      </c>
      <c r="J186" s="133">
        <f t="shared" si="62"/>
        <v>585.53500000000008</v>
      </c>
      <c r="K186" s="65">
        <f t="shared" si="57"/>
        <v>32.35</v>
      </c>
      <c r="L186" s="65">
        <v>33.799999999999997</v>
      </c>
      <c r="M186" s="65">
        <f t="shared" si="63"/>
        <v>292.76750000000004</v>
      </c>
      <c r="N186" s="65">
        <f t="shared" si="64"/>
        <v>100</v>
      </c>
      <c r="O186" s="133">
        <f t="shared" si="65"/>
        <v>585.53500000000008</v>
      </c>
      <c r="P186" s="65">
        <f t="shared" si="66"/>
        <v>305.89</v>
      </c>
      <c r="Q186" s="65">
        <f t="shared" si="67"/>
        <v>598.65750000000003</v>
      </c>
      <c r="R186" s="135">
        <f t="shared" si="68"/>
        <v>611.78</v>
      </c>
      <c r="S186" s="65">
        <f t="shared" si="69"/>
        <v>104.48222565687789</v>
      </c>
      <c r="T186" s="24"/>
      <c r="U186" s="25"/>
      <c r="V186" s="25">
        <f t="shared" si="70"/>
        <v>0</v>
      </c>
      <c r="W186" s="25">
        <f t="shared" si="71"/>
        <v>0</v>
      </c>
      <c r="X186" s="25">
        <f t="shared" si="72"/>
        <v>0</v>
      </c>
      <c r="Y186" s="25">
        <f t="shared" si="73"/>
        <v>0</v>
      </c>
      <c r="Z186" s="136">
        <f t="shared" si="74"/>
        <v>0</v>
      </c>
      <c r="AA186" s="25" t="e">
        <f t="shared" si="75"/>
        <v>#DIV/0!</v>
      </c>
      <c r="AB186" s="68">
        <f t="shared" si="58"/>
        <v>0</v>
      </c>
      <c r="AC186" s="71"/>
      <c r="AD186" s="68">
        <f t="shared" si="76"/>
        <v>0</v>
      </c>
      <c r="AE186" s="141">
        <f t="shared" si="77"/>
        <v>0</v>
      </c>
      <c r="AF186" s="68">
        <f t="shared" si="78"/>
        <v>0</v>
      </c>
      <c r="AG186" s="138">
        <f t="shared" si="79"/>
        <v>0</v>
      </c>
      <c r="AH186" s="139">
        <f t="shared" si="80"/>
        <v>0</v>
      </c>
      <c r="AI186" s="127" t="e">
        <f t="shared" si="81"/>
        <v>#DIV/0!</v>
      </c>
    </row>
    <row r="187" spans="1:35" ht="60" x14ac:dyDescent="0.25">
      <c r="A187" s="300"/>
      <c r="B187" s="302"/>
      <c r="C187" s="14" t="s">
        <v>88</v>
      </c>
      <c r="D187" s="22">
        <v>44.6</v>
      </c>
      <c r="E187" s="23">
        <v>34.68</v>
      </c>
      <c r="F187" s="23">
        <v>36.07</v>
      </c>
      <c r="G187" s="23">
        <f t="shared" si="59"/>
        <v>773.36400000000003</v>
      </c>
      <c r="H187" s="23">
        <f t="shared" si="60"/>
        <v>804.36099999999999</v>
      </c>
      <c r="I187" s="23">
        <f t="shared" si="61"/>
        <v>1577.7249999999999</v>
      </c>
      <c r="J187" s="133">
        <f t="shared" si="62"/>
        <v>1608.722</v>
      </c>
      <c r="K187" s="65">
        <f t="shared" si="57"/>
        <v>36.07</v>
      </c>
      <c r="L187" s="65">
        <v>37.69</v>
      </c>
      <c r="M187" s="65">
        <f t="shared" si="63"/>
        <v>804.36099999999999</v>
      </c>
      <c r="N187" s="65">
        <f t="shared" si="64"/>
        <v>100</v>
      </c>
      <c r="O187" s="133">
        <f t="shared" si="65"/>
        <v>1608.722</v>
      </c>
      <c r="P187" s="65">
        <f t="shared" si="66"/>
        <v>840.48699999999997</v>
      </c>
      <c r="Q187" s="65">
        <f t="shared" si="67"/>
        <v>1644.848</v>
      </c>
      <c r="R187" s="135">
        <f t="shared" si="68"/>
        <v>1680.9739999999999</v>
      </c>
      <c r="S187" s="65">
        <f t="shared" si="69"/>
        <v>104.49126698087052</v>
      </c>
      <c r="T187" s="24"/>
      <c r="U187" s="25"/>
      <c r="V187" s="25">
        <f t="shared" si="70"/>
        <v>0</v>
      </c>
      <c r="W187" s="25">
        <f t="shared" si="71"/>
        <v>0</v>
      </c>
      <c r="X187" s="25">
        <f t="shared" si="72"/>
        <v>0</v>
      </c>
      <c r="Y187" s="25">
        <f t="shared" si="73"/>
        <v>0</v>
      </c>
      <c r="Z187" s="136">
        <f t="shared" si="74"/>
        <v>0</v>
      </c>
      <c r="AA187" s="25" t="e">
        <f t="shared" si="75"/>
        <v>#DIV/0!</v>
      </c>
      <c r="AB187" s="68">
        <f t="shared" si="58"/>
        <v>0</v>
      </c>
      <c r="AC187" s="71"/>
      <c r="AD187" s="68">
        <f t="shared" si="76"/>
        <v>0</v>
      </c>
      <c r="AE187" s="141">
        <f t="shared" si="77"/>
        <v>0</v>
      </c>
      <c r="AF187" s="68">
        <f t="shared" si="78"/>
        <v>0</v>
      </c>
      <c r="AG187" s="138">
        <f t="shared" si="79"/>
        <v>0</v>
      </c>
      <c r="AH187" s="139">
        <f t="shared" si="80"/>
        <v>0</v>
      </c>
      <c r="AI187" s="127" t="e">
        <f t="shared" si="81"/>
        <v>#DIV/0!</v>
      </c>
    </row>
    <row r="188" spans="1:35" ht="45" x14ac:dyDescent="0.25">
      <c r="A188" s="300"/>
      <c r="B188" s="302"/>
      <c r="C188" s="14" t="s">
        <v>89</v>
      </c>
      <c r="D188" s="22">
        <v>14.4</v>
      </c>
      <c r="E188" s="23">
        <v>36.18</v>
      </c>
      <c r="F188" s="23">
        <v>37.630000000000003</v>
      </c>
      <c r="G188" s="23">
        <f t="shared" si="59"/>
        <v>260.49599999999998</v>
      </c>
      <c r="H188" s="23">
        <f t="shared" si="60"/>
        <v>270.93600000000004</v>
      </c>
      <c r="I188" s="23">
        <f t="shared" si="61"/>
        <v>531.43200000000002</v>
      </c>
      <c r="J188" s="133">
        <f t="shared" si="62"/>
        <v>541.87200000000007</v>
      </c>
      <c r="K188" s="65">
        <f t="shared" si="57"/>
        <v>37.630000000000003</v>
      </c>
      <c r="L188" s="65">
        <v>39.32</v>
      </c>
      <c r="M188" s="65">
        <f t="shared" si="63"/>
        <v>270.93600000000004</v>
      </c>
      <c r="N188" s="65">
        <f t="shared" si="64"/>
        <v>100</v>
      </c>
      <c r="O188" s="133">
        <f t="shared" si="65"/>
        <v>541.87200000000007</v>
      </c>
      <c r="P188" s="65">
        <f t="shared" si="66"/>
        <v>283.10399999999998</v>
      </c>
      <c r="Q188" s="65">
        <f t="shared" si="67"/>
        <v>554.04</v>
      </c>
      <c r="R188" s="135">
        <f t="shared" si="68"/>
        <v>566.20799999999997</v>
      </c>
      <c r="S188" s="65">
        <f t="shared" si="69"/>
        <v>104.49109752856762</v>
      </c>
      <c r="T188" s="24"/>
      <c r="U188" s="25"/>
      <c r="V188" s="25">
        <f t="shared" si="70"/>
        <v>0</v>
      </c>
      <c r="W188" s="25">
        <f t="shared" si="71"/>
        <v>0</v>
      </c>
      <c r="X188" s="25">
        <f t="shared" si="72"/>
        <v>0</v>
      </c>
      <c r="Y188" s="25">
        <f t="shared" si="73"/>
        <v>0</v>
      </c>
      <c r="Z188" s="136">
        <f t="shared" si="74"/>
        <v>0</v>
      </c>
      <c r="AA188" s="25" t="e">
        <f t="shared" si="75"/>
        <v>#DIV/0!</v>
      </c>
      <c r="AB188" s="68">
        <f t="shared" si="58"/>
        <v>0</v>
      </c>
      <c r="AC188" s="71"/>
      <c r="AD188" s="68">
        <f t="shared" si="76"/>
        <v>0</v>
      </c>
      <c r="AE188" s="141">
        <f t="shared" si="77"/>
        <v>0</v>
      </c>
      <c r="AF188" s="68">
        <f t="shared" si="78"/>
        <v>0</v>
      </c>
      <c r="AG188" s="138">
        <f t="shared" si="79"/>
        <v>0</v>
      </c>
      <c r="AH188" s="139">
        <f t="shared" si="80"/>
        <v>0</v>
      </c>
      <c r="AI188" s="127" t="e">
        <f t="shared" si="81"/>
        <v>#DIV/0!</v>
      </c>
    </row>
    <row r="189" spans="1:35" ht="60" x14ac:dyDescent="0.25">
      <c r="A189" s="300"/>
      <c r="B189" s="302"/>
      <c r="C189" s="14" t="s">
        <v>90</v>
      </c>
      <c r="D189" s="22">
        <v>16.600000000000001</v>
      </c>
      <c r="E189" s="23">
        <v>29.17</v>
      </c>
      <c r="F189" s="23">
        <v>30.34</v>
      </c>
      <c r="G189" s="23">
        <f t="shared" si="59"/>
        <v>242.11100000000005</v>
      </c>
      <c r="H189" s="23">
        <f t="shared" si="60"/>
        <v>251.82200000000003</v>
      </c>
      <c r="I189" s="23">
        <f t="shared" si="61"/>
        <v>493.93300000000011</v>
      </c>
      <c r="J189" s="133">
        <f t="shared" si="62"/>
        <v>503.64400000000006</v>
      </c>
      <c r="K189" s="65">
        <f t="shared" si="57"/>
        <v>30.34</v>
      </c>
      <c r="L189" s="65">
        <v>31.7</v>
      </c>
      <c r="M189" s="65">
        <f t="shared" si="63"/>
        <v>251.82200000000003</v>
      </c>
      <c r="N189" s="65">
        <f t="shared" si="64"/>
        <v>100</v>
      </c>
      <c r="O189" s="133">
        <f t="shared" si="65"/>
        <v>503.64400000000006</v>
      </c>
      <c r="P189" s="65">
        <f t="shared" si="66"/>
        <v>263.11</v>
      </c>
      <c r="Q189" s="65">
        <f t="shared" si="67"/>
        <v>514.93200000000002</v>
      </c>
      <c r="R189" s="135">
        <f t="shared" si="68"/>
        <v>526.22</v>
      </c>
      <c r="S189" s="65">
        <f t="shared" si="69"/>
        <v>104.4825313117996</v>
      </c>
      <c r="T189" s="24"/>
      <c r="U189" s="25"/>
      <c r="V189" s="25">
        <f t="shared" si="70"/>
        <v>0</v>
      </c>
      <c r="W189" s="25">
        <f t="shared" si="71"/>
        <v>0</v>
      </c>
      <c r="X189" s="25">
        <f t="shared" si="72"/>
        <v>0</v>
      </c>
      <c r="Y189" s="25">
        <f t="shared" si="73"/>
        <v>0</v>
      </c>
      <c r="Z189" s="136">
        <f t="shared" si="74"/>
        <v>0</v>
      </c>
      <c r="AA189" s="25" t="e">
        <f t="shared" si="75"/>
        <v>#DIV/0!</v>
      </c>
      <c r="AB189" s="68">
        <f t="shared" si="58"/>
        <v>0</v>
      </c>
      <c r="AC189" s="71"/>
      <c r="AD189" s="68">
        <f t="shared" si="76"/>
        <v>0</v>
      </c>
      <c r="AE189" s="141">
        <f t="shared" si="77"/>
        <v>0</v>
      </c>
      <c r="AF189" s="68">
        <f t="shared" si="78"/>
        <v>0</v>
      </c>
      <c r="AG189" s="138">
        <f t="shared" si="79"/>
        <v>0</v>
      </c>
      <c r="AH189" s="139">
        <f t="shared" si="80"/>
        <v>0</v>
      </c>
      <c r="AI189" s="127" t="e">
        <f t="shared" si="81"/>
        <v>#DIV/0!</v>
      </c>
    </row>
    <row r="190" spans="1:35" ht="45" x14ac:dyDescent="0.25">
      <c r="A190" s="300"/>
      <c r="B190" s="302"/>
      <c r="C190" s="14" t="s">
        <v>91</v>
      </c>
      <c r="D190" s="22">
        <v>37.299999999999997</v>
      </c>
      <c r="E190" s="23">
        <v>29.54</v>
      </c>
      <c r="F190" s="23">
        <v>30.72</v>
      </c>
      <c r="G190" s="23">
        <f t="shared" si="59"/>
        <v>550.92099999999994</v>
      </c>
      <c r="H190" s="23">
        <f t="shared" si="60"/>
        <v>572.92799999999988</v>
      </c>
      <c r="I190" s="23">
        <f t="shared" si="61"/>
        <v>1123.8489999999997</v>
      </c>
      <c r="J190" s="133">
        <f t="shared" si="62"/>
        <v>1145.8559999999998</v>
      </c>
      <c r="K190" s="65">
        <f t="shared" si="57"/>
        <v>30.72</v>
      </c>
      <c r="L190" s="65">
        <v>32.1</v>
      </c>
      <c r="M190" s="65">
        <f t="shared" si="63"/>
        <v>572.92799999999988</v>
      </c>
      <c r="N190" s="65">
        <f t="shared" si="64"/>
        <v>100</v>
      </c>
      <c r="O190" s="133">
        <f t="shared" si="65"/>
        <v>1145.8559999999998</v>
      </c>
      <c r="P190" s="65">
        <f t="shared" si="66"/>
        <v>598.66499999999996</v>
      </c>
      <c r="Q190" s="65">
        <f t="shared" si="67"/>
        <v>1171.5929999999998</v>
      </c>
      <c r="R190" s="135">
        <f t="shared" si="68"/>
        <v>1197.33</v>
      </c>
      <c r="S190" s="65">
        <f t="shared" si="69"/>
        <v>104.4921875</v>
      </c>
      <c r="T190" s="24"/>
      <c r="U190" s="25"/>
      <c r="V190" s="25">
        <f t="shared" si="70"/>
        <v>0</v>
      </c>
      <c r="W190" s="25">
        <f t="shared" si="71"/>
        <v>0</v>
      </c>
      <c r="X190" s="25">
        <f t="shared" si="72"/>
        <v>0</v>
      </c>
      <c r="Y190" s="25">
        <f t="shared" si="73"/>
        <v>0</v>
      </c>
      <c r="Z190" s="136">
        <f t="shared" si="74"/>
        <v>0</v>
      </c>
      <c r="AA190" s="25" t="e">
        <f t="shared" si="75"/>
        <v>#DIV/0!</v>
      </c>
      <c r="AB190" s="68">
        <f t="shared" si="58"/>
        <v>0</v>
      </c>
      <c r="AC190" s="71"/>
      <c r="AD190" s="68">
        <f t="shared" si="76"/>
        <v>0</v>
      </c>
      <c r="AE190" s="141">
        <f t="shared" si="77"/>
        <v>0</v>
      </c>
      <c r="AF190" s="68">
        <f t="shared" si="78"/>
        <v>0</v>
      </c>
      <c r="AG190" s="138">
        <f t="shared" si="79"/>
        <v>0</v>
      </c>
      <c r="AH190" s="139">
        <f t="shared" si="80"/>
        <v>0</v>
      </c>
      <c r="AI190" s="127" t="e">
        <f t="shared" si="81"/>
        <v>#DIV/0!</v>
      </c>
    </row>
    <row r="191" spans="1:35" ht="45" x14ac:dyDescent="0.25">
      <c r="A191" s="300"/>
      <c r="B191" s="302"/>
      <c r="C191" s="14" t="s">
        <v>92</v>
      </c>
      <c r="D191" s="22">
        <v>20.9</v>
      </c>
      <c r="E191" s="23">
        <v>36</v>
      </c>
      <c r="F191" s="23">
        <v>37.44</v>
      </c>
      <c r="G191" s="23">
        <f t="shared" si="59"/>
        <v>376.2</v>
      </c>
      <c r="H191" s="23">
        <f t="shared" si="60"/>
        <v>391.24799999999993</v>
      </c>
      <c r="I191" s="23">
        <f t="shared" si="61"/>
        <v>767.44799999999987</v>
      </c>
      <c r="J191" s="133">
        <f t="shared" si="62"/>
        <v>782.49599999999987</v>
      </c>
      <c r="K191" s="65">
        <f t="shared" si="57"/>
        <v>37.44</v>
      </c>
      <c r="L191" s="65">
        <v>39.119999999999997</v>
      </c>
      <c r="M191" s="65">
        <f t="shared" si="63"/>
        <v>391.24799999999993</v>
      </c>
      <c r="N191" s="65">
        <f t="shared" si="64"/>
        <v>100</v>
      </c>
      <c r="O191" s="133">
        <f t="shared" si="65"/>
        <v>782.49599999999987</v>
      </c>
      <c r="P191" s="65">
        <f t="shared" si="66"/>
        <v>408.80399999999997</v>
      </c>
      <c r="Q191" s="65">
        <f t="shared" si="67"/>
        <v>800.05199999999991</v>
      </c>
      <c r="R191" s="135">
        <f t="shared" si="68"/>
        <v>817.60799999999995</v>
      </c>
      <c r="S191" s="65">
        <f t="shared" si="69"/>
        <v>104.48717948717949</v>
      </c>
      <c r="T191" s="24"/>
      <c r="U191" s="25"/>
      <c r="V191" s="25">
        <f t="shared" si="70"/>
        <v>0</v>
      </c>
      <c r="W191" s="25">
        <f t="shared" si="71"/>
        <v>0</v>
      </c>
      <c r="X191" s="25">
        <f t="shared" si="72"/>
        <v>0</v>
      </c>
      <c r="Y191" s="25">
        <f t="shared" si="73"/>
        <v>0</v>
      </c>
      <c r="Z191" s="136">
        <f t="shared" si="74"/>
        <v>0</v>
      </c>
      <c r="AA191" s="25" t="e">
        <f t="shared" si="75"/>
        <v>#DIV/0!</v>
      </c>
      <c r="AB191" s="68">
        <f t="shared" si="58"/>
        <v>0</v>
      </c>
      <c r="AC191" s="71"/>
      <c r="AD191" s="68">
        <f t="shared" si="76"/>
        <v>0</v>
      </c>
      <c r="AE191" s="141">
        <f t="shared" si="77"/>
        <v>0</v>
      </c>
      <c r="AF191" s="68">
        <f t="shared" si="78"/>
        <v>0</v>
      </c>
      <c r="AG191" s="138">
        <f t="shared" si="79"/>
        <v>0</v>
      </c>
      <c r="AH191" s="139">
        <f t="shared" si="80"/>
        <v>0</v>
      </c>
      <c r="AI191" s="127" t="e">
        <f t="shared" si="81"/>
        <v>#DIV/0!</v>
      </c>
    </row>
    <row r="192" spans="1:35" ht="60" x14ac:dyDescent="0.25">
      <c r="A192" s="300"/>
      <c r="B192" s="302"/>
      <c r="C192" s="14" t="s">
        <v>94</v>
      </c>
      <c r="D192" s="22">
        <v>36.4</v>
      </c>
      <c r="E192" s="23">
        <v>39.619999999999997</v>
      </c>
      <c r="F192" s="23">
        <v>41.21</v>
      </c>
      <c r="G192" s="23">
        <f t="shared" si="59"/>
        <v>721.08399999999995</v>
      </c>
      <c r="H192" s="23">
        <f t="shared" si="60"/>
        <v>750.02199999999993</v>
      </c>
      <c r="I192" s="23">
        <f t="shared" si="61"/>
        <v>1471.1059999999998</v>
      </c>
      <c r="J192" s="133">
        <f t="shared" si="62"/>
        <v>1500.0439999999999</v>
      </c>
      <c r="K192" s="65">
        <f t="shared" si="57"/>
        <v>41.21</v>
      </c>
      <c r="L192" s="65">
        <v>43.06</v>
      </c>
      <c r="M192" s="65">
        <f t="shared" si="63"/>
        <v>750.02199999999993</v>
      </c>
      <c r="N192" s="65">
        <f t="shared" si="64"/>
        <v>100</v>
      </c>
      <c r="O192" s="133">
        <f t="shared" si="65"/>
        <v>1500.0439999999999</v>
      </c>
      <c r="P192" s="65">
        <f t="shared" si="66"/>
        <v>783.69200000000001</v>
      </c>
      <c r="Q192" s="65">
        <f t="shared" si="67"/>
        <v>1533.7139999999999</v>
      </c>
      <c r="R192" s="135">
        <f t="shared" si="68"/>
        <v>1567.384</v>
      </c>
      <c r="S192" s="65">
        <f t="shared" si="69"/>
        <v>104.48920165008492</v>
      </c>
      <c r="T192" s="24"/>
      <c r="U192" s="25"/>
      <c r="V192" s="25">
        <f t="shared" si="70"/>
        <v>0</v>
      </c>
      <c r="W192" s="25">
        <f t="shared" si="71"/>
        <v>0</v>
      </c>
      <c r="X192" s="25">
        <f t="shared" si="72"/>
        <v>0</v>
      </c>
      <c r="Y192" s="25">
        <f t="shared" si="73"/>
        <v>0</v>
      </c>
      <c r="Z192" s="136">
        <f t="shared" si="74"/>
        <v>0</v>
      </c>
      <c r="AA192" s="25" t="e">
        <f t="shared" si="75"/>
        <v>#DIV/0!</v>
      </c>
      <c r="AB192" s="68">
        <f t="shared" si="58"/>
        <v>0</v>
      </c>
      <c r="AC192" s="71"/>
      <c r="AD192" s="68">
        <f t="shared" si="76"/>
        <v>0</v>
      </c>
      <c r="AE192" s="141">
        <f t="shared" si="77"/>
        <v>0</v>
      </c>
      <c r="AF192" s="68">
        <f t="shared" si="78"/>
        <v>0</v>
      </c>
      <c r="AG192" s="138">
        <f t="shared" si="79"/>
        <v>0</v>
      </c>
      <c r="AH192" s="139">
        <f t="shared" si="80"/>
        <v>0</v>
      </c>
      <c r="AI192" s="127" t="e">
        <f t="shared" si="81"/>
        <v>#DIV/0!</v>
      </c>
    </row>
    <row r="193" spans="1:35" ht="210" x14ac:dyDescent="0.25">
      <c r="A193" s="300"/>
      <c r="B193" s="302"/>
      <c r="C193" s="14" t="s">
        <v>276</v>
      </c>
      <c r="D193" s="22">
        <v>188.9</v>
      </c>
      <c r="E193" s="23">
        <v>46.73</v>
      </c>
      <c r="F193" s="23">
        <v>48.6</v>
      </c>
      <c r="G193" s="23">
        <f t="shared" si="59"/>
        <v>4413.6485000000002</v>
      </c>
      <c r="H193" s="23">
        <f t="shared" si="60"/>
        <v>4590.2700000000004</v>
      </c>
      <c r="I193" s="23">
        <f t="shared" si="61"/>
        <v>9003.9184999999998</v>
      </c>
      <c r="J193" s="133">
        <f t="shared" si="62"/>
        <v>9180.5400000000009</v>
      </c>
      <c r="K193" s="65">
        <f t="shared" si="57"/>
        <v>48.6</v>
      </c>
      <c r="L193" s="65">
        <v>50.78</v>
      </c>
      <c r="M193" s="65">
        <f t="shared" si="63"/>
        <v>4590.2700000000004</v>
      </c>
      <c r="N193" s="65">
        <f t="shared" si="64"/>
        <v>100</v>
      </c>
      <c r="O193" s="133">
        <f t="shared" si="65"/>
        <v>9180.5400000000009</v>
      </c>
      <c r="P193" s="65">
        <f t="shared" si="66"/>
        <v>4796.1710000000003</v>
      </c>
      <c r="Q193" s="65">
        <f t="shared" si="67"/>
        <v>9386.4410000000007</v>
      </c>
      <c r="R193" s="135">
        <f t="shared" si="68"/>
        <v>9592.3420000000006</v>
      </c>
      <c r="S193" s="65">
        <f t="shared" si="69"/>
        <v>104.48559670781894</v>
      </c>
      <c r="T193" s="24"/>
      <c r="U193" s="25"/>
      <c r="V193" s="25"/>
      <c r="W193" s="25"/>
      <c r="X193" s="25"/>
      <c r="Y193" s="25"/>
      <c r="Z193" s="136">
        <f t="shared" si="74"/>
        <v>0</v>
      </c>
      <c r="AA193" s="25" t="e">
        <f t="shared" si="75"/>
        <v>#DIV/0!</v>
      </c>
      <c r="AB193" s="68">
        <f t="shared" si="58"/>
        <v>0</v>
      </c>
      <c r="AC193" s="71"/>
      <c r="AD193" s="68">
        <f t="shared" si="76"/>
        <v>0</v>
      </c>
      <c r="AE193" s="141">
        <f t="shared" si="77"/>
        <v>0</v>
      </c>
      <c r="AF193" s="68">
        <f t="shared" si="78"/>
        <v>0</v>
      </c>
      <c r="AG193" s="138">
        <f t="shared" si="79"/>
        <v>0</v>
      </c>
      <c r="AH193" s="139">
        <f t="shared" si="80"/>
        <v>0</v>
      </c>
      <c r="AI193" s="127" t="e">
        <f t="shared" si="81"/>
        <v>#DIV/0!</v>
      </c>
    </row>
    <row r="194" spans="1:35" ht="409.5" x14ac:dyDescent="0.25">
      <c r="A194" s="300"/>
      <c r="B194" s="302"/>
      <c r="C194" s="14" t="s">
        <v>93</v>
      </c>
      <c r="D194" s="22">
        <v>108.8</v>
      </c>
      <c r="E194" s="23">
        <v>39.619999999999997</v>
      </c>
      <c r="F194" s="23">
        <v>41.21</v>
      </c>
      <c r="G194" s="23">
        <f t="shared" si="59"/>
        <v>2155.328</v>
      </c>
      <c r="H194" s="23">
        <f t="shared" si="60"/>
        <v>2241.8240000000001</v>
      </c>
      <c r="I194" s="23">
        <f t="shared" si="61"/>
        <v>4397.152</v>
      </c>
      <c r="J194" s="133">
        <f t="shared" si="62"/>
        <v>4483.6480000000001</v>
      </c>
      <c r="K194" s="65">
        <f t="shared" si="57"/>
        <v>41.21</v>
      </c>
      <c r="L194" s="65">
        <v>43.06</v>
      </c>
      <c r="M194" s="65">
        <f t="shared" si="63"/>
        <v>2241.8240000000001</v>
      </c>
      <c r="N194" s="65">
        <f t="shared" si="64"/>
        <v>100</v>
      </c>
      <c r="O194" s="133">
        <f t="shared" si="65"/>
        <v>4483.6480000000001</v>
      </c>
      <c r="P194" s="65">
        <f t="shared" si="66"/>
        <v>2342.4639999999999</v>
      </c>
      <c r="Q194" s="65">
        <f t="shared" si="67"/>
        <v>4584.2880000000005</v>
      </c>
      <c r="R194" s="135">
        <f t="shared" si="68"/>
        <v>4684.9279999999999</v>
      </c>
      <c r="S194" s="65">
        <f t="shared" si="69"/>
        <v>104.48920165008492</v>
      </c>
      <c r="T194" s="24"/>
      <c r="U194" s="25"/>
      <c r="V194" s="25">
        <f t="shared" si="70"/>
        <v>0</v>
      </c>
      <c r="W194" s="25">
        <f t="shared" si="71"/>
        <v>0</v>
      </c>
      <c r="X194" s="25">
        <f t="shared" si="72"/>
        <v>0</v>
      </c>
      <c r="Y194" s="25">
        <f t="shared" si="73"/>
        <v>0</v>
      </c>
      <c r="Z194" s="136">
        <f t="shared" si="74"/>
        <v>0</v>
      </c>
      <c r="AA194" s="25" t="e">
        <f t="shared" si="75"/>
        <v>#DIV/0!</v>
      </c>
      <c r="AB194" s="68">
        <f t="shared" si="58"/>
        <v>0</v>
      </c>
      <c r="AC194" s="71"/>
      <c r="AD194" s="68">
        <f t="shared" si="76"/>
        <v>0</v>
      </c>
      <c r="AE194" s="141">
        <f t="shared" si="77"/>
        <v>0</v>
      </c>
      <c r="AF194" s="68">
        <f t="shared" si="78"/>
        <v>0</v>
      </c>
      <c r="AG194" s="138">
        <f t="shared" si="79"/>
        <v>0</v>
      </c>
      <c r="AH194" s="139">
        <f t="shared" si="80"/>
        <v>0</v>
      </c>
      <c r="AI194" s="127" t="e">
        <f t="shared" si="81"/>
        <v>#DIV/0!</v>
      </c>
    </row>
    <row r="195" spans="1:35" ht="45" x14ac:dyDescent="0.25">
      <c r="A195" s="300"/>
      <c r="B195" s="302"/>
      <c r="C195" s="14" t="s">
        <v>153</v>
      </c>
      <c r="D195" s="22">
        <v>91.79</v>
      </c>
      <c r="E195" s="23">
        <v>41.7</v>
      </c>
      <c r="F195" s="23">
        <v>43.37</v>
      </c>
      <c r="G195" s="23">
        <f t="shared" si="59"/>
        <v>1913.8215000000002</v>
      </c>
      <c r="H195" s="23">
        <f t="shared" si="60"/>
        <v>1990.46615</v>
      </c>
      <c r="I195" s="23">
        <f t="shared" si="61"/>
        <v>3904.2876500000002</v>
      </c>
      <c r="J195" s="133">
        <f t="shared" si="62"/>
        <v>3980.9322999999999</v>
      </c>
      <c r="K195" s="65">
        <f t="shared" si="57"/>
        <v>43.37</v>
      </c>
      <c r="L195" s="65">
        <v>45.32</v>
      </c>
      <c r="M195" s="65">
        <f t="shared" si="63"/>
        <v>1990.46615</v>
      </c>
      <c r="N195" s="65">
        <f t="shared" si="64"/>
        <v>100</v>
      </c>
      <c r="O195" s="133">
        <f t="shared" si="65"/>
        <v>3980.9322999999999</v>
      </c>
      <c r="P195" s="65">
        <f t="shared" si="66"/>
        <v>2079.9614000000001</v>
      </c>
      <c r="Q195" s="65">
        <f t="shared" si="67"/>
        <v>4070.4275500000003</v>
      </c>
      <c r="R195" s="135">
        <f t="shared" si="68"/>
        <v>4159.9228000000003</v>
      </c>
      <c r="S195" s="65">
        <f t="shared" si="69"/>
        <v>104.4961955268619</v>
      </c>
      <c r="T195" s="24"/>
      <c r="U195" s="25"/>
      <c r="V195" s="25"/>
      <c r="W195" s="25"/>
      <c r="X195" s="25"/>
      <c r="Y195" s="25"/>
      <c r="Z195" s="136">
        <f t="shared" si="74"/>
        <v>0</v>
      </c>
      <c r="AA195" s="25" t="e">
        <f t="shared" si="75"/>
        <v>#DIV/0!</v>
      </c>
      <c r="AB195" s="68">
        <f t="shared" si="58"/>
        <v>0</v>
      </c>
      <c r="AC195" s="71"/>
      <c r="AD195" s="68">
        <f t="shared" si="76"/>
        <v>0</v>
      </c>
      <c r="AE195" s="141">
        <f t="shared" si="77"/>
        <v>0</v>
      </c>
      <c r="AF195" s="68">
        <f t="shared" si="78"/>
        <v>0</v>
      </c>
      <c r="AG195" s="138">
        <f t="shared" si="79"/>
        <v>0</v>
      </c>
      <c r="AH195" s="139">
        <f t="shared" si="80"/>
        <v>0</v>
      </c>
      <c r="AI195" s="127" t="e">
        <f t="shared" si="81"/>
        <v>#DIV/0!</v>
      </c>
    </row>
    <row r="196" spans="1:35" ht="60" x14ac:dyDescent="0.25">
      <c r="A196" s="300"/>
      <c r="B196" s="302"/>
      <c r="C196" s="14" t="s">
        <v>296</v>
      </c>
      <c r="D196" s="22">
        <v>25.76</v>
      </c>
      <c r="E196" s="23">
        <v>34.18</v>
      </c>
      <c r="F196" s="23">
        <v>35.54</v>
      </c>
      <c r="G196" s="23">
        <f t="shared" si="59"/>
        <v>440.23840000000001</v>
      </c>
      <c r="H196" s="23">
        <f t="shared" si="60"/>
        <v>457.7552</v>
      </c>
      <c r="I196" s="23">
        <f t="shared" si="61"/>
        <v>897.99360000000001</v>
      </c>
      <c r="J196" s="133">
        <f t="shared" si="62"/>
        <v>915.5104</v>
      </c>
      <c r="K196" s="65">
        <f t="shared" si="57"/>
        <v>35.54</v>
      </c>
      <c r="L196" s="65">
        <v>37.14</v>
      </c>
      <c r="M196" s="65">
        <f t="shared" si="63"/>
        <v>457.7552</v>
      </c>
      <c r="N196" s="65">
        <f t="shared" si="64"/>
        <v>100</v>
      </c>
      <c r="O196" s="133">
        <f t="shared" si="65"/>
        <v>915.5104</v>
      </c>
      <c r="P196" s="65">
        <f t="shared" si="66"/>
        <v>478.36320000000006</v>
      </c>
      <c r="Q196" s="65">
        <f t="shared" si="67"/>
        <v>936.11840000000007</v>
      </c>
      <c r="R196" s="135">
        <f t="shared" si="68"/>
        <v>956.72640000000013</v>
      </c>
      <c r="S196" s="65">
        <f t="shared" si="69"/>
        <v>104.50196961170512</v>
      </c>
      <c r="T196" s="94"/>
      <c r="U196" s="25"/>
      <c r="V196" s="25"/>
      <c r="W196" s="25"/>
      <c r="X196" s="25"/>
      <c r="Y196" s="25"/>
      <c r="Z196" s="136">
        <f t="shared" si="74"/>
        <v>0</v>
      </c>
      <c r="AA196" s="25" t="e">
        <f t="shared" si="75"/>
        <v>#DIV/0!</v>
      </c>
      <c r="AB196" s="68"/>
      <c r="AC196" s="71"/>
      <c r="AD196" s="68">
        <f t="shared" si="76"/>
        <v>0</v>
      </c>
      <c r="AE196" s="141">
        <f t="shared" si="77"/>
        <v>0</v>
      </c>
      <c r="AF196" s="68">
        <f t="shared" si="78"/>
        <v>0</v>
      </c>
      <c r="AG196" s="138">
        <f t="shared" si="79"/>
        <v>0</v>
      </c>
      <c r="AH196" s="139">
        <f t="shared" si="80"/>
        <v>0</v>
      </c>
      <c r="AI196" s="127" t="e">
        <f t="shared" si="81"/>
        <v>#DIV/0!</v>
      </c>
    </row>
    <row r="197" spans="1:35" ht="210" x14ac:dyDescent="0.25">
      <c r="A197" s="300"/>
      <c r="B197" s="302"/>
      <c r="C197" s="14" t="s">
        <v>149</v>
      </c>
      <c r="D197" s="22">
        <v>296.5</v>
      </c>
      <c r="E197" s="23">
        <v>39.71</v>
      </c>
      <c r="F197" s="23">
        <v>41.29</v>
      </c>
      <c r="G197" s="23">
        <f t="shared" si="59"/>
        <v>5887.0074999999997</v>
      </c>
      <c r="H197" s="23">
        <f t="shared" si="60"/>
        <v>6121.2425000000003</v>
      </c>
      <c r="I197" s="23">
        <f t="shared" si="61"/>
        <v>12008.25</v>
      </c>
      <c r="J197" s="133">
        <f t="shared" si="62"/>
        <v>12242.485000000001</v>
      </c>
      <c r="K197" s="65">
        <f t="shared" si="57"/>
        <v>41.29</v>
      </c>
      <c r="L197" s="65">
        <v>43.15</v>
      </c>
      <c r="M197" s="65">
        <f t="shared" si="63"/>
        <v>6121.2425000000003</v>
      </c>
      <c r="N197" s="65">
        <f t="shared" si="64"/>
        <v>100</v>
      </c>
      <c r="O197" s="133">
        <f t="shared" si="65"/>
        <v>12242.485000000001</v>
      </c>
      <c r="P197" s="65">
        <f t="shared" si="66"/>
        <v>6396.9875000000002</v>
      </c>
      <c r="Q197" s="65">
        <f t="shared" si="67"/>
        <v>12518.23</v>
      </c>
      <c r="R197" s="135">
        <f t="shared" si="68"/>
        <v>12793.975</v>
      </c>
      <c r="S197" s="65">
        <f t="shared" si="69"/>
        <v>104.50472269314604</v>
      </c>
      <c r="T197" s="24"/>
      <c r="U197" s="25">
        <v>0</v>
      </c>
      <c r="V197" s="25">
        <f t="shared" si="70"/>
        <v>0</v>
      </c>
      <c r="W197" s="25">
        <f t="shared" si="71"/>
        <v>0</v>
      </c>
      <c r="X197" s="25">
        <f t="shared" si="72"/>
        <v>0</v>
      </c>
      <c r="Y197" s="25">
        <f t="shared" si="73"/>
        <v>0</v>
      </c>
      <c r="Z197" s="136">
        <f t="shared" si="74"/>
        <v>0</v>
      </c>
      <c r="AA197" s="25" t="e">
        <f t="shared" si="75"/>
        <v>#DIV/0!</v>
      </c>
      <c r="AB197" s="68">
        <f t="shared" si="58"/>
        <v>0</v>
      </c>
      <c r="AC197" s="71"/>
      <c r="AD197" s="68">
        <f t="shared" si="76"/>
        <v>0</v>
      </c>
      <c r="AE197" s="141">
        <f t="shared" si="77"/>
        <v>0</v>
      </c>
      <c r="AF197" s="68">
        <f t="shared" si="78"/>
        <v>0</v>
      </c>
      <c r="AG197" s="138">
        <f t="shared" si="79"/>
        <v>0</v>
      </c>
      <c r="AH197" s="139">
        <f t="shared" si="80"/>
        <v>0</v>
      </c>
      <c r="AI197" s="127" t="e">
        <f t="shared" si="81"/>
        <v>#DIV/0!</v>
      </c>
    </row>
    <row r="198" spans="1:35" ht="105" x14ac:dyDescent="0.25">
      <c r="A198" s="300"/>
      <c r="B198" s="302"/>
      <c r="C198" s="14" t="s">
        <v>154</v>
      </c>
      <c r="D198" s="22">
        <v>16.5</v>
      </c>
      <c r="E198" s="23">
        <v>43.36</v>
      </c>
      <c r="F198" s="23">
        <v>45.1</v>
      </c>
      <c r="G198" s="23">
        <f t="shared" si="59"/>
        <v>357.71999999999997</v>
      </c>
      <c r="H198" s="23">
        <f t="shared" si="60"/>
        <v>372.07499999999999</v>
      </c>
      <c r="I198" s="23">
        <f t="shared" si="61"/>
        <v>729.79499999999996</v>
      </c>
      <c r="J198" s="133">
        <f t="shared" si="62"/>
        <v>744.15</v>
      </c>
      <c r="K198" s="65">
        <f t="shared" si="57"/>
        <v>45.1</v>
      </c>
      <c r="L198" s="65">
        <v>47.12</v>
      </c>
      <c r="M198" s="65">
        <f t="shared" si="63"/>
        <v>372.07499999999999</v>
      </c>
      <c r="N198" s="65">
        <f t="shared" si="64"/>
        <v>100</v>
      </c>
      <c r="O198" s="133">
        <f t="shared" si="65"/>
        <v>744.15</v>
      </c>
      <c r="P198" s="65">
        <f t="shared" si="66"/>
        <v>388.73999999999995</v>
      </c>
      <c r="Q198" s="65">
        <f t="shared" si="67"/>
        <v>760.81499999999994</v>
      </c>
      <c r="R198" s="135">
        <f t="shared" si="68"/>
        <v>777.4799999999999</v>
      </c>
      <c r="S198" s="65">
        <f t="shared" si="69"/>
        <v>104.47893569844788</v>
      </c>
      <c r="T198" s="24"/>
      <c r="U198" s="25"/>
      <c r="V198" s="25">
        <f t="shared" si="70"/>
        <v>0</v>
      </c>
      <c r="W198" s="25">
        <f t="shared" si="71"/>
        <v>0</v>
      </c>
      <c r="X198" s="25">
        <f t="shared" si="72"/>
        <v>0</v>
      </c>
      <c r="Y198" s="25">
        <f t="shared" si="73"/>
        <v>0</v>
      </c>
      <c r="Z198" s="136">
        <f t="shared" si="74"/>
        <v>0</v>
      </c>
      <c r="AA198" s="25" t="e">
        <f t="shared" si="75"/>
        <v>#DIV/0!</v>
      </c>
      <c r="AB198" s="68">
        <f t="shared" si="58"/>
        <v>0</v>
      </c>
      <c r="AC198" s="71"/>
      <c r="AD198" s="68">
        <f t="shared" si="76"/>
        <v>0</v>
      </c>
      <c r="AE198" s="141">
        <f t="shared" si="77"/>
        <v>0</v>
      </c>
      <c r="AF198" s="68">
        <f t="shared" si="78"/>
        <v>0</v>
      </c>
      <c r="AG198" s="138">
        <f t="shared" si="79"/>
        <v>0</v>
      </c>
      <c r="AH198" s="139">
        <f t="shared" si="80"/>
        <v>0</v>
      </c>
      <c r="AI198" s="127" t="e">
        <f t="shared" si="81"/>
        <v>#DIV/0!</v>
      </c>
    </row>
    <row r="199" spans="1:35" ht="90" x14ac:dyDescent="0.25">
      <c r="A199" s="300"/>
      <c r="B199" s="302"/>
      <c r="C199" s="14" t="s">
        <v>155</v>
      </c>
      <c r="D199" s="22">
        <v>7.24</v>
      </c>
      <c r="E199" s="23">
        <v>37.799999999999997</v>
      </c>
      <c r="F199" s="23">
        <v>39.31</v>
      </c>
      <c r="G199" s="23">
        <f t="shared" ref="G199:G220" si="84">D199*E199/2</f>
        <v>136.83599999999998</v>
      </c>
      <c r="H199" s="23">
        <f t="shared" ref="H199:H220" si="85">D199*F199/2</f>
        <v>142.3022</v>
      </c>
      <c r="I199" s="23">
        <f t="shared" si="61"/>
        <v>279.13819999999998</v>
      </c>
      <c r="J199" s="133">
        <f t="shared" ref="J199:J220" si="86">D199*F199</f>
        <v>284.6044</v>
      </c>
      <c r="K199" s="65">
        <f t="shared" si="57"/>
        <v>39.31</v>
      </c>
      <c r="L199" s="65">
        <v>41.08</v>
      </c>
      <c r="M199" s="65">
        <f t="shared" ref="M199:M220" si="87">D199*K199/2</f>
        <v>142.3022</v>
      </c>
      <c r="N199" s="65">
        <f t="shared" ref="N199:N220" si="88">K199/F199*100</f>
        <v>100</v>
      </c>
      <c r="O199" s="133">
        <f t="shared" ref="O199:O220" si="89">D199*K199</f>
        <v>284.6044</v>
      </c>
      <c r="P199" s="65">
        <f t="shared" ref="P199:P220" si="90">D199*L199/2</f>
        <v>148.70959999999999</v>
      </c>
      <c r="Q199" s="65">
        <f t="shared" ref="Q199:Q220" si="91">M199+P199</f>
        <v>291.01179999999999</v>
      </c>
      <c r="R199" s="135">
        <f t="shared" ref="R199:R220" si="92">D199*L199</f>
        <v>297.41919999999999</v>
      </c>
      <c r="S199" s="65">
        <f t="shared" ref="S199:S220" si="93">L199/K199*100</f>
        <v>104.50267107606206</v>
      </c>
      <c r="T199" s="24"/>
      <c r="U199" s="25"/>
      <c r="V199" s="25">
        <f t="shared" si="70"/>
        <v>0</v>
      </c>
      <c r="W199" s="25">
        <f t="shared" si="71"/>
        <v>0</v>
      </c>
      <c r="X199" s="25">
        <f t="shared" si="72"/>
        <v>0</v>
      </c>
      <c r="Y199" s="25">
        <f t="shared" si="73"/>
        <v>0</v>
      </c>
      <c r="Z199" s="136">
        <f t="shared" ref="Z199:Z220" si="94">T199*V199</f>
        <v>0</v>
      </c>
      <c r="AA199" s="25" t="e">
        <f t="shared" ref="AA199:AA220" si="95">V199/U199*100</f>
        <v>#DIV/0!</v>
      </c>
      <c r="AB199" s="68">
        <f t="shared" si="58"/>
        <v>0</v>
      </c>
      <c r="AC199" s="71"/>
      <c r="AD199" s="68">
        <f t="shared" ref="AD199:AD220" si="96">AB199*T199/2</f>
        <v>0</v>
      </c>
      <c r="AE199" s="141">
        <f t="shared" ref="AE199:AE220" si="97">T199*AB199</f>
        <v>0</v>
      </c>
      <c r="AF199" s="68">
        <f t="shared" ref="AF199:AF220" si="98">AC199*T199/2</f>
        <v>0</v>
      </c>
      <c r="AG199" s="138">
        <f t="shared" ref="AG199:AG220" si="99">AD199+AF199</f>
        <v>0</v>
      </c>
      <c r="AH199" s="139">
        <f t="shared" ref="AH199:AH220" si="100">T199*AC199</f>
        <v>0</v>
      </c>
      <c r="AI199" s="127" t="e">
        <f t="shared" ref="AI199:AI219" si="101">AC199/AB199*100</f>
        <v>#DIV/0!</v>
      </c>
    </row>
    <row r="200" spans="1:35" ht="60" x14ac:dyDescent="0.25">
      <c r="A200" s="300"/>
      <c r="B200" s="302"/>
      <c r="C200" s="14" t="s">
        <v>156</v>
      </c>
      <c r="D200" s="22">
        <v>15</v>
      </c>
      <c r="E200" s="23">
        <v>48.67</v>
      </c>
      <c r="F200" s="23">
        <v>50.62</v>
      </c>
      <c r="G200" s="23">
        <f t="shared" si="84"/>
        <v>365.02500000000003</v>
      </c>
      <c r="H200" s="23">
        <f t="shared" si="85"/>
        <v>379.65</v>
      </c>
      <c r="I200" s="23">
        <f t="shared" si="61"/>
        <v>744.67499999999995</v>
      </c>
      <c r="J200" s="133">
        <f t="shared" si="86"/>
        <v>759.3</v>
      </c>
      <c r="K200" s="65">
        <f t="shared" si="57"/>
        <v>50.62</v>
      </c>
      <c r="L200" s="65">
        <v>52.9</v>
      </c>
      <c r="M200" s="65">
        <f t="shared" si="87"/>
        <v>379.65</v>
      </c>
      <c r="N200" s="65">
        <f t="shared" si="88"/>
        <v>100</v>
      </c>
      <c r="O200" s="133">
        <f t="shared" si="89"/>
        <v>759.3</v>
      </c>
      <c r="P200" s="65">
        <f t="shared" si="90"/>
        <v>396.75</v>
      </c>
      <c r="Q200" s="65">
        <f t="shared" si="91"/>
        <v>776.4</v>
      </c>
      <c r="R200" s="135">
        <f t="shared" si="92"/>
        <v>793.5</v>
      </c>
      <c r="S200" s="65">
        <f t="shared" si="93"/>
        <v>104.50414855788226</v>
      </c>
      <c r="T200" s="24"/>
      <c r="U200" s="25"/>
      <c r="V200" s="25">
        <f t="shared" si="70"/>
        <v>0</v>
      </c>
      <c r="W200" s="25">
        <f t="shared" si="71"/>
        <v>0</v>
      </c>
      <c r="X200" s="25">
        <f t="shared" si="72"/>
        <v>0</v>
      </c>
      <c r="Y200" s="25">
        <f t="shared" si="73"/>
        <v>0</v>
      </c>
      <c r="Z200" s="136">
        <f t="shared" si="94"/>
        <v>0</v>
      </c>
      <c r="AA200" s="25" t="e">
        <f t="shared" si="95"/>
        <v>#DIV/0!</v>
      </c>
      <c r="AB200" s="68">
        <f t="shared" si="58"/>
        <v>0</v>
      </c>
      <c r="AC200" s="71"/>
      <c r="AD200" s="68">
        <f t="shared" si="96"/>
        <v>0</v>
      </c>
      <c r="AE200" s="141">
        <f t="shared" si="97"/>
        <v>0</v>
      </c>
      <c r="AF200" s="68">
        <f t="shared" si="98"/>
        <v>0</v>
      </c>
      <c r="AG200" s="138">
        <f t="shared" si="99"/>
        <v>0</v>
      </c>
      <c r="AH200" s="139">
        <f t="shared" si="100"/>
        <v>0</v>
      </c>
      <c r="AI200" s="127" t="e">
        <f t="shared" si="101"/>
        <v>#DIV/0!</v>
      </c>
    </row>
    <row r="201" spans="1:35" ht="60" x14ac:dyDescent="0.25">
      <c r="A201" s="300"/>
      <c r="B201" s="302"/>
      <c r="C201" s="14" t="s">
        <v>157</v>
      </c>
      <c r="D201" s="22">
        <v>12.7</v>
      </c>
      <c r="E201" s="23">
        <v>49.69</v>
      </c>
      <c r="F201" s="23">
        <v>51.68</v>
      </c>
      <c r="G201" s="23">
        <f t="shared" si="84"/>
        <v>315.53149999999999</v>
      </c>
      <c r="H201" s="23">
        <f t="shared" si="85"/>
        <v>328.16800000000001</v>
      </c>
      <c r="I201" s="23">
        <f t="shared" si="61"/>
        <v>643.69949999999994</v>
      </c>
      <c r="J201" s="133">
        <f t="shared" si="86"/>
        <v>656.33600000000001</v>
      </c>
      <c r="K201" s="65">
        <f t="shared" si="57"/>
        <v>51.68</v>
      </c>
      <c r="L201" s="65">
        <v>54.01</v>
      </c>
      <c r="M201" s="65">
        <f t="shared" si="87"/>
        <v>328.16800000000001</v>
      </c>
      <c r="N201" s="65">
        <f t="shared" si="88"/>
        <v>100</v>
      </c>
      <c r="O201" s="133">
        <f t="shared" si="89"/>
        <v>656.33600000000001</v>
      </c>
      <c r="P201" s="65">
        <f t="shared" si="90"/>
        <v>342.96349999999995</v>
      </c>
      <c r="Q201" s="65">
        <f t="shared" si="91"/>
        <v>671.13149999999996</v>
      </c>
      <c r="R201" s="135">
        <f t="shared" si="92"/>
        <v>685.92699999999991</v>
      </c>
      <c r="S201" s="65">
        <f t="shared" si="93"/>
        <v>104.50851393188853</v>
      </c>
      <c r="T201" s="24"/>
      <c r="U201" s="25"/>
      <c r="V201" s="25">
        <f t="shared" si="70"/>
        <v>0</v>
      </c>
      <c r="W201" s="25">
        <f t="shared" si="71"/>
        <v>0</v>
      </c>
      <c r="X201" s="25">
        <f t="shared" si="72"/>
        <v>0</v>
      </c>
      <c r="Y201" s="25">
        <f t="shared" si="73"/>
        <v>0</v>
      </c>
      <c r="Z201" s="136">
        <f t="shared" si="94"/>
        <v>0</v>
      </c>
      <c r="AA201" s="25" t="e">
        <f t="shared" si="95"/>
        <v>#DIV/0!</v>
      </c>
      <c r="AB201" s="68">
        <f t="shared" si="58"/>
        <v>0</v>
      </c>
      <c r="AC201" s="71"/>
      <c r="AD201" s="68">
        <f t="shared" si="96"/>
        <v>0</v>
      </c>
      <c r="AE201" s="141">
        <f t="shared" si="97"/>
        <v>0</v>
      </c>
      <c r="AF201" s="68">
        <f t="shared" si="98"/>
        <v>0</v>
      </c>
      <c r="AG201" s="138">
        <f t="shared" si="99"/>
        <v>0</v>
      </c>
      <c r="AH201" s="139">
        <f t="shared" si="100"/>
        <v>0</v>
      </c>
      <c r="AI201" s="127" t="e">
        <f t="shared" si="101"/>
        <v>#DIV/0!</v>
      </c>
    </row>
    <row r="202" spans="1:35" ht="60" x14ac:dyDescent="0.25">
      <c r="A202" s="300"/>
      <c r="B202" s="302"/>
      <c r="C202" s="14" t="s">
        <v>158</v>
      </c>
      <c r="D202" s="22">
        <v>9.44</v>
      </c>
      <c r="E202" s="23">
        <v>49.45</v>
      </c>
      <c r="F202" s="23">
        <v>51.43</v>
      </c>
      <c r="G202" s="23">
        <f t="shared" si="84"/>
        <v>233.404</v>
      </c>
      <c r="H202" s="23">
        <f t="shared" si="85"/>
        <v>242.74959999999999</v>
      </c>
      <c r="I202" s="23">
        <f t="shared" si="61"/>
        <v>476.15359999999998</v>
      </c>
      <c r="J202" s="133">
        <f t="shared" si="86"/>
        <v>485.49919999999997</v>
      </c>
      <c r="K202" s="65">
        <f t="shared" ref="K202:K220" si="102">F202</f>
        <v>51.43</v>
      </c>
      <c r="L202" s="65">
        <v>53.75</v>
      </c>
      <c r="M202" s="65">
        <f t="shared" si="87"/>
        <v>242.74959999999999</v>
      </c>
      <c r="N202" s="65">
        <f t="shared" si="88"/>
        <v>100</v>
      </c>
      <c r="O202" s="133">
        <f t="shared" si="89"/>
        <v>485.49919999999997</v>
      </c>
      <c r="P202" s="65">
        <f t="shared" si="90"/>
        <v>253.7</v>
      </c>
      <c r="Q202" s="65">
        <f t="shared" si="91"/>
        <v>496.44959999999998</v>
      </c>
      <c r="R202" s="135">
        <f t="shared" si="92"/>
        <v>507.4</v>
      </c>
      <c r="S202" s="65">
        <f t="shared" si="93"/>
        <v>104.51098580594984</v>
      </c>
      <c r="T202" s="24"/>
      <c r="U202" s="25"/>
      <c r="V202" s="25">
        <f t="shared" si="70"/>
        <v>0</v>
      </c>
      <c r="W202" s="25">
        <f t="shared" si="71"/>
        <v>0</v>
      </c>
      <c r="X202" s="25">
        <f t="shared" si="72"/>
        <v>0</v>
      </c>
      <c r="Y202" s="25">
        <f t="shared" si="73"/>
        <v>0</v>
      </c>
      <c r="Z202" s="136">
        <f t="shared" si="94"/>
        <v>0</v>
      </c>
      <c r="AA202" s="25" t="e">
        <f t="shared" si="95"/>
        <v>#DIV/0!</v>
      </c>
      <c r="AB202" s="68">
        <f t="shared" ref="AB202:AB220" si="103">V202</f>
        <v>0</v>
      </c>
      <c r="AC202" s="71"/>
      <c r="AD202" s="68">
        <f t="shared" si="96"/>
        <v>0</v>
      </c>
      <c r="AE202" s="141">
        <f t="shared" si="97"/>
        <v>0</v>
      </c>
      <c r="AF202" s="68">
        <f t="shared" si="98"/>
        <v>0</v>
      </c>
      <c r="AG202" s="138">
        <f t="shared" si="99"/>
        <v>0</v>
      </c>
      <c r="AH202" s="139">
        <f t="shared" si="100"/>
        <v>0</v>
      </c>
      <c r="AI202" s="127" t="e">
        <f t="shared" si="101"/>
        <v>#DIV/0!</v>
      </c>
    </row>
    <row r="203" spans="1:35" ht="75" x14ac:dyDescent="0.25">
      <c r="A203" s="300"/>
      <c r="B203" s="302"/>
      <c r="C203" s="14" t="s">
        <v>159</v>
      </c>
      <c r="D203" s="22">
        <v>6.8</v>
      </c>
      <c r="E203" s="23">
        <v>45.1</v>
      </c>
      <c r="F203" s="23">
        <v>46.9</v>
      </c>
      <c r="G203" s="23">
        <f t="shared" si="84"/>
        <v>153.34</v>
      </c>
      <c r="H203" s="23">
        <f t="shared" si="85"/>
        <v>159.45999999999998</v>
      </c>
      <c r="I203" s="23">
        <f t="shared" si="61"/>
        <v>312.79999999999995</v>
      </c>
      <c r="J203" s="133">
        <f t="shared" si="86"/>
        <v>318.91999999999996</v>
      </c>
      <c r="K203" s="65">
        <f t="shared" si="102"/>
        <v>46.9</v>
      </c>
      <c r="L203" s="65">
        <v>49.01</v>
      </c>
      <c r="M203" s="65">
        <f t="shared" si="87"/>
        <v>159.45999999999998</v>
      </c>
      <c r="N203" s="65">
        <f t="shared" si="88"/>
        <v>100</v>
      </c>
      <c r="O203" s="133">
        <f t="shared" si="89"/>
        <v>318.91999999999996</v>
      </c>
      <c r="P203" s="65">
        <f t="shared" si="90"/>
        <v>166.63399999999999</v>
      </c>
      <c r="Q203" s="65">
        <f t="shared" si="91"/>
        <v>326.09399999999994</v>
      </c>
      <c r="R203" s="135">
        <f t="shared" si="92"/>
        <v>333.26799999999997</v>
      </c>
      <c r="S203" s="65">
        <f t="shared" si="93"/>
        <v>104.49893390191897</v>
      </c>
      <c r="T203" s="24"/>
      <c r="U203" s="25"/>
      <c r="V203" s="25">
        <f t="shared" si="70"/>
        <v>0</v>
      </c>
      <c r="W203" s="25">
        <f t="shared" si="71"/>
        <v>0</v>
      </c>
      <c r="X203" s="25">
        <f t="shared" si="72"/>
        <v>0</v>
      </c>
      <c r="Y203" s="25">
        <f t="shared" si="73"/>
        <v>0</v>
      </c>
      <c r="Z203" s="136">
        <f t="shared" si="94"/>
        <v>0</v>
      </c>
      <c r="AA203" s="25" t="e">
        <f t="shared" si="95"/>
        <v>#DIV/0!</v>
      </c>
      <c r="AB203" s="68">
        <f t="shared" si="103"/>
        <v>0</v>
      </c>
      <c r="AC203" s="71"/>
      <c r="AD203" s="68">
        <f t="shared" si="96"/>
        <v>0</v>
      </c>
      <c r="AE203" s="141">
        <f t="shared" si="97"/>
        <v>0</v>
      </c>
      <c r="AF203" s="68">
        <f t="shared" si="98"/>
        <v>0</v>
      </c>
      <c r="AG203" s="138">
        <f t="shared" si="99"/>
        <v>0</v>
      </c>
      <c r="AH203" s="139">
        <f t="shared" si="100"/>
        <v>0</v>
      </c>
      <c r="AI203" s="127" t="e">
        <f t="shared" si="101"/>
        <v>#DIV/0!</v>
      </c>
    </row>
    <row r="204" spans="1:35" ht="75" x14ac:dyDescent="0.25">
      <c r="A204" s="300"/>
      <c r="B204" s="302"/>
      <c r="C204" s="14" t="s">
        <v>160</v>
      </c>
      <c r="D204" s="22">
        <v>13.16</v>
      </c>
      <c r="E204" s="23">
        <v>48.36</v>
      </c>
      <c r="F204" s="23">
        <v>50.29</v>
      </c>
      <c r="G204" s="23">
        <f t="shared" si="84"/>
        <v>318.2088</v>
      </c>
      <c r="H204" s="23">
        <f t="shared" si="85"/>
        <v>330.90820000000002</v>
      </c>
      <c r="I204" s="23">
        <f t="shared" si="61"/>
        <v>649.11699999999996</v>
      </c>
      <c r="J204" s="133">
        <f t="shared" si="86"/>
        <v>661.81640000000004</v>
      </c>
      <c r="K204" s="65">
        <f t="shared" si="102"/>
        <v>50.29</v>
      </c>
      <c r="L204" s="65">
        <v>52.56</v>
      </c>
      <c r="M204" s="65">
        <f t="shared" si="87"/>
        <v>330.90820000000002</v>
      </c>
      <c r="N204" s="65">
        <f t="shared" si="88"/>
        <v>100</v>
      </c>
      <c r="O204" s="133">
        <f t="shared" si="89"/>
        <v>661.81640000000004</v>
      </c>
      <c r="P204" s="65">
        <f t="shared" si="90"/>
        <v>345.84480000000002</v>
      </c>
      <c r="Q204" s="65">
        <f t="shared" si="91"/>
        <v>676.75300000000004</v>
      </c>
      <c r="R204" s="135">
        <f t="shared" si="92"/>
        <v>691.68960000000004</v>
      </c>
      <c r="S204" s="65">
        <f t="shared" si="93"/>
        <v>104.51381984489959</v>
      </c>
      <c r="T204" s="24"/>
      <c r="U204" s="25"/>
      <c r="V204" s="25">
        <f t="shared" ref="V204:V218" si="104">U204*1.06</f>
        <v>0</v>
      </c>
      <c r="W204" s="25">
        <f t="shared" si="71"/>
        <v>0</v>
      </c>
      <c r="X204" s="25">
        <f t="shared" si="72"/>
        <v>0</v>
      </c>
      <c r="Y204" s="25">
        <f t="shared" si="73"/>
        <v>0</v>
      </c>
      <c r="Z204" s="136">
        <f t="shared" si="94"/>
        <v>0</v>
      </c>
      <c r="AA204" s="25" t="e">
        <f t="shared" si="95"/>
        <v>#DIV/0!</v>
      </c>
      <c r="AB204" s="68">
        <f t="shared" si="103"/>
        <v>0</v>
      </c>
      <c r="AC204" s="71"/>
      <c r="AD204" s="68">
        <f t="shared" si="96"/>
        <v>0</v>
      </c>
      <c r="AE204" s="141">
        <f t="shared" si="97"/>
        <v>0</v>
      </c>
      <c r="AF204" s="68">
        <f t="shared" si="98"/>
        <v>0</v>
      </c>
      <c r="AG204" s="138">
        <f t="shared" si="99"/>
        <v>0</v>
      </c>
      <c r="AH204" s="139">
        <f t="shared" si="100"/>
        <v>0</v>
      </c>
      <c r="AI204" s="127" t="e">
        <f t="shared" si="101"/>
        <v>#DIV/0!</v>
      </c>
    </row>
    <row r="205" spans="1:35" ht="105" x14ac:dyDescent="0.25">
      <c r="A205" s="300"/>
      <c r="B205" s="302"/>
      <c r="C205" s="14" t="s">
        <v>161</v>
      </c>
      <c r="D205" s="22">
        <v>6</v>
      </c>
      <c r="E205" s="23">
        <v>43.4</v>
      </c>
      <c r="F205" s="23">
        <v>45.14</v>
      </c>
      <c r="G205" s="23">
        <f t="shared" si="84"/>
        <v>130.19999999999999</v>
      </c>
      <c r="H205" s="23">
        <f t="shared" si="85"/>
        <v>135.42000000000002</v>
      </c>
      <c r="I205" s="23">
        <f t="shared" si="61"/>
        <v>265.62</v>
      </c>
      <c r="J205" s="133">
        <f t="shared" si="86"/>
        <v>270.84000000000003</v>
      </c>
      <c r="K205" s="65">
        <f t="shared" si="102"/>
        <v>45.14</v>
      </c>
      <c r="L205" s="65">
        <v>47.17</v>
      </c>
      <c r="M205" s="65">
        <f t="shared" si="87"/>
        <v>135.42000000000002</v>
      </c>
      <c r="N205" s="65">
        <f t="shared" si="88"/>
        <v>100</v>
      </c>
      <c r="O205" s="133">
        <f t="shared" si="89"/>
        <v>270.84000000000003</v>
      </c>
      <c r="P205" s="65">
        <f t="shared" si="90"/>
        <v>141.51</v>
      </c>
      <c r="Q205" s="65">
        <f t="shared" si="91"/>
        <v>276.93</v>
      </c>
      <c r="R205" s="135">
        <f t="shared" si="92"/>
        <v>283.02</v>
      </c>
      <c r="S205" s="65">
        <f t="shared" si="93"/>
        <v>104.49712007089056</v>
      </c>
      <c r="T205" s="24"/>
      <c r="U205" s="25"/>
      <c r="V205" s="25">
        <f t="shared" si="104"/>
        <v>0</v>
      </c>
      <c r="W205" s="25">
        <f t="shared" si="71"/>
        <v>0</v>
      </c>
      <c r="X205" s="25">
        <f t="shared" si="72"/>
        <v>0</v>
      </c>
      <c r="Y205" s="25">
        <f t="shared" si="73"/>
        <v>0</v>
      </c>
      <c r="Z205" s="136">
        <f t="shared" si="94"/>
        <v>0</v>
      </c>
      <c r="AA205" s="25" t="e">
        <f t="shared" si="95"/>
        <v>#DIV/0!</v>
      </c>
      <c r="AB205" s="68">
        <f t="shared" si="103"/>
        <v>0</v>
      </c>
      <c r="AC205" s="71"/>
      <c r="AD205" s="68">
        <f t="shared" si="96"/>
        <v>0</v>
      </c>
      <c r="AE205" s="141">
        <f t="shared" si="97"/>
        <v>0</v>
      </c>
      <c r="AF205" s="68">
        <f t="shared" si="98"/>
        <v>0</v>
      </c>
      <c r="AG205" s="138">
        <f t="shared" si="99"/>
        <v>0</v>
      </c>
      <c r="AH205" s="139">
        <f t="shared" si="100"/>
        <v>0</v>
      </c>
      <c r="AI205" s="127" t="e">
        <f t="shared" si="101"/>
        <v>#DIV/0!</v>
      </c>
    </row>
    <row r="206" spans="1:35" ht="60" x14ac:dyDescent="0.25">
      <c r="A206" s="300"/>
      <c r="B206" s="302"/>
      <c r="C206" s="14" t="s">
        <v>162</v>
      </c>
      <c r="D206" s="22">
        <v>7.74</v>
      </c>
      <c r="E206" s="23">
        <v>49.63</v>
      </c>
      <c r="F206" s="23">
        <v>51.61</v>
      </c>
      <c r="G206" s="23">
        <f t="shared" si="84"/>
        <v>192.06810000000002</v>
      </c>
      <c r="H206" s="23">
        <f t="shared" si="85"/>
        <v>199.73070000000001</v>
      </c>
      <c r="I206" s="23">
        <f t="shared" ref="I206:I220" si="105">G206+H206</f>
        <v>391.79880000000003</v>
      </c>
      <c r="J206" s="133">
        <f t="shared" si="86"/>
        <v>399.46140000000003</v>
      </c>
      <c r="K206" s="65">
        <f t="shared" si="102"/>
        <v>51.61</v>
      </c>
      <c r="L206" s="65">
        <v>53.93</v>
      </c>
      <c r="M206" s="65">
        <f t="shared" si="87"/>
        <v>199.73070000000001</v>
      </c>
      <c r="N206" s="65">
        <f t="shared" si="88"/>
        <v>100</v>
      </c>
      <c r="O206" s="133">
        <f t="shared" si="89"/>
        <v>399.46140000000003</v>
      </c>
      <c r="P206" s="65">
        <f t="shared" si="90"/>
        <v>208.70910000000001</v>
      </c>
      <c r="Q206" s="65">
        <f t="shared" si="91"/>
        <v>408.43979999999999</v>
      </c>
      <c r="R206" s="135">
        <f t="shared" si="92"/>
        <v>417.41820000000001</v>
      </c>
      <c r="S206" s="65">
        <f t="shared" si="93"/>
        <v>104.49525285797326</v>
      </c>
      <c r="T206" s="24"/>
      <c r="U206" s="25"/>
      <c r="V206" s="25">
        <f t="shared" si="104"/>
        <v>0</v>
      </c>
      <c r="W206" s="25">
        <f t="shared" ref="W206:W220" si="106">T206*U206/2</f>
        <v>0</v>
      </c>
      <c r="X206" s="25">
        <f t="shared" ref="X206:X220" si="107">T206*V206/2</f>
        <v>0</v>
      </c>
      <c r="Y206" s="25">
        <f t="shared" ref="Y206:Y220" si="108">W206+X206</f>
        <v>0</v>
      </c>
      <c r="Z206" s="136">
        <f t="shared" si="94"/>
        <v>0</v>
      </c>
      <c r="AA206" s="25" t="e">
        <f t="shared" si="95"/>
        <v>#DIV/0!</v>
      </c>
      <c r="AB206" s="68">
        <f t="shared" si="103"/>
        <v>0</v>
      </c>
      <c r="AC206" s="71"/>
      <c r="AD206" s="68">
        <f t="shared" si="96"/>
        <v>0</v>
      </c>
      <c r="AE206" s="141">
        <f t="shared" si="97"/>
        <v>0</v>
      </c>
      <c r="AF206" s="68">
        <f t="shared" si="98"/>
        <v>0</v>
      </c>
      <c r="AG206" s="138">
        <f t="shared" si="99"/>
        <v>0</v>
      </c>
      <c r="AH206" s="139">
        <f t="shared" si="100"/>
        <v>0</v>
      </c>
      <c r="AI206" s="127" t="e">
        <f t="shared" si="101"/>
        <v>#DIV/0!</v>
      </c>
    </row>
    <row r="207" spans="1:35" ht="90" x14ac:dyDescent="0.25">
      <c r="A207" s="300"/>
      <c r="B207" s="302"/>
      <c r="C207" s="14" t="s">
        <v>163</v>
      </c>
      <c r="D207" s="22">
        <v>5.72</v>
      </c>
      <c r="E207" s="23">
        <v>50.38</v>
      </c>
      <c r="F207" s="23">
        <v>52.39</v>
      </c>
      <c r="G207" s="23">
        <f t="shared" si="84"/>
        <v>144.08680000000001</v>
      </c>
      <c r="H207" s="23">
        <f t="shared" si="85"/>
        <v>149.83539999999999</v>
      </c>
      <c r="I207" s="23">
        <f t="shared" si="105"/>
        <v>293.92219999999998</v>
      </c>
      <c r="J207" s="133">
        <f t="shared" si="86"/>
        <v>299.67079999999999</v>
      </c>
      <c r="K207" s="65">
        <f t="shared" si="102"/>
        <v>52.39</v>
      </c>
      <c r="L207" s="65">
        <v>54.74</v>
      </c>
      <c r="M207" s="65">
        <f t="shared" si="87"/>
        <v>149.83539999999999</v>
      </c>
      <c r="N207" s="65">
        <f t="shared" si="88"/>
        <v>100</v>
      </c>
      <c r="O207" s="133">
        <f t="shared" si="89"/>
        <v>299.67079999999999</v>
      </c>
      <c r="P207" s="65">
        <f t="shared" si="90"/>
        <v>156.5564</v>
      </c>
      <c r="Q207" s="65">
        <f t="shared" si="91"/>
        <v>306.39179999999999</v>
      </c>
      <c r="R207" s="135">
        <f t="shared" si="92"/>
        <v>313.11279999999999</v>
      </c>
      <c r="S207" s="65">
        <f t="shared" si="93"/>
        <v>104.48558885283452</v>
      </c>
      <c r="T207" s="24"/>
      <c r="U207" s="25"/>
      <c r="V207" s="25">
        <f t="shared" si="104"/>
        <v>0</v>
      </c>
      <c r="W207" s="25">
        <f t="shared" si="106"/>
        <v>0</v>
      </c>
      <c r="X207" s="25">
        <f t="shared" si="107"/>
        <v>0</v>
      </c>
      <c r="Y207" s="25">
        <f t="shared" si="108"/>
        <v>0</v>
      </c>
      <c r="Z207" s="136">
        <f t="shared" si="94"/>
        <v>0</v>
      </c>
      <c r="AA207" s="25" t="e">
        <f t="shared" si="95"/>
        <v>#DIV/0!</v>
      </c>
      <c r="AB207" s="68">
        <f t="shared" si="103"/>
        <v>0</v>
      </c>
      <c r="AC207" s="71"/>
      <c r="AD207" s="68">
        <f t="shared" si="96"/>
        <v>0</v>
      </c>
      <c r="AE207" s="141">
        <f t="shared" si="97"/>
        <v>0</v>
      </c>
      <c r="AF207" s="68">
        <f t="shared" si="98"/>
        <v>0</v>
      </c>
      <c r="AG207" s="138">
        <f t="shared" si="99"/>
        <v>0</v>
      </c>
      <c r="AH207" s="139">
        <f t="shared" si="100"/>
        <v>0</v>
      </c>
      <c r="AI207" s="127" t="e">
        <f t="shared" si="101"/>
        <v>#DIV/0!</v>
      </c>
    </row>
    <row r="208" spans="1:35" ht="180" customHeight="1" x14ac:dyDescent="0.25">
      <c r="A208" s="300"/>
      <c r="B208" s="302"/>
      <c r="C208" s="14" t="s">
        <v>164</v>
      </c>
      <c r="D208" s="22">
        <v>9</v>
      </c>
      <c r="E208" s="23">
        <v>42.22</v>
      </c>
      <c r="F208" s="23">
        <v>43.91</v>
      </c>
      <c r="G208" s="23">
        <f t="shared" si="84"/>
        <v>189.99</v>
      </c>
      <c r="H208" s="23">
        <f t="shared" si="85"/>
        <v>197.59499999999997</v>
      </c>
      <c r="I208" s="23">
        <f t="shared" si="105"/>
        <v>387.58499999999998</v>
      </c>
      <c r="J208" s="133">
        <f t="shared" si="86"/>
        <v>395.18999999999994</v>
      </c>
      <c r="K208" s="65">
        <f t="shared" si="102"/>
        <v>43.91</v>
      </c>
      <c r="L208" s="65">
        <v>45.89</v>
      </c>
      <c r="M208" s="65">
        <f t="shared" si="87"/>
        <v>197.59499999999997</v>
      </c>
      <c r="N208" s="65">
        <f t="shared" si="88"/>
        <v>100</v>
      </c>
      <c r="O208" s="133">
        <f t="shared" si="89"/>
        <v>395.18999999999994</v>
      </c>
      <c r="P208" s="65">
        <f t="shared" si="90"/>
        <v>206.505</v>
      </c>
      <c r="Q208" s="65">
        <f t="shared" si="91"/>
        <v>404.09999999999997</v>
      </c>
      <c r="R208" s="135">
        <f t="shared" si="92"/>
        <v>413.01</v>
      </c>
      <c r="S208" s="65">
        <f t="shared" si="93"/>
        <v>104.50922341152358</v>
      </c>
      <c r="T208" s="24"/>
      <c r="U208" s="25"/>
      <c r="V208" s="25">
        <f t="shared" si="104"/>
        <v>0</v>
      </c>
      <c r="W208" s="25">
        <f t="shared" si="106"/>
        <v>0</v>
      </c>
      <c r="X208" s="25">
        <f t="shared" si="107"/>
        <v>0</v>
      </c>
      <c r="Y208" s="25">
        <f t="shared" si="108"/>
        <v>0</v>
      </c>
      <c r="Z208" s="136">
        <f t="shared" si="94"/>
        <v>0</v>
      </c>
      <c r="AA208" s="25" t="e">
        <f t="shared" si="95"/>
        <v>#DIV/0!</v>
      </c>
      <c r="AB208" s="68">
        <f t="shared" si="103"/>
        <v>0</v>
      </c>
      <c r="AC208" s="71"/>
      <c r="AD208" s="68">
        <f t="shared" si="96"/>
        <v>0</v>
      </c>
      <c r="AE208" s="141">
        <f t="shared" si="97"/>
        <v>0</v>
      </c>
      <c r="AF208" s="68">
        <f t="shared" si="98"/>
        <v>0</v>
      </c>
      <c r="AG208" s="138">
        <f t="shared" si="99"/>
        <v>0</v>
      </c>
      <c r="AH208" s="139">
        <f t="shared" si="100"/>
        <v>0</v>
      </c>
      <c r="AI208" s="127" t="e">
        <f t="shared" si="101"/>
        <v>#DIV/0!</v>
      </c>
    </row>
    <row r="209" spans="1:38" ht="60" x14ac:dyDescent="0.25">
      <c r="A209" s="300"/>
      <c r="B209" s="302"/>
      <c r="C209" s="14" t="s">
        <v>165</v>
      </c>
      <c r="D209" s="22">
        <v>6</v>
      </c>
      <c r="E209" s="23">
        <v>51.37</v>
      </c>
      <c r="F209" s="23">
        <v>53.42</v>
      </c>
      <c r="G209" s="23">
        <f t="shared" si="84"/>
        <v>154.10999999999999</v>
      </c>
      <c r="H209" s="23">
        <f t="shared" si="85"/>
        <v>160.26</v>
      </c>
      <c r="I209" s="23">
        <f t="shared" si="105"/>
        <v>314.37</v>
      </c>
      <c r="J209" s="133">
        <f t="shared" si="86"/>
        <v>320.52</v>
      </c>
      <c r="K209" s="65">
        <f t="shared" si="102"/>
        <v>53.42</v>
      </c>
      <c r="L209" s="65">
        <v>55.82</v>
      </c>
      <c r="M209" s="65">
        <f t="shared" si="87"/>
        <v>160.26</v>
      </c>
      <c r="N209" s="65">
        <f t="shared" si="88"/>
        <v>100</v>
      </c>
      <c r="O209" s="133">
        <f t="shared" si="89"/>
        <v>320.52</v>
      </c>
      <c r="P209" s="65">
        <f t="shared" si="90"/>
        <v>167.46</v>
      </c>
      <c r="Q209" s="65">
        <f t="shared" si="91"/>
        <v>327.72</v>
      </c>
      <c r="R209" s="135">
        <f t="shared" si="92"/>
        <v>334.92</v>
      </c>
      <c r="S209" s="65">
        <f t="shared" si="93"/>
        <v>104.49269936353424</v>
      </c>
      <c r="T209" s="24"/>
      <c r="U209" s="25"/>
      <c r="V209" s="25">
        <f t="shared" si="104"/>
        <v>0</v>
      </c>
      <c r="W209" s="25">
        <f t="shared" si="106"/>
        <v>0</v>
      </c>
      <c r="X209" s="25">
        <f t="shared" si="107"/>
        <v>0</v>
      </c>
      <c r="Y209" s="25">
        <f t="shared" si="108"/>
        <v>0</v>
      </c>
      <c r="Z209" s="136">
        <f t="shared" si="94"/>
        <v>0</v>
      </c>
      <c r="AA209" s="25" t="e">
        <f t="shared" si="95"/>
        <v>#DIV/0!</v>
      </c>
      <c r="AB209" s="68">
        <f t="shared" si="103"/>
        <v>0</v>
      </c>
      <c r="AC209" s="71"/>
      <c r="AD209" s="68">
        <f t="shared" si="96"/>
        <v>0</v>
      </c>
      <c r="AE209" s="141">
        <f t="shared" si="97"/>
        <v>0</v>
      </c>
      <c r="AF209" s="68">
        <f t="shared" si="98"/>
        <v>0</v>
      </c>
      <c r="AG209" s="138">
        <f t="shared" si="99"/>
        <v>0</v>
      </c>
      <c r="AH209" s="139">
        <f t="shared" si="100"/>
        <v>0</v>
      </c>
      <c r="AI209" s="127" t="e">
        <f t="shared" si="101"/>
        <v>#DIV/0!</v>
      </c>
    </row>
    <row r="210" spans="1:38" ht="75" x14ac:dyDescent="0.25">
      <c r="A210" s="300"/>
      <c r="B210" s="302"/>
      <c r="C210" s="14" t="s">
        <v>166</v>
      </c>
      <c r="D210" s="22">
        <v>13.6</v>
      </c>
      <c r="E210" s="23">
        <v>52.24</v>
      </c>
      <c r="F210" s="23">
        <v>54.32</v>
      </c>
      <c r="G210" s="23">
        <f t="shared" si="84"/>
        <v>355.23200000000003</v>
      </c>
      <c r="H210" s="23">
        <f t="shared" si="85"/>
        <v>369.37599999999998</v>
      </c>
      <c r="I210" s="23">
        <f t="shared" si="105"/>
        <v>724.60799999999995</v>
      </c>
      <c r="J210" s="133">
        <f t="shared" si="86"/>
        <v>738.75199999999995</v>
      </c>
      <c r="K210" s="65">
        <f t="shared" si="102"/>
        <v>54.32</v>
      </c>
      <c r="L210" s="65">
        <v>56.77</v>
      </c>
      <c r="M210" s="65">
        <f t="shared" si="87"/>
        <v>369.37599999999998</v>
      </c>
      <c r="N210" s="65">
        <f t="shared" si="88"/>
        <v>100</v>
      </c>
      <c r="O210" s="133">
        <f t="shared" si="89"/>
        <v>738.75199999999995</v>
      </c>
      <c r="P210" s="65">
        <f t="shared" si="90"/>
        <v>386.036</v>
      </c>
      <c r="Q210" s="65">
        <f t="shared" si="91"/>
        <v>755.41200000000003</v>
      </c>
      <c r="R210" s="135">
        <f t="shared" si="92"/>
        <v>772.072</v>
      </c>
      <c r="S210" s="65">
        <f t="shared" si="93"/>
        <v>104.51030927835052</v>
      </c>
      <c r="T210" s="24"/>
      <c r="U210" s="25"/>
      <c r="V210" s="25">
        <f t="shared" si="104"/>
        <v>0</v>
      </c>
      <c r="W210" s="25">
        <f t="shared" si="106"/>
        <v>0</v>
      </c>
      <c r="X210" s="25">
        <f t="shared" si="107"/>
        <v>0</v>
      </c>
      <c r="Y210" s="25">
        <f t="shared" si="108"/>
        <v>0</v>
      </c>
      <c r="Z210" s="136">
        <f t="shared" si="94"/>
        <v>0</v>
      </c>
      <c r="AA210" s="25" t="e">
        <f t="shared" si="95"/>
        <v>#DIV/0!</v>
      </c>
      <c r="AB210" s="68">
        <f t="shared" si="103"/>
        <v>0</v>
      </c>
      <c r="AC210" s="71"/>
      <c r="AD210" s="68">
        <f t="shared" si="96"/>
        <v>0</v>
      </c>
      <c r="AE210" s="141">
        <f t="shared" si="97"/>
        <v>0</v>
      </c>
      <c r="AF210" s="68">
        <f t="shared" si="98"/>
        <v>0</v>
      </c>
      <c r="AG210" s="138">
        <f t="shared" si="99"/>
        <v>0</v>
      </c>
      <c r="AH210" s="139">
        <f t="shared" si="100"/>
        <v>0</v>
      </c>
      <c r="AI210" s="127" t="e">
        <f t="shared" si="101"/>
        <v>#DIV/0!</v>
      </c>
    </row>
    <row r="211" spans="1:38" ht="60" x14ac:dyDescent="0.25">
      <c r="A211" s="300"/>
      <c r="B211" s="302"/>
      <c r="C211" s="14" t="s">
        <v>152</v>
      </c>
      <c r="D211" s="22">
        <v>12.6</v>
      </c>
      <c r="E211" s="23">
        <v>50.5</v>
      </c>
      <c r="F211" s="23">
        <v>52.51</v>
      </c>
      <c r="G211" s="23">
        <f t="shared" si="84"/>
        <v>318.14999999999998</v>
      </c>
      <c r="H211" s="23">
        <f t="shared" si="85"/>
        <v>330.81299999999999</v>
      </c>
      <c r="I211" s="23">
        <f t="shared" si="105"/>
        <v>648.96299999999997</v>
      </c>
      <c r="J211" s="133">
        <f t="shared" si="86"/>
        <v>661.62599999999998</v>
      </c>
      <c r="K211" s="65">
        <f t="shared" si="102"/>
        <v>52.51</v>
      </c>
      <c r="L211" s="65">
        <v>54.88</v>
      </c>
      <c r="M211" s="65">
        <f t="shared" si="87"/>
        <v>330.81299999999999</v>
      </c>
      <c r="N211" s="65">
        <f t="shared" si="88"/>
        <v>100</v>
      </c>
      <c r="O211" s="133">
        <f t="shared" si="89"/>
        <v>661.62599999999998</v>
      </c>
      <c r="P211" s="65">
        <f t="shared" si="90"/>
        <v>345.74400000000003</v>
      </c>
      <c r="Q211" s="65">
        <f t="shared" si="91"/>
        <v>676.55700000000002</v>
      </c>
      <c r="R211" s="135">
        <f t="shared" si="92"/>
        <v>691.48800000000006</v>
      </c>
      <c r="S211" s="65">
        <f t="shared" si="93"/>
        <v>104.51342601409257</v>
      </c>
      <c r="T211" s="24"/>
      <c r="U211" s="25"/>
      <c r="V211" s="25"/>
      <c r="W211" s="25">
        <f t="shared" si="106"/>
        <v>0</v>
      </c>
      <c r="X211" s="25">
        <f t="shared" si="107"/>
        <v>0</v>
      </c>
      <c r="Y211" s="25">
        <f t="shared" si="108"/>
        <v>0</v>
      </c>
      <c r="Z211" s="136">
        <f t="shared" si="94"/>
        <v>0</v>
      </c>
      <c r="AA211" s="25" t="e">
        <f t="shared" si="95"/>
        <v>#DIV/0!</v>
      </c>
      <c r="AB211" s="68">
        <f t="shared" si="103"/>
        <v>0</v>
      </c>
      <c r="AC211" s="71"/>
      <c r="AD211" s="68">
        <f t="shared" si="96"/>
        <v>0</v>
      </c>
      <c r="AE211" s="141">
        <f t="shared" si="97"/>
        <v>0</v>
      </c>
      <c r="AF211" s="68">
        <f t="shared" si="98"/>
        <v>0</v>
      </c>
      <c r="AG211" s="138">
        <f t="shared" si="99"/>
        <v>0</v>
      </c>
      <c r="AH211" s="139">
        <f t="shared" si="100"/>
        <v>0</v>
      </c>
      <c r="AI211" s="127" t="e">
        <f t="shared" si="101"/>
        <v>#DIV/0!</v>
      </c>
    </row>
    <row r="212" spans="1:38" ht="60" x14ac:dyDescent="0.25">
      <c r="A212" s="300"/>
      <c r="B212" s="302"/>
      <c r="C212" s="14" t="s">
        <v>252</v>
      </c>
      <c r="D212" s="24">
        <v>13.72</v>
      </c>
      <c r="E212" s="25">
        <v>41.64</v>
      </c>
      <c r="F212" s="23">
        <v>43.31</v>
      </c>
      <c r="G212" s="23">
        <f t="shared" si="84"/>
        <v>285.65039999999999</v>
      </c>
      <c r="H212" s="23">
        <f t="shared" si="85"/>
        <v>297.10660000000001</v>
      </c>
      <c r="I212" s="23">
        <f t="shared" si="105"/>
        <v>582.75700000000006</v>
      </c>
      <c r="J212" s="133">
        <f t="shared" si="86"/>
        <v>594.21320000000003</v>
      </c>
      <c r="K212" s="65">
        <f t="shared" si="102"/>
        <v>43.31</v>
      </c>
      <c r="L212" s="65">
        <v>45.25</v>
      </c>
      <c r="M212" s="65">
        <f t="shared" si="87"/>
        <v>297.10660000000001</v>
      </c>
      <c r="N212" s="65">
        <f t="shared" si="88"/>
        <v>100</v>
      </c>
      <c r="O212" s="133">
        <f t="shared" si="89"/>
        <v>594.21320000000003</v>
      </c>
      <c r="P212" s="65">
        <f t="shared" si="90"/>
        <v>310.41500000000002</v>
      </c>
      <c r="Q212" s="65">
        <f t="shared" si="91"/>
        <v>607.52160000000003</v>
      </c>
      <c r="R212" s="135">
        <f t="shared" si="92"/>
        <v>620.83000000000004</v>
      </c>
      <c r="S212" s="65">
        <f t="shared" si="93"/>
        <v>104.47933502655276</v>
      </c>
      <c r="T212" s="24"/>
      <c r="U212" s="43"/>
      <c r="V212" s="25">
        <f t="shared" si="104"/>
        <v>0</v>
      </c>
      <c r="W212" s="25">
        <f t="shared" si="106"/>
        <v>0</v>
      </c>
      <c r="X212" s="25">
        <f t="shared" si="107"/>
        <v>0</v>
      </c>
      <c r="Y212" s="25">
        <f t="shared" si="108"/>
        <v>0</v>
      </c>
      <c r="Z212" s="136">
        <f t="shared" si="94"/>
        <v>0</v>
      </c>
      <c r="AA212" s="25" t="e">
        <f t="shared" si="95"/>
        <v>#DIV/0!</v>
      </c>
      <c r="AB212" s="68">
        <f t="shared" si="103"/>
        <v>0</v>
      </c>
      <c r="AC212" s="71"/>
      <c r="AD212" s="68">
        <f t="shared" si="96"/>
        <v>0</v>
      </c>
      <c r="AE212" s="141">
        <f t="shared" si="97"/>
        <v>0</v>
      </c>
      <c r="AF212" s="68">
        <f t="shared" si="98"/>
        <v>0</v>
      </c>
      <c r="AG212" s="138">
        <f t="shared" si="99"/>
        <v>0</v>
      </c>
      <c r="AH212" s="139">
        <f t="shared" si="100"/>
        <v>0</v>
      </c>
      <c r="AI212" s="127" t="e">
        <f t="shared" si="101"/>
        <v>#DIV/0!</v>
      </c>
    </row>
    <row r="213" spans="1:38" ht="60" x14ac:dyDescent="0.25">
      <c r="A213" s="300"/>
      <c r="B213" s="302"/>
      <c r="C213" s="14" t="s">
        <v>253</v>
      </c>
      <c r="D213" s="32">
        <v>8.8699999999999992</v>
      </c>
      <c r="E213" s="33">
        <v>48.31</v>
      </c>
      <c r="F213" s="23">
        <v>50.24</v>
      </c>
      <c r="G213" s="23">
        <f t="shared" si="84"/>
        <v>214.25485</v>
      </c>
      <c r="H213" s="23">
        <f t="shared" si="85"/>
        <v>222.81439999999998</v>
      </c>
      <c r="I213" s="23">
        <f t="shared" si="105"/>
        <v>437.06925000000001</v>
      </c>
      <c r="J213" s="133">
        <f t="shared" si="86"/>
        <v>445.62879999999996</v>
      </c>
      <c r="K213" s="65">
        <f t="shared" si="102"/>
        <v>50.24</v>
      </c>
      <c r="L213" s="65">
        <v>52.5</v>
      </c>
      <c r="M213" s="65">
        <f t="shared" si="87"/>
        <v>222.81439999999998</v>
      </c>
      <c r="N213" s="65">
        <f t="shared" si="88"/>
        <v>100</v>
      </c>
      <c r="O213" s="133">
        <f t="shared" si="89"/>
        <v>445.62879999999996</v>
      </c>
      <c r="P213" s="65">
        <f t="shared" si="90"/>
        <v>232.83749999999998</v>
      </c>
      <c r="Q213" s="65">
        <f t="shared" si="91"/>
        <v>455.65189999999996</v>
      </c>
      <c r="R213" s="135">
        <f t="shared" si="92"/>
        <v>465.67499999999995</v>
      </c>
      <c r="S213" s="65">
        <f t="shared" si="93"/>
        <v>104.49840764331211</v>
      </c>
      <c r="T213" s="24"/>
      <c r="U213" s="43"/>
      <c r="V213" s="25">
        <f t="shared" si="104"/>
        <v>0</v>
      </c>
      <c r="W213" s="25">
        <f t="shared" si="106"/>
        <v>0</v>
      </c>
      <c r="X213" s="25">
        <f t="shared" si="107"/>
        <v>0</v>
      </c>
      <c r="Y213" s="25">
        <f t="shared" si="108"/>
        <v>0</v>
      </c>
      <c r="Z213" s="136">
        <f t="shared" si="94"/>
        <v>0</v>
      </c>
      <c r="AA213" s="25" t="e">
        <f t="shared" si="95"/>
        <v>#DIV/0!</v>
      </c>
      <c r="AB213" s="68">
        <f t="shared" si="103"/>
        <v>0</v>
      </c>
      <c r="AC213" s="71"/>
      <c r="AD213" s="68">
        <f t="shared" si="96"/>
        <v>0</v>
      </c>
      <c r="AE213" s="141">
        <f t="shared" si="97"/>
        <v>0</v>
      </c>
      <c r="AF213" s="68">
        <f t="shared" si="98"/>
        <v>0</v>
      </c>
      <c r="AG213" s="138">
        <f t="shared" si="99"/>
        <v>0</v>
      </c>
      <c r="AH213" s="139">
        <f t="shared" si="100"/>
        <v>0</v>
      </c>
      <c r="AI213" s="127" t="e">
        <f t="shared" si="101"/>
        <v>#DIV/0!</v>
      </c>
    </row>
    <row r="214" spans="1:38" ht="60" x14ac:dyDescent="0.25">
      <c r="A214" s="300"/>
      <c r="B214" s="302"/>
      <c r="C214" s="14" t="s">
        <v>254</v>
      </c>
      <c r="D214" s="24">
        <v>11.14</v>
      </c>
      <c r="E214" s="25">
        <v>45.29</v>
      </c>
      <c r="F214" s="23">
        <v>47.1</v>
      </c>
      <c r="G214" s="23">
        <f t="shared" si="84"/>
        <v>252.2653</v>
      </c>
      <c r="H214" s="23">
        <f t="shared" si="85"/>
        <v>262.34700000000004</v>
      </c>
      <c r="I214" s="23">
        <f t="shared" si="105"/>
        <v>514.6123</v>
      </c>
      <c r="J214" s="133">
        <f t="shared" si="86"/>
        <v>524.69400000000007</v>
      </c>
      <c r="K214" s="65">
        <f t="shared" si="102"/>
        <v>47.1</v>
      </c>
      <c r="L214" s="65">
        <v>49.22</v>
      </c>
      <c r="M214" s="65">
        <f t="shared" si="87"/>
        <v>262.34700000000004</v>
      </c>
      <c r="N214" s="65">
        <f t="shared" si="88"/>
        <v>100</v>
      </c>
      <c r="O214" s="133">
        <f t="shared" si="89"/>
        <v>524.69400000000007</v>
      </c>
      <c r="P214" s="65">
        <f t="shared" si="90"/>
        <v>274.15539999999999</v>
      </c>
      <c r="Q214" s="65">
        <f t="shared" si="91"/>
        <v>536.50240000000008</v>
      </c>
      <c r="R214" s="135">
        <f t="shared" si="92"/>
        <v>548.31079999999997</v>
      </c>
      <c r="S214" s="65">
        <f t="shared" si="93"/>
        <v>104.50106157112526</v>
      </c>
      <c r="T214" s="24"/>
      <c r="U214" s="43"/>
      <c r="V214" s="25">
        <f t="shared" si="104"/>
        <v>0</v>
      </c>
      <c r="W214" s="25">
        <f t="shared" si="106"/>
        <v>0</v>
      </c>
      <c r="X214" s="25">
        <f t="shared" si="107"/>
        <v>0</v>
      </c>
      <c r="Y214" s="25">
        <f t="shared" si="108"/>
        <v>0</v>
      </c>
      <c r="Z214" s="136">
        <f t="shared" si="94"/>
        <v>0</v>
      </c>
      <c r="AA214" s="25" t="e">
        <f t="shared" si="95"/>
        <v>#DIV/0!</v>
      </c>
      <c r="AB214" s="68">
        <f t="shared" si="103"/>
        <v>0</v>
      </c>
      <c r="AC214" s="71"/>
      <c r="AD214" s="68">
        <f t="shared" si="96"/>
        <v>0</v>
      </c>
      <c r="AE214" s="141">
        <f t="shared" si="97"/>
        <v>0</v>
      </c>
      <c r="AF214" s="68">
        <f t="shared" si="98"/>
        <v>0</v>
      </c>
      <c r="AG214" s="138">
        <f t="shared" si="99"/>
        <v>0</v>
      </c>
      <c r="AH214" s="139">
        <f t="shared" si="100"/>
        <v>0</v>
      </c>
      <c r="AI214" s="127" t="e">
        <f t="shared" si="101"/>
        <v>#DIV/0!</v>
      </c>
    </row>
    <row r="215" spans="1:38" ht="45" x14ac:dyDescent="0.25">
      <c r="A215" s="300"/>
      <c r="B215" s="302"/>
      <c r="C215" s="14" t="s">
        <v>255</v>
      </c>
      <c r="D215" s="24">
        <v>26.16</v>
      </c>
      <c r="E215" s="25">
        <v>40.04</v>
      </c>
      <c r="F215" s="23">
        <v>41.64</v>
      </c>
      <c r="G215" s="23">
        <f t="shared" si="84"/>
        <v>523.72320000000002</v>
      </c>
      <c r="H215" s="23">
        <f t="shared" si="85"/>
        <v>544.65120000000002</v>
      </c>
      <c r="I215" s="23">
        <f t="shared" si="105"/>
        <v>1068.3744000000002</v>
      </c>
      <c r="J215" s="133">
        <f t="shared" si="86"/>
        <v>1089.3024</v>
      </c>
      <c r="K215" s="65">
        <f t="shared" si="102"/>
        <v>41.64</v>
      </c>
      <c r="L215" s="65">
        <v>43.51</v>
      </c>
      <c r="M215" s="65">
        <f t="shared" si="87"/>
        <v>544.65120000000002</v>
      </c>
      <c r="N215" s="65">
        <f t="shared" si="88"/>
        <v>100</v>
      </c>
      <c r="O215" s="133">
        <f t="shared" si="89"/>
        <v>1089.3024</v>
      </c>
      <c r="P215" s="65">
        <f t="shared" si="90"/>
        <v>569.11079999999993</v>
      </c>
      <c r="Q215" s="65">
        <f t="shared" si="91"/>
        <v>1113.7619999999999</v>
      </c>
      <c r="R215" s="135">
        <f t="shared" si="92"/>
        <v>1138.2215999999999</v>
      </c>
      <c r="S215" s="65">
        <f t="shared" si="93"/>
        <v>104.49087415946205</v>
      </c>
      <c r="T215" s="24"/>
      <c r="U215" s="43"/>
      <c r="V215" s="25">
        <f t="shared" si="104"/>
        <v>0</v>
      </c>
      <c r="W215" s="25">
        <f t="shared" si="106"/>
        <v>0</v>
      </c>
      <c r="X215" s="25">
        <f t="shared" si="107"/>
        <v>0</v>
      </c>
      <c r="Y215" s="25">
        <f t="shared" si="108"/>
        <v>0</v>
      </c>
      <c r="Z215" s="136">
        <f t="shared" si="94"/>
        <v>0</v>
      </c>
      <c r="AA215" s="25" t="e">
        <f t="shared" si="95"/>
        <v>#DIV/0!</v>
      </c>
      <c r="AB215" s="68">
        <f t="shared" si="103"/>
        <v>0</v>
      </c>
      <c r="AC215" s="71"/>
      <c r="AD215" s="68">
        <f t="shared" si="96"/>
        <v>0</v>
      </c>
      <c r="AE215" s="141">
        <f t="shared" si="97"/>
        <v>0</v>
      </c>
      <c r="AF215" s="68">
        <f t="shared" si="98"/>
        <v>0</v>
      </c>
      <c r="AG215" s="138">
        <f t="shared" si="99"/>
        <v>0</v>
      </c>
      <c r="AH215" s="139">
        <f t="shared" si="100"/>
        <v>0</v>
      </c>
      <c r="AI215" s="127" t="e">
        <f t="shared" si="101"/>
        <v>#DIV/0!</v>
      </c>
    </row>
    <row r="216" spans="1:38" ht="135" customHeight="1" x14ac:dyDescent="0.25">
      <c r="A216" s="300"/>
      <c r="B216" s="302"/>
      <c r="C216" s="14" t="s">
        <v>257</v>
      </c>
      <c r="D216" s="24">
        <v>65.709999999999994</v>
      </c>
      <c r="E216" s="25">
        <v>52.32</v>
      </c>
      <c r="F216" s="23">
        <v>54.41</v>
      </c>
      <c r="G216" s="23">
        <f t="shared" si="84"/>
        <v>1718.9735999999998</v>
      </c>
      <c r="H216" s="23">
        <f t="shared" si="85"/>
        <v>1787.6405499999996</v>
      </c>
      <c r="I216" s="23">
        <f t="shared" si="105"/>
        <v>3506.6141499999994</v>
      </c>
      <c r="J216" s="133">
        <f t="shared" si="86"/>
        <v>3575.2810999999992</v>
      </c>
      <c r="K216" s="65">
        <f t="shared" si="102"/>
        <v>54.41</v>
      </c>
      <c r="L216" s="65">
        <v>56.86</v>
      </c>
      <c r="M216" s="65">
        <f t="shared" si="87"/>
        <v>1787.6405499999996</v>
      </c>
      <c r="N216" s="65">
        <f t="shared" si="88"/>
        <v>100</v>
      </c>
      <c r="O216" s="133">
        <f t="shared" si="89"/>
        <v>3575.2810999999992</v>
      </c>
      <c r="P216" s="65">
        <f t="shared" si="90"/>
        <v>1868.1352999999999</v>
      </c>
      <c r="Q216" s="65">
        <f t="shared" si="91"/>
        <v>3655.7758499999995</v>
      </c>
      <c r="R216" s="135">
        <f t="shared" si="92"/>
        <v>3736.2705999999998</v>
      </c>
      <c r="S216" s="65">
        <f t="shared" si="93"/>
        <v>104.50284874104025</v>
      </c>
      <c r="T216" s="24"/>
      <c r="U216" s="43"/>
      <c r="V216" s="25">
        <f t="shared" si="104"/>
        <v>0</v>
      </c>
      <c r="W216" s="25">
        <f t="shared" si="106"/>
        <v>0</v>
      </c>
      <c r="X216" s="25">
        <f t="shared" si="107"/>
        <v>0</v>
      </c>
      <c r="Y216" s="25">
        <f t="shared" si="108"/>
        <v>0</v>
      </c>
      <c r="Z216" s="136">
        <f t="shared" si="94"/>
        <v>0</v>
      </c>
      <c r="AA216" s="25" t="e">
        <f t="shared" si="95"/>
        <v>#DIV/0!</v>
      </c>
      <c r="AB216" s="68">
        <f t="shared" si="103"/>
        <v>0</v>
      </c>
      <c r="AC216" s="71"/>
      <c r="AD216" s="68">
        <f t="shared" si="96"/>
        <v>0</v>
      </c>
      <c r="AE216" s="141">
        <f t="shared" si="97"/>
        <v>0</v>
      </c>
      <c r="AF216" s="68">
        <f t="shared" si="98"/>
        <v>0</v>
      </c>
      <c r="AG216" s="138">
        <f t="shared" si="99"/>
        <v>0</v>
      </c>
      <c r="AH216" s="139">
        <f t="shared" si="100"/>
        <v>0</v>
      </c>
      <c r="AI216" s="127" t="e">
        <f t="shared" si="101"/>
        <v>#DIV/0!</v>
      </c>
    </row>
    <row r="217" spans="1:38" ht="45" customHeight="1" x14ac:dyDescent="0.25">
      <c r="A217" s="300"/>
      <c r="B217" s="302"/>
      <c r="C217" s="14" t="s">
        <v>258</v>
      </c>
      <c r="D217" s="24">
        <v>15.84</v>
      </c>
      <c r="E217" s="25">
        <v>43.5</v>
      </c>
      <c r="F217" s="23">
        <v>45.24</v>
      </c>
      <c r="G217" s="23">
        <f t="shared" si="84"/>
        <v>344.52</v>
      </c>
      <c r="H217" s="23">
        <f t="shared" si="85"/>
        <v>358.30080000000004</v>
      </c>
      <c r="I217" s="23">
        <f t="shared" si="105"/>
        <v>702.82079999999996</v>
      </c>
      <c r="J217" s="133">
        <f t="shared" si="86"/>
        <v>716.60160000000008</v>
      </c>
      <c r="K217" s="65">
        <f t="shared" si="102"/>
        <v>45.24</v>
      </c>
      <c r="L217" s="65">
        <v>47.28</v>
      </c>
      <c r="M217" s="65">
        <f t="shared" si="87"/>
        <v>358.30080000000004</v>
      </c>
      <c r="N217" s="65">
        <f t="shared" si="88"/>
        <v>100</v>
      </c>
      <c r="O217" s="133">
        <f t="shared" si="89"/>
        <v>716.60160000000008</v>
      </c>
      <c r="P217" s="65">
        <f t="shared" si="90"/>
        <v>374.45760000000001</v>
      </c>
      <c r="Q217" s="65">
        <f t="shared" si="91"/>
        <v>732.75840000000005</v>
      </c>
      <c r="R217" s="135">
        <f t="shared" si="92"/>
        <v>748.91520000000003</v>
      </c>
      <c r="S217" s="65">
        <f t="shared" si="93"/>
        <v>104.50928381962865</v>
      </c>
      <c r="T217" s="24"/>
      <c r="U217" s="43"/>
      <c r="V217" s="25">
        <f t="shared" si="104"/>
        <v>0</v>
      </c>
      <c r="W217" s="25">
        <f t="shared" si="106"/>
        <v>0</v>
      </c>
      <c r="X217" s="25">
        <f t="shared" si="107"/>
        <v>0</v>
      </c>
      <c r="Y217" s="25">
        <f t="shared" si="108"/>
        <v>0</v>
      </c>
      <c r="Z217" s="136">
        <f t="shared" si="94"/>
        <v>0</v>
      </c>
      <c r="AA217" s="25" t="e">
        <f t="shared" si="95"/>
        <v>#DIV/0!</v>
      </c>
      <c r="AB217" s="68">
        <f t="shared" si="103"/>
        <v>0</v>
      </c>
      <c r="AC217" s="71"/>
      <c r="AD217" s="68">
        <f t="shared" si="96"/>
        <v>0</v>
      </c>
      <c r="AE217" s="141">
        <f t="shared" si="97"/>
        <v>0</v>
      </c>
      <c r="AF217" s="68">
        <f t="shared" si="98"/>
        <v>0</v>
      </c>
      <c r="AG217" s="138">
        <f t="shared" si="99"/>
        <v>0</v>
      </c>
      <c r="AH217" s="139">
        <f t="shared" si="100"/>
        <v>0</v>
      </c>
      <c r="AI217" s="127" t="e">
        <f t="shared" si="101"/>
        <v>#DIV/0!</v>
      </c>
    </row>
    <row r="218" spans="1:38" ht="60" x14ac:dyDescent="0.25">
      <c r="A218" s="300"/>
      <c r="B218" s="302"/>
      <c r="C218" s="14" t="s">
        <v>256</v>
      </c>
      <c r="D218" s="44">
        <v>23.76</v>
      </c>
      <c r="E218" s="43">
        <v>43.41</v>
      </c>
      <c r="F218" s="23">
        <v>45.16</v>
      </c>
      <c r="G218" s="23">
        <f t="shared" si="84"/>
        <v>515.71079999999995</v>
      </c>
      <c r="H218" s="23">
        <f t="shared" si="85"/>
        <v>536.50080000000003</v>
      </c>
      <c r="I218" s="23">
        <f t="shared" si="105"/>
        <v>1052.2116000000001</v>
      </c>
      <c r="J218" s="133">
        <f t="shared" si="86"/>
        <v>1073.0016000000001</v>
      </c>
      <c r="K218" s="65">
        <f t="shared" si="102"/>
        <v>45.16</v>
      </c>
      <c r="L218" s="65">
        <v>47.18</v>
      </c>
      <c r="M218" s="65">
        <f t="shared" si="87"/>
        <v>536.50080000000003</v>
      </c>
      <c r="N218" s="65">
        <f t="shared" si="88"/>
        <v>100</v>
      </c>
      <c r="O218" s="133">
        <f t="shared" si="89"/>
        <v>1073.0016000000001</v>
      </c>
      <c r="P218" s="65">
        <f t="shared" si="90"/>
        <v>560.49840000000006</v>
      </c>
      <c r="Q218" s="65">
        <f t="shared" si="91"/>
        <v>1096.9992000000002</v>
      </c>
      <c r="R218" s="135">
        <f t="shared" si="92"/>
        <v>1120.9968000000001</v>
      </c>
      <c r="S218" s="65">
        <f t="shared" si="93"/>
        <v>104.47298494242693</v>
      </c>
      <c r="T218" s="24"/>
      <c r="U218" s="43"/>
      <c r="V218" s="25">
        <f t="shared" si="104"/>
        <v>0</v>
      </c>
      <c r="W218" s="25">
        <f t="shared" si="106"/>
        <v>0</v>
      </c>
      <c r="X218" s="25">
        <f t="shared" si="107"/>
        <v>0</v>
      </c>
      <c r="Y218" s="25">
        <f t="shared" si="108"/>
        <v>0</v>
      </c>
      <c r="Z218" s="136">
        <f t="shared" si="94"/>
        <v>0</v>
      </c>
      <c r="AA218" s="25" t="e">
        <f t="shared" si="95"/>
        <v>#DIV/0!</v>
      </c>
      <c r="AB218" s="68">
        <f t="shared" si="103"/>
        <v>0</v>
      </c>
      <c r="AC218" s="71"/>
      <c r="AD218" s="68">
        <f t="shared" si="96"/>
        <v>0</v>
      </c>
      <c r="AE218" s="141">
        <f t="shared" si="97"/>
        <v>0</v>
      </c>
      <c r="AF218" s="68">
        <f t="shared" si="98"/>
        <v>0</v>
      </c>
      <c r="AG218" s="138">
        <f t="shared" si="99"/>
        <v>0</v>
      </c>
      <c r="AH218" s="139">
        <f t="shared" si="100"/>
        <v>0</v>
      </c>
      <c r="AI218" s="127" t="e">
        <f t="shared" si="101"/>
        <v>#DIV/0!</v>
      </c>
    </row>
    <row r="219" spans="1:38" ht="45" x14ac:dyDescent="0.25">
      <c r="A219" s="300"/>
      <c r="B219" s="302"/>
      <c r="C219" s="1" t="s">
        <v>69</v>
      </c>
      <c r="D219" s="75">
        <v>20</v>
      </c>
      <c r="E219" s="43">
        <v>46.73</v>
      </c>
      <c r="F219" s="43">
        <v>48.6</v>
      </c>
      <c r="G219" s="23">
        <f t="shared" si="84"/>
        <v>467.29999999999995</v>
      </c>
      <c r="H219" s="23">
        <f t="shared" si="85"/>
        <v>486</v>
      </c>
      <c r="I219" s="23">
        <f t="shared" si="105"/>
        <v>953.3</v>
      </c>
      <c r="J219" s="133">
        <f t="shared" si="86"/>
        <v>972</v>
      </c>
      <c r="K219" s="65">
        <f t="shared" si="102"/>
        <v>48.6</v>
      </c>
      <c r="L219" s="65">
        <v>50.78</v>
      </c>
      <c r="M219" s="65">
        <f t="shared" si="87"/>
        <v>486</v>
      </c>
      <c r="N219" s="65">
        <f t="shared" si="88"/>
        <v>100</v>
      </c>
      <c r="O219" s="133">
        <f t="shared" si="89"/>
        <v>972</v>
      </c>
      <c r="P219" s="65">
        <f t="shared" si="90"/>
        <v>507.8</v>
      </c>
      <c r="Q219" s="65">
        <f t="shared" si="91"/>
        <v>993.8</v>
      </c>
      <c r="R219" s="135">
        <f t="shared" si="92"/>
        <v>1015.6</v>
      </c>
      <c r="S219" s="65">
        <f t="shared" si="93"/>
        <v>104.48559670781894</v>
      </c>
      <c r="T219" s="44"/>
      <c r="U219" s="43"/>
      <c r="V219" s="43"/>
      <c r="W219" s="25">
        <f t="shared" si="106"/>
        <v>0</v>
      </c>
      <c r="X219" s="25">
        <f t="shared" si="107"/>
        <v>0</v>
      </c>
      <c r="Y219" s="25">
        <f t="shared" si="108"/>
        <v>0</v>
      </c>
      <c r="Z219" s="136">
        <f t="shared" si="94"/>
        <v>0</v>
      </c>
      <c r="AA219" s="25" t="e">
        <f t="shared" si="95"/>
        <v>#DIV/0!</v>
      </c>
      <c r="AB219" s="68">
        <f t="shared" si="103"/>
        <v>0</v>
      </c>
      <c r="AC219" s="71"/>
      <c r="AD219" s="68">
        <f t="shared" si="96"/>
        <v>0</v>
      </c>
      <c r="AE219" s="141">
        <f t="shared" si="97"/>
        <v>0</v>
      </c>
      <c r="AF219" s="68">
        <f t="shared" si="98"/>
        <v>0</v>
      </c>
      <c r="AG219" s="138">
        <f t="shared" si="99"/>
        <v>0</v>
      </c>
      <c r="AH219" s="139">
        <f t="shared" si="100"/>
        <v>0</v>
      </c>
      <c r="AI219" s="127" t="e">
        <f t="shared" si="101"/>
        <v>#DIV/0!</v>
      </c>
    </row>
    <row r="220" spans="1:38" ht="45" x14ac:dyDescent="0.25">
      <c r="A220" s="300"/>
      <c r="B220" s="302"/>
      <c r="C220" s="1" t="s">
        <v>148</v>
      </c>
      <c r="D220" s="44">
        <v>99.28</v>
      </c>
      <c r="E220" s="43">
        <v>39.74</v>
      </c>
      <c r="F220" s="43">
        <v>41.33</v>
      </c>
      <c r="G220" s="23">
        <f t="shared" si="84"/>
        <v>1972.6936000000001</v>
      </c>
      <c r="H220" s="23">
        <f t="shared" si="85"/>
        <v>2051.6212</v>
      </c>
      <c r="I220" s="23">
        <f t="shared" si="105"/>
        <v>4024.3148000000001</v>
      </c>
      <c r="J220" s="133">
        <f t="shared" si="86"/>
        <v>4103.2424000000001</v>
      </c>
      <c r="K220" s="65">
        <f t="shared" si="102"/>
        <v>41.33</v>
      </c>
      <c r="L220" s="65">
        <v>43.19</v>
      </c>
      <c r="M220" s="65">
        <f t="shared" si="87"/>
        <v>2051.6212</v>
      </c>
      <c r="N220" s="65">
        <f t="shared" si="88"/>
        <v>100</v>
      </c>
      <c r="O220" s="133">
        <f t="shared" si="89"/>
        <v>4103.2424000000001</v>
      </c>
      <c r="P220" s="65">
        <f t="shared" si="90"/>
        <v>2143.9515999999999</v>
      </c>
      <c r="Q220" s="65">
        <f t="shared" si="91"/>
        <v>4195.5727999999999</v>
      </c>
      <c r="R220" s="135">
        <f t="shared" si="92"/>
        <v>4287.9031999999997</v>
      </c>
      <c r="S220" s="65">
        <f t="shared" si="93"/>
        <v>104.50036293249457</v>
      </c>
      <c r="T220" s="44">
        <v>21.04</v>
      </c>
      <c r="U220" s="43">
        <v>56.71</v>
      </c>
      <c r="V220" s="43">
        <v>58.98</v>
      </c>
      <c r="W220" s="25">
        <f t="shared" si="106"/>
        <v>596.58920000000001</v>
      </c>
      <c r="X220" s="25">
        <f t="shared" si="107"/>
        <v>620.4695999999999</v>
      </c>
      <c r="Y220" s="25">
        <f t="shared" si="108"/>
        <v>1217.0587999999998</v>
      </c>
      <c r="Z220" s="136">
        <f t="shared" si="94"/>
        <v>1240.9391999999998</v>
      </c>
      <c r="AA220" s="25">
        <f t="shared" si="95"/>
        <v>104.00282137189207</v>
      </c>
      <c r="AB220" s="68">
        <f t="shared" si="103"/>
        <v>58.98</v>
      </c>
      <c r="AC220" s="71">
        <v>61.63</v>
      </c>
      <c r="AD220" s="68">
        <f t="shared" si="96"/>
        <v>620.4695999999999</v>
      </c>
      <c r="AE220" s="141">
        <f t="shared" si="97"/>
        <v>1240.9391999999998</v>
      </c>
      <c r="AF220" s="68">
        <f t="shared" si="98"/>
        <v>648.34760000000006</v>
      </c>
      <c r="AG220" s="138">
        <f t="shared" si="99"/>
        <v>1268.8172</v>
      </c>
      <c r="AH220" s="139">
        <f t="shared" si="100"/>
        <v>1296.6952000000001</v>
      </c>
      <c r="AI220" s="129" t="s">
        <v>302</v>
      </c>
      <c r="AJ220" s="130" t="s">
        <v>300</v>
      </c>
      <c r="AK220" s="130" t="s">
        <v>301</v>
      </c>
    </row>
    <row r="221" spans="1:38" x14ac:dyDescent="0.25">
      <c r="A221" s="70"/>
      <c r="B221" s="70"/>
      <c r="C221" s="72"/>
      <c r="D221" s="50">
        <f>SUM(D5:D220)</f>
        <v>35570.595000000001</v>
      </c>
      <c r="E221" s="73"/>
      <c r="F221" s="73"/>
      <c r="G221" s="123">
        <f>SUM(G5:G220)</f>
        <v>487115.16755999986</v>
      </c>
      <c r="H221" s="123">
        <f>SUM(H5:H220)</f>
        <v>511680.59346330026</v>
      </c>
      <c r="I221" s="123">
        <f>SUM(I5:I220)</f>
        <v>998795.76102330047</v>
      </c>
      <c r="J221" s="82">
        <f>SUM(J5:J220)</f>
        <v>1023361.1869266005</v>
      </c>
      <c r="K221" s="82">
        <f>M221/(D221/2)</f>
        <v>29.121800493542501</v>
      </c>
      <c r="L221" s="82">
        <f>P221/(D221/2)</f>
        <v>30.496905422301758</v>
      </c>
      <c r="M221" s="122">
        <f>SUM(M5:M220)</f>
        <v>517939.88551330025</v>
      </c>
      <c r="N221" s="122"/>
      <c r="O221" s="134">
        <f>SUM(O5:O220)</f>
        <v>1035879.7710266005</v>
      </c>
      <c r="P221" s="122">
        <f>SUM(P5:P220)</f>
        <v>542396.53576499992</v>
      </c>
      <c r="Q221" s="122">
        <f>SUM(Q5:Q220)</f>
        <v>1060336.4212783007</v>
      </c>
      <c r="R221" s="134">
        <f>SUM(R5:R220)</f>
        <v>1084793.0715299998</v>
      </c>
      <c r="S221" s="74">
        <f>P221/H221*100</f>
        <v>106.00295236796053</v>
      </c>
      <c r="T221" s="80">
        <f>SUM(T5:T220)</f>
        <v>29365.120000000003</v>
      </c>
      <c r="U221" s="74"/>
      <c r="V221" s="74"/>
      <c r="W221" s="123">
        <f>SUM(W5:W220)</f>
        <v>276875.08500000002</v>
      </c>
      <c r="X221" s="123">
        <f>SUM(X5:X220)</f>
        <v>290275.94612500007</v>
      </c>
      <c r="Y221" s="123">
        <f>SUM(Y5:Y220)</f>
        <v>567151.03112499986</v>
      </c>
      <c r="Z221" s="137">
        <f>SUM(Z5:Z220)</f>
        <v>580551.89225000015</v>
      </c>
      <c r="AA221" s="74"/>
      <c r="AB221" s="82">
        <f>AD221/(T221/2)</f>
        <v>19.763351828632068</v>
      </c>
      <c r="AC221" s="82">
        <f>AF221/(T221/2)</f>
        <v>20.725721826413441</v>
      </c>
      <c r="AD221" s="122">
        <f>SUM(AD5:AD220)</f>
        <v>290176.59902500006</v>
      </c>
      <c r="AE221" s="134">
        <f>SUM(AE5:AE220)</f>
        <v>580353.19805000012</v>
      </c>
      <c r="AF221" s="122">
        <f>SUM(AF5:AF220)</f>
        <v>304306.65425962495</v>
      </c>
      <c r="AG221" s="122">
        <f>SUM(AG5:AG220)</f>
        <v>594483.25328462513</v>
      </c>
      <c r="AH221" s="140">
        <f>SUM(AH5:AH220)</f>
        <v>608613.3085192499</v>
      </c>
      <c r="AI221" s="128">
        <f>H221+X221</f>
        <v>801956.53958830028</v>
      </c>
      <c r="AJ221" s="76">
        <f>M221+AD221</f>
        <v>808116.48453830031</v>
      </c>
      <c r="AK221" s="76">
        <f>P221+AF221</f>
        <v>846703.19002462481</v>
      </c>
      <c r="AL221" s="131">
        <f>AK221/AI221*100</f>
        <v>105.57968521078413</v>
      </c>
    </row>
    <row r="222" spans="1:38" x14ac:dyDescent="0.25">
      <c r="E222" s="83">
        <f>G222/(D221/2)</f>
        <v>27.388643207120928</v>
      </c>
      <c r="F222" s="83">
        <f>H222/(D221/2)</f>
        <v>28.769864179291925</v>
      </c>
      <c r="G222" s="45">
        <f>SUM(G5:G220)</f>
        <v>487115.16755999986</v>
      </c>
      <c r="H222" s="45">
        <f>SUM(H5:H220)</f>
        <v>511680.59346330026</v>
      </c>
      <c r="I222" s="45">
        <f>H221/G221*100</f>
        <v>105.04304270104146</v>
      </c>
      <c r="J222" s="45"/>
      <c r="L222" s="84">
        <f>L221/K221*100</f>
        <v>104.72190903534337</v>
      </c>
      <c r="P222" s="81">
        <f>P221/M221*100</f>
        <v>104.72190903534337</v>
      </c>
      <c r="Q222" s="74">
        <f>P221/M221</f>
        <v>1.0472190903534337</v>
      </c>
      <c r="R222" s="74"/>
      <c r="T222" s="6">
        <f>SUM(T5:T220)</f>
        <v>29365.120000000003</v>
      </c>
      <c r="U222" s="83">
        <f>W222/(T222/2)</f>
        <v>18.857412127040515</v>
      </c>
      <c r="V222" s="83">
        <f>X222/(T222/2)</f>
        <v>19.770118162295951</v>
      </c>
      <c r="W222" s="8">
        <f>SUM(W5:W220)</f>
        <v>276875.08500000002</v>
      </c>
      <c r="X222" s="8">
        <f>SUM(X5:X220)</f>
        <v>290275.94612500007</v>
      </c>
      <c r="Y222" s="8">
        <f>SUM(Y5:Y220)</f>
        <v>567151.03112499986</v>
      </c>
      <c r="AB222" s="64">
        <f>G222+W222</f>
        <v>763990.25255999994</v>
      </c>
      <c r="AC222" s="64">
        <f>H222+X222</f>
        <v>801956.53958830028</v>
      </c>
      <c r="AD222" s="64">
        <f>AC222/AB222*100</f>
        <v>104.96947269956414</v>
      </c>
      <c r="AE222" s="64"/>
      <c r="AF222" s="6">
        <f>AF221/X221*100</f>
        <v>104.8335758859547</v>
      </c>
      <c r="AG222" s="74">
        <f>AF221/AD221</f>
        <v>1.0486946751809145</v>
      </c>
      <c r="AH222" s="74"/>
      <c r="AI222" s="74"/>
      <c r="AJ222" s="145">
        <f>AD221+M221</f>
        <v>808116.48453830031</v>
      </c>
      <c r="AL222" s="146">
        <f>AK221/AJ221*100</f>
        <v>104.77489399419566</v>
      </c>
    </row>
    <row r="223" spans="1:38" x14ac:dyDescent="0.25">
      <c r="F223" s="52">
        <f>F222/E222*100</f>
        <v>105.04304270104146</v>
      </c>
      <c r="H223" s="45">
        <f>H222/G222*100</f>
        <v>105.04304270104146</v>
      </c>
      <c r="M223" s="2">
        <f>M221/2</f>
        <v>258969.94275665013</v>
      </c>
      <c r="V223" s="83">
        <f>V222/U222*100</f>
        <v>104.84003864955926</v>
      </c>
      <c r="AC223" s="83">
        <f>AC221/AB221*100</f>
        <v>104.86946751809145</v>
      </c>
      <c r="AD223" s="63">
        <f>AD221/2</f>
        <v>145088.29951250003</v>
      </c>
      <c r="AJ223" s="63">
        <f>AJ222/2</f>
        <v>404058.24226915016</v>
      </c>
    </row>
    <row r="224" spans="1:38" x14ac:dyDescent="0.25">
      <c r="X224" s="45">
        <f>X222/W222*100</f>
        <v>104.84003864955926</v>
      </c>
    </row>
    <row r="227" spans="1:19" ht="30" x14ac:dyDescent="0.25">
      <c r="A227" s="79"/>
      <c r="B227" s="77" t="s">
        <v>243</v>
      </c>
      <c r="D227" s="6">
        <v>886.12800000000004</v>
      </c>
      <c r="E227" s="7">
        <v>518.62</v>
      </c>
      <c r="F227" s="7">
        <v>549.74</v>
      </c>
      <c r="G227" s="85">
        <f>D227*E227</f>
        <v>459563.70336000004</v>
      </c>
      <c r="H227" s="7">
        <f>D227*F227</f>
        <v>487140.00672</v>
      </c>
      <c r="I227" s="7"/>
      <c r="J227" s="142">
        <f>D227*F227</f>
        <v>487140.00672</v>
      </c>
      <c r="K227" s="78">
        <f>F227</f>
        <v>549.74</v>
      </c>
      <c r="L227" s="78">
        <v>585.47</v>
      </c>
      <c r="M227" s="78">
        <f>K227*D227:D228</f>
        <v>487140.00672</v>
      </c>
      <c r="N227" s="78"/>
      <c r="O227" s="142">
        <f>D227*K227</f>
        <v>487140.00672</v>
      </c>
      <c r="P227" s="78">
        <f>L227*D227</f>
        <v>518801.36016000004</v>
      </c>
      <c r="Q227" s="78"/>
      <c r="R227" s="143">
        <f>D227*L227</f>
        <v>518801.36016000004</v>
      </c>
      <c r="S227" s="120"/>
    </row>
    <row r="228" spans="1:19" ht="60" customHeight="1" x14ac:dyDescent="0.25">
      <c r="B228" s="77" t="s">
        <v>286</v>
      </c>
      <c r="C228" s="78"/>
      <c r="D228" s="5">
        <v>1274.72</v>
      </c>
      <c r="E228" s="25">
        <v>496.03</v>
      </c>
      <c r="F228" s="25">
        <v>524.54999999999995</v>
      </c>
      <c r="G228" s="85">
        <f>D228*E228</f>
        <v>632299.36159999995</v>
      </c>
      <c r="H228" s="7">
        <f>D228*F228</f>
        <v>668654.37599999993</v>
      </c>
      <c r="I228" s="7"/>
      <c r="J228" s="142">
        <f>D228*F228</f>
        <v>668654.37599999993</v>
      </c>
      <c r="K228" s="78">
        <f>F228</f>
        <v>524.54999999999995</v>
      </c>
      <c r="L228" s="78">
        <f>K228*1.045</f>
        <v>548.15474999999992</v>
      </c>
      <c r="M228" s="78">
        <f>K228*D228:D229</f>
        <v>668654.37599999993</v>
      </c>
      <c r="N228" s="78"/>
      <c r="O228" s="142">
        <f>D228*K228</f>
        <v>668654.37599999993</v>
      </c>
      <c r="P228" s="78">
        <f>L228*D228</f>
        <v>698743.82291999995</v>
      </c>
      <c r="Q228" s="3"/>
      <c r="R228" s="143">
        <f>D228*L228</f>
        <v>698743.82291999995</v>
      </c>
      <c r="S228" s="121"/>
    </row>
    <row r="229" spans="1:19" ht="18.75" x14ac:dyDescent="0.3">
      <c r="D229" s="6">
        <f>SUM(D227:D228)</f>
        <v>2160.848</v>
      </c>
      <c r="E229" s="45">
        <f>G229/D229</f>
        <v>505.29378510658785</v>
      </c>
      <c r="F229" s="8">
        <f>H229/D229</f>
        <v>534.88000207326013</v>
      </c>
      <c r="G229" s="86">
        <f>SUM(G227:G228)</f>
        <v>1091863.0649600001</v>
      </c>
      <c r="H229" s="86">
        <f>SUM(H227:H228)</f>
        <v>1155794.3827199999</v>
      </c>
      <c r="J229" s="52">
        <f>SUM(J227:J228)</f>
        <v>1155794.3827199999</v>
      </c>
      <c r="K229" s="2">
        <f>M229/D229</f>
        <v>534.88000207326013</v>
      </c>
      <c r="L229" s="87">
        <f>P229/D229</f>
        <v>563.45711640985382</v>
      </c>
      <c r="M229" s="2">
        <f>SUM(M227:M228)</f>
        <v>1155794.3827199999</v>
      </c>
      <c r="O229" s="52">
        <f>SUM(O227:O228)</f>
        <v>1155794.3827199999</v>
      </c>
      <c r="P229" s="2">
        <f>SUM(P227:P228)</f>
        <v>1217545.1830799999</v>
      </c>
      <c r="Q229" s="132">
        <f>P229/M229</f>
        <v>1.0534271504371548</v>
      </c>
      <c r="R229" s="144">
        <f>SUM(R227:R228)</f>
        <v>1217545.1830799999</v>
      </c>
      <c r="S229" s="6"/>
    </row>
    <row r="230" spans="1:19" x14ac:dyDescent="0.25">
      <c r="F230" s="86">
        <f>F229/E229*100</f>
        <v>105.8552505173661</v>
      </c>
    </row>
    <row r="232" spans="1:19" x14ac:dyDescent="0.25">
      <c r="L232" s="2">
        <f>L227/K227</f>
        <v>1.0649943609706407</v>
      </c>
    </row>
    <row r="233" spans="1:19" x14ac:dyDescent="0.25">
      <c r="L233" s="2">
        <f>L228/K228</f>
        <v>1.0449999999999999</v>
      </c>
    </row>
  </sheetData>
  <autoFilter ref="C1:C224"/>
  <mergeCells count="53">
    <mergeCell ref="W141:W142"/>
    <mergeCell ref="X141:X142"/>
    <mergeCell ref="Y141:Y142"/>
    <mergeCell ref="A141:A142"/>
    <mergeCell ref="B141:B142"/>
    <mergeCell ref="T141:T142"/>
    <mergeCell ref="U141:U142"/>
    <mergeCell ref="V141:V142"/>
    <mergeCell ref="AB3:AG3"/>
    <mergeCell ref="AB2:AG2"/>
    <mergeCell ref="T2:Y2"/>
    <mergeCell ref="D1:Q1"/>
    <mergeCell ref="T1:AG1"/>
    <mergeCell ref="A113:A120"/>
    <mergeCell ref="B114:B120"/>
    <mergeCell ref="A63:A64"/>
    <mergeCell ref="B63:B64"/>
    <mergeCell ref="A66:A69"/>
    <mergeCell ref="B66:B69"/>
    <mergeCell ref="A110:A111"/>
    <mergeCell ref="B110:B111"/>
    <mergeCell ref="A1:A4"/>
    <mergeCell ref="B1:B4"/>
    <mergeCell ref="C1:C4"/>
    <mergeCell ref="E3:I3"/>
    <mergeCell ref="U3:Y3"/>
    <mergeCell ref="D3:D4"/>
    <mergeCell ref="T3:T4"/>
    <mergeCell ref="E2:I2"/>
    <mergeCell ref="K2:Q2"/>
    <mergeCell ref="K3:Q3"/>
    <mergeCell ref="A5:A7"/>
    <mergeCell ref="B5:B7"/>
    <mergeCell ref="A13:A16"/>
    <mergeCell ref="A17:A24"/>
    <mergeCell ref="B17:B24"/>
    <mergeCell ref="B13:B16"/>
    <mergeCell ref="A27:A28"/>
    <mergeCell ref="B27:B28"/>
    <mergeCell ref="A39:A60"/>
    <mergeCell ref="B39:B60"/>
    <mergeCell ref="B156:B220"/>
    <mergeCell ref="A156:A220"/>
    <mergeCell ref="A138:A140"/>
    <mergeCell ref="B138:B140"/>
    <mergeCell ref="A132:A133"/>
    <mergeCell ref="B132:B133"/>
    <mergeCell ref="B126:B128"/>
    <mergeCell ref="A126:A128"/>
    <mergeCell ref="A36:A37"/>
    <mergeCell ref="B36:B37"/>
    <mergeCell ref="B95:B105"/>
    <mergeCell ref="A95:A105"/>
  </mergeCells>
  <pageMargins left="0.70866141732283472" right="0.70866141732283472" top="0.74803149606299213" bottom="0.74803149606299213" header="0.31496062992125984" footer="0.31496062992125984"/>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233"/>
  <sheetViews>
    <sheetView zoomScale="70" zoomScaleNormal="70" zoomScaleSheetLayoutView="70" workbookViewId="0">
      <pane xSplit="4" ySplit="4" topLeftCell="E173" activePane="bottomRight" state="frozen"/>
      <selection pane="topRight" activeCell="E1" sqref="E1"/>
      <selection pane="bottomLeft" activeCell="A4" sqref="A4"/>
      <selection pane="bottomRight" activeCell="D216" sqref="D216"/>
    </sheetView>
  </sheetViews>
  <sheetFormatPr defaultRowHeight="15" x14ac:dyDescent="0.25"/>
  <cols>
    <col min="1" max="1" width="9.140625" style="63"/>
    <col min="2" max="2" width="25.5703125" style="63" customWidth="1"/>
    <col min="3" max="3" width="15.28515625" style="2" customWidth="1"/>
    <col min="4" max="4" width="14.85546875" style="6" customWidth="1"/>
    <col min="5" max="8" width="10.7109375" style="8" customWidth="1"/>
    <col min="9" max="10" width="12.140625" style="8" customWidth="1"/>
    <col min="11" max="11" width="10.7109375" style="2" customWidth="1"/>
    <col min="12" max="12" width="14.140625" style="2" customWidth="1"/>
    <col min="13" max="15" width="11.85546875" style="2" customWidth="1"/>
    <col min="16" max="16" width="10.85546875" style="2" customWidth="1"/>
    <col min="17" max="17" width="10.7109375" style="2" customWidth="1"/>
    <col min="18" max="18" width="13.5703125" style="2" customWidth="1"/>
    <col min="19" max="19" width="10.7109375" style="2" customWidth="1"/>
    <col min="20" max="20" width="10.7109375" style="6" customWidth="1"/>
    <col min="21" max="27" width="10.7109375" style="8" customWidth="1"/>
    <col min="28" max="29" width="10.140625" style="63" bestFit="1" customWidth="1"/>
    <col min="30" max="31" width="11.7109375" style="63" customWidth="1"/>
    <col min="32" max="32" width="9.7109375" style="63" customWidth="1"/>
    <col min="33" max="34" width="13.28515625" style="63" customWidth="1"/>
    <col min="35" max="35" width="9.140625" style="63"/>
    <col min="36" max="37" width="13.7109375" style="63" bestFit="1" customWidth="1"/>
    <col min="38" max="38" width="10" style="63" bestFit="1" customWidth="1"/>
    <col min="39" max="73" width="9.140625" style="63"/>
  </cols>
  <sheetData>
    <row r="1" spans="1:73" ht="27" customHeight="1" x14ac:dyDescent="0.25">
      <c r="A1" s="263" t="s">
        <v>4</v>
      </c>
      <c r="B1" s="266" t="s">
        <v>3</v>
      </c>
      <c r="C1" s="250" t="s">
        <v>5</v>
      </c>
      <c r="D1" s="250" t="s">
        <v>1</v>
      </c>
      <c r="E1" s="250"/>
      <c r="F1" s="250"/>
      <c r="G1" s="250"/>
      <c r="H1" s="250"/>
      <c r="I1" s="250"/>
      <c r="J1" s="250"/>
      <c r="K1" s="250"/>
      <c r="L1" s="250"/>
      <c r="M1" s="250"/>
      <c r="N1" s="250"/>
      <c r="O1" s="250"/>
      <c r="P1" s="250"/>
      <c r="Q1" s="250"/>
      <c r="R1" s="156"/>
      <c r="S1" s="156"/>
      <c r="T1" s="250" t="s">
        <v>2</v>
      </c>
      <c r="U1" s="250"/>
      <c r="V1" s="250"/>
      <c r="W1" s="250"/>
      <c r="X1" s="250"/>
      <c r="Y1" s="250"/>
      <c r="Z1" s="250"/>
      <c r="AA1" s="250"/>
      <c r="AB1" s="250"/>
      <c r="AC1" s="250"/>
      <c r="AD1" s="250"/>
      <c r="AE1" s="250"/>
      <c r="AF1" s="250"/>
      <c r="AG1" s="250"/>
      <c r="AH1" s="124"/>
      <c r="AI1" s="124"/>
    </row>
    <row r="2" spans="1:73" ht="27" customHeight="1" x14ac:dyDescent="0.25">
      <c r="A2" s="264"/>
      <c r="B2" s="266"/>
      <c r="C2" s="250"/>
      <c r="D2" s="66"/>
      <c r="E2" s="251" t="s">
        <v>278</v>
      </c>
      <c r="F2" s="251"/>
      <c r="G2" s="251"/>
      <c r="H2" s="251"/>
      <c r="I2" s="251"/>
      <c r="J2" s="157"/>
      <c r="K2" s="252" t="s">
        <v>279</v>
      </c>
      <c r="L2" s="251"/>
      <c r="M2" s="251"/>
      <c r="N2" s="251"/>
      <c r="O2" s="251"/>
      <c r="P2" s="251"/>
      <c r="Q2" s="251"/>
      <c r="R2" s="157"/>
      <c r="S2" s="157"/>
      <c r="T2" s="250" t="s">
        <v>278</v>
      </c>
      <c r="U2" s="250"/>
      <c r="V2" s="250"/>
      <c r="W2" s="250"/>
      <c r="X2" s="250"/>
      <c r="Y2" s="250"/>
      <c r="Z2" s="156"/>
      <c r="AA2" s="156"/>
      <c r="AB2" s="253" t="s">
        <v>279</v>
      </c>
      <c r="AC2" s="253"/>
      <c r="AD2" s="253"/>
      <c r="AE2" s="253"/>
      <c r="AF2" s="253"/>
      <c r="AG2" s="253"/>
      <c r="AH2" s="125"/>
      <c r="AI2" s="125"/>
    </row>
    <row r="3" spans="1:73" ht="42.75" customHeight="1" x14ac:dyDescent="0.25">
      <c r="A3" s="264"/>
      <c r="B3" s="266"/>
      <c r="C3" s="250"/>
      <c r="D3" s="248" t="s">
        <v>0</v>
      </c>
      <c r="E3" s="254" t="s">
        <v>216</v>
      </c>
      <c r="F3" s="255"/>
      <c r="G3" s="255"/>
      <c r="H3" s="255"/>
      <c r="I3" s="256"/>
      <c r="J3" s="158"/>
      <c r="K3" s="254" t="s">
        <v>216</v>
      </c>
      <c r="L3" s="255"/>
      <c r="M3" s="255"/>
      <c r="N3" s="255"/>
      <c r="O3" s="255"/>
      <c r="P3" s="255"/>
      <c r="Q3" s="256"/>
      <c r="R3" s="118"/>
      <c r="S3" s="118"/>
      <c r="T3" s="248" t="s">
        <v>0</v>
      </c>
      <c r="U3" s="254" t="s">
        <v>217</v>
      </c>
      <c r="V3" s="255"/>
      <c r="W3" s="255"/>
      <c r="X3" s="255"/>
      <c r="Y3" s="256"/>
      <c r="Z3" s="158"/>
      <c r="AA3" s="158"/>
      <c r="AB3" s="254" t="s">
        <v>217</v>
      </c>
      <c r="AC3" s="255"/>
      <c r="AD3" s="255"/>
      <c r="AE3" s="255"/>
      <c r="AF3" s="255"/>
      <c r="AG3" s="256"/>
      <c r="AH3" s="126"/>
      <c r="AI3" s="126"/>
    </row>
    <row r="4" spans="1:73" ht="72" thickBot="1" x14ac:dyDescent="0.3">
      <c r="A4" s="265"/>
      <c r="B4" s="266"/>
      <c r="C4" s="250"/>
      <c r="D4" s="249"/>
      <c r="E4" s="19" t="s">
        <v>259</v>
      </c>
      <c r="F4" s="19" t="s">
        <v>260</v>
      </c>
      <c r="G4" s="19" t="s">
        <v>261</v>
      </c>
      <c r="H4" s="19" t="s">
        <v>262</v>
      </c>
      <c r="I4" s="19"/>
      <c r="J4" s="19" t="s">
        <v>305</v>
      </c>
      <c r="K4" s="19" t="s">
        <v>280</v>
      </c>
      <c r="L4" s="19" t="s">
        <v>281</v>
      </c>
      <c r="M4" s="19" t="s">
        <v>284</v>
      </c>
      <c r="N4" s="19"/>
      <c r="O4" s="19" t="s">
        <v>303</v>
      </c>
      <c r="P4" s="19" t="s">
        <v>285</v>
      </c>
      <c r="Q4" s="19"/>
      <c r="R4" s="19" t="s">
        <v>304</v>
      </c>
      <c r="S4" s="119" t="s">
        <v>299</v>
      </c>
      <c r="T4" s="249"/>
      <c r="U4" s="19" t="s">
        <v>259</v>
      </c>
      <c r="V4" s="19" t="s">
        <v>260</v>
      </c>
      <c r="W4" s="19" t="s">
        <v>261</v>
      </c>
      <c r="X4" s="19" t="s">
        <v>262</v>
      </c>
      <c r="Y4" s="19"/>
      <c r="Z4" s="19" t="s">
        <v>305</v>
      </c>
      <c r="AA4" s="67" t="s">
        <v>299</v>
      </c>
      <c r="AB4" s="67" t="s">
        <v>280</v>
      </c>
      <c r="AC4" s="67" t="s">
        <v>281</v>
      </c>
      <c r="AD4" s="67" t="s">
        <v>284</v>
      </c>
      <c r="AE4" s="19" t="s">
        <v>303</v>
      </c>
      <c r="AF4" s="67" t="s">
        <v>285</v>
      </c>
      <c r="AG4" s="67"/>
      <c r="AH4" s="67" t="s">
        <v>304</v>
      </c>
      <c r="AI4" s="126"/>
    </row>
    <row r="5" spans="1:73" ht="60" x14ac:dyDescent="0.25">
      <c r="A5" s="257">
        <v>1</v>
      </c>
      <c r="B5" s="260" t="s">
        <v>65</v>
      </c>
      <c r="C5" s="1" t="s">
        <v>202</v>
      </c>
      <c r="D5" s="46">
        <v>26.6</v>
      </c>
      <c r="E5" s="23">
        <v>26.86</v>
      </c>
      <c r="F5" s="23">
        <v>28.31</v>
      </c>
      <c r="G5" s="23">
        <f>D5*E5/2</f>
        <v>357.238</v>
      </c>
      <c r="H5" s="23">
        <f>D5*F5/2</f>
        <v>376.52300000000002</v>
      </c>
      <c r="I5" s="23">
        <f>G5+H5</f>
        <v>733.76099999999997</v>
      </c>
      <c r="J5" s="133">
        <f>D5*F5</f>
        <v>753.04600000000005</v>
      </c>
      <c r="K5" s="65">
        <f>F5</f>
        <v>28.31</v>
      </c>
      <c r="L5" s="65">
        <v>30.15</v>
      </c>
      <c r="M5" s="65">
        <f>D5*K5/2</f>
        <v>376.52300000000002</v>
      </c>
      <c r="N5" s="65">
        <f>K5/F5*100</f>
        <v>100</v>
      </c>
      <c r="O5" s="133">
        <f>D5*K5</f>
        <v>753.04600000000005</v>
      </c>
      <c r="P5" s="65">
        <f>D5*L5/2</f>
        <v>400.995</v>
      </c>
      <c r="Q5" s="65">
        <f>M5+P5</f>
        <v>777.51800000000003</v>
      </c>
      <c r="R5" s="135">
        <f>D5*L5</f>
        <v>801.99</v>
      </c>
      <c r="S5" s="65">
        <f>L5/K5*100</f>
        <v>106.49947015188978</v>
      </c>
      <c r="T5" s="164"/>
      <c r="U5" s="25"/>
      <c r="V5" s="25">
        <f>U5*1.06</f>
        <v>0</v>
      </c>
      <c r="W5" s="25">
        <f>T5*U5/2</f>
        <v>0</v>
      </c>
      <c r="X5" s="25">
        <f>T5*V5/2</f>
        <v>0</v>
      </c>
      <c r="Y5" s="25">
        <f>W5+X5</f>
        <v>0</v>
      </c>
      <c r="Z5" s="136">
        <f>T5*V5</f>
        <v>0</v>
      </c>
      <c r="AA5" s="25" t="e">
        <f>V5/U5*100</f>
        <v>#DIV/0!</v>
      </c>
      <c r="AB5" s="68">
        <f>V5</f>
        <v>0</v>
      </c>
      <c r="AC5" s="71"/>
      <c r="AD5" s="68">
        <f>AB5*T5/2</f>
        <v>0</v>
      </c>
      <c r="AE5" s="141">
        <f>T5*AB5</f>
        <v>0</v>
      </c>
      <c r="AF5" s="68">
        <f>AC5*T5/2</f>
        <v>0</v>
      </c>
      <c r="AG5" s="138">
        <f t="shared" ref="AG5:AG68" si="0">AD5+AF5</f>
        <v>0</v>
      </c>
      <c r="AH5" s="139">
        <f>T5*AC5</f>
        <v>0</v>
      </c>
      <c r="AI5" s="127" t="e">
        <f>AC5/AB5*100</f>
        <v>#DIV/0!</v>
      </c>
    </row>
    <row r="6" spans="1:73" ht="60" x14ac:dyDescent="0.25">
      <c r="A6" s="258"/>
      <c r="B6" s="261"/>
      <c r="C6" s="1" t="s">
        <v>250</v>
      </c>
      <c r="D6" s="46">
        <v>36.198999999999998</v>
      </c>
      <c r="E6" s="23">
        <v>52.64</v>
      </c>
      <c r="F6" s="23">
        <v>53.21</v>
      </c>
      <c r="G6" s="23">
        <f t="shared" ref="G6:G70" si="1">D6*E6/2</f>
        <v>952.75767999999994</v>
      </c>
      <c r="H6" s="23">
        <f t="shared" ref="H6:H70" si="2">D6*F6/2</f>
        <v>963.07439499999998</v>
      </c>
      <c r="I6" s="23">
        <f t="shared" ref="I6:I69" si="3">G6+H6</f>
        <v>1915.8320749999998</v>
      </c>
      <c r="J6" s="133">
        <f t="shared" ref="J6:J70" si="4">D6*F6</f>
        <v>1926.14879</v>
      </c>
      <c r="K6" s="65">
        <f t="shared" ref="K6:K69" si="5">F6</f>
        <v>53.21</v>
      </c>
      <c r="L6" s="65">
        <v>56.67</v>
      </c>
      <c r="M6" s="65">
        <f t="shared" ref="M6:M70" si="6">D6*K6/2</f>
        <v>963.07439499999998</v>
      </c>
      <c r="N6" s="65">
        <f t="shared" ref="N6:N70" si="7">K6/F6*100</f>
        <v>100</v>
      </c>
      <c r="O6" s="133">
        <f t="shared" ref="O6:O70" si="8">D6*K6</f>
        <v>1926.14879</v>
      </c>
      <c r="P6" s="65">
        <f t="shared" ref="P6:P70" si="9">D6*L6/2</f>
        <v>1025.6986649999999</v>
      </c>
      <c r="Q6" s="65">
        <f t="shared" ref="Q6:Q70" si="10">M6+P6</f>
        <v>1988.77306</v>
      </c>
      <c r="R6" s="135">
        <f t="shared" ref="R6:R70" si="11">D6*L6</f>
        <v>2051.3973299999998</v>
      </c>
      <c r="S6" s="65">
        <f t="shared" ref="S6:S70" si="12">L6/K6*100</f>
        <v>106.50253711708326</v>
      </c>
      <c r="T6" s="26"/>
      <c r="U6" s="43"/>
      <c r="V6" s="25">
        <f t="shared" ref="V6:V64" si="13">U6*1.06</f>
        <v>0</v>
      </c>
      <c r="W6" s="25">
        <f t="shared" ref="W6:W69" si="14">T6*U6/2</f>
        <v>0</v>
      </c>
      <c r="X6" s="25">
        <f t="shared" ref="X6:X69" si="15">T6*V6/2</f>
        <v>0</v>
      </c>
      <c r="Y6" s="25">
        <f t="shared" ref="Y6:Y69" si="16">W6+X6</f>
        <v>0</v>
      </c>
      <c r="Z6" s="136">
        <f t="shared" ref="Z6:Z70" si="17">T6*V6</f>
        <v>0</v>
      </c>
      <c r="AA6" s="25" t="e">
        <f t="shared" ref="AA6:AA70" si="18">V6/U6*100</f>
        <v>#DIV/0!</v>
      </c>
      <c r="AB6" s="68">
        <f t="shared" ref="AB6:AB69" si="19">V6</f>
        <v>0</v>
      </c>
      <c r="AC6" s="71"/>
      <c r="AD6" s="68">
        <f t="shared" ref="AD6:AD70" si="20">AB6*T6/2</f>
        <v>0</v>
      </c>
      <c r="AE6" s="141">
        <f t="shared" ref="AE6:AE70" si="21">T6*AB6</f>
        <v>0</v>
      </c>
      <c r="AF6" s="68">
        <f t="shared" ref="AF6:AF70" si="22">AC6*T6/2</f>
        <v>0</v>
      </c>
      <c r="AG6" s="138">
        <f t="shared" si="0"/>
        <v>0</v>
      </c>
      <c r="AH6" s="139">
        <f t="shared" ref="AH6:AH70" si="23">T6*AC6</f>
        <v>0</v>
      </c>
      <c r="AI6" s="127" t="e">
        <f t="shared" ref="AI6:AI70" si="24">AC6/AB6*100</f>
        <v>#DIV/0!</v>
      </c>
    </row>
    <row r="7" spans="1:73" ht="180" customHeight="1" x14ac:dyDescent="0.25">
      <c r="A7" s="259"/>
      <c r="B7" s="262"/>
      <c r="C7" s="1" t="s">
        <v>192</v>
      </c>
      <c r="D7" s="164">
        <v>94.733000000000004</v>
      </c>
      <c r="E7" s="25">
        <v>52.64</v>
      </c>
      <c r="F7" s="23">
        <v>55.48</v>
      </c>
      <c r="G7" s="23">
        <f t="shared" si="1"/>
        <v>2493.3725600000002</v>
      </c>
      <c r="H7" s="23">
        <f t="shared" si="2"/>
        <v>2627.8934199999999</v>
      </c>
      <c r="I7" s="23">
        <f t="shared" si="3"/>
        <v>5121.2659800000001</v>
      </c>
      <c r="J7" s="133">
        <f t="shared" si="4"/>
        <v>5255.7868399999998</v>
      </c>
      <c r="K7" s="65">
        <f t="shared" si="5"/>
        <v>55.48</v>
      </c>
      <c r="L7" s="65">
        <v>59.09</v>
      </c>
      <c r="M7" s="65">
        <f t="shared" si="6"/>
        <v>2627.8934199999999</v>
      </c>
      <c r="N7" s="65">
        <f t="shared" si="7"/>
        <v>100</v>
      </c>
      <c r="O7" s="133">
        <f t="shared" si="8"/>
        <v>5255.7868399999998</v>
      </c>
      <c r="P7" s="65">
        <f t="shared" si="9"/>
        <v>2798.8864850000004</v>
      </c>
      <c r="Q7" s="65">
        <f t="shared" si="10"/>
        <v>5426.7799050000003</v>
      </c>
      <c r="R7" s="135">
        <f t="shared" si="11"/>
        <v>5597.7729700000009</v>
      </c>
      <c r="S7" s="65">
        <f t="shared" si="12"/>
        <v>106.50684931506851</v>
      </c>
      <c r="T7" s="164"/>
      <c r="U7" s="25">
        <v>0</v>
      </c>
      <c r="V7" s="25">
        <f t="shared" si="13"/>
        <v>0</v>
      </c>
      <c r="W7" s="25">
        <f t="shared" si="14"/>
        <v>0</v>
      </c>
      <c r="X7" s="25">
        <f t="shared" si="15"/>
        <v>0</v>
      </c>
      <c r="Y7" s="25">
        <f t="shared" si="16"/>
        <v>0</v>
      </c>
      <c r="Z7" s="136">
        <f t="shared" si="17"/>
        <v>0</v>
      </c>
      <c r="AA7" s="25" t="e">
        <f t="shared" si="18"/>
        <v>#DIV/0!</v>
      </c>
      <c r="AB7" s="68">
        <f t="shared" si="19"/>
        <v>0</v>
      </c>
      <c r="AC7" s="71"/>
      <c r="AD7" s="68">
        <f t="shared" si="20"/>
        <v>0</v>
      </c>
      <c r="AE7" s="141">
        <f t="shared" si="21"/>
        <v>0</v>
      </c>
      <c r="AF7" s="68">
        <f t="shared" si="22"/>
        <v>0</v>
      </c>
      <c r="AG7" s="138">
        <f t="shared" si="0"/>
        <v>0</v>
      </c>
      <c r="AH7" s="139">
        <f t="shared" si="23"/>
        <v>0</v>
      </c>
      <c r="AI7" s="127" t="e">
        <f t="shared" si="24"/>
        <v>#DIV/0!</v>
      </c>
    </row>
    <row r="8" spans="1:73" ht="45" x14ac:dyDescent="0.25">
      <c r="A8" s="162">
        <v>2</v>
      </c>
      <c r="B8" s="89" t="s">
        <v>150</v>
      </c>
      <c r="C8" s="1" t="s">
        <v>145</v>
      </c>
      <c r="D8" s="164">
        <v>103.88200000000001</v>
      </c>
      <c r="E8" s="25">
        <v>50.27</v>
      </c>
      <c r="F8" s="23">
        <v>52.98</v>
      </c>
      <c r="G8" s="23">
        <f t="shared" si="1"/>
        <v>2611.0740700000001</v>
      </c>
      <c r="H8" s="23">
        <f t="shared" si="2"/>
        <v>2751.8341799999998</v>
      </c>
      <c r="I8" s="23">
        <f>G8+H8</f>
        <v>5362.9082500000004</v>
      </c>
      <c r="J8" s="133">
        <f t="shared" si="4"/>
        <v>5503.6683599999997</v>
      </c>
      <c r="K8" s="65">
        <f t="shared" si="5"/>
        <v>52.98</v>
      </c>
      <c r="L8" s="65">
        <v>56.42</v>
      </c>
      <c r="M8" s="65">
        <f t="shared" si="6"/>
        <v>2751.8341799999998</v>
      </c>
      <c r="N8" s="65">
        <f>K8/F8*100</f>
        <v>100</v>
      </c>
      <c r="O8" s="133">
        <f>D8*K8</f>
        <v>5503.6683599999997</v>
      </c>
      <c r="P8" s="65">
        <f t="shared" si="9"/>
        <v>2930.5112200000003</v>
      </c>
      <c r="Q8" s="65">
        <f t="shared" si="10"/>
        <v>5682.3454000000002</v>
      </c>
      <c r="R8" s="135">
        <f t="shared" si="11"/>
        <v>5861.0224400000006</v>
      </c>
      <c r="S8" s="65">
        <f t="shared" si="12"/>
        <v>106.4930162325406</v>
      </c>
      <c r="T8" s="27"/>
      <c r="U8" s="25">
        <v>0</v>
      </c>
      <c r="V8" s="25">
        <f t="shared" si="13"/>
        <v>0</v>
      </c>
      <c r="W8" s="25">
        <f t="shared" si="14"/>
        <v>0</v>
      </c>
      <c r="X8" s="25">
        <f t="shared" si="15"/>
        <v>0</v>
      </c>
      <c r="Y8" s="25">
        <f t="shared" si="16"/>
        <v>0</v>
      </c>
      <c r="Z8" s="136">
        <f t="shared" si="17"/>
        <v>0</v>
      </c>
      <c r="AA8" s="25" t="e">
        <f t="shared" si="18"/>
        <v>#DIV/0!</v>
      </c>
      <c r="AB8" s="68">
        <f t="shared" si="19"/>
        <v>0</v>
      </c>
      <c r="AC8" s="71"/>
      <c r="AD8" s="68">
        <f t="shared" si="20"/>
        <v>0</v>
      </c>
      <c r="AE8" s="141">
        <f t="shared" si="21"/>
        <v>0</v>
      </c>
      <c r="AF8" s="68">
        <f t="shared" si="22"/>
        <v>0</v>
      </c>
      <c r="AG8" s="138">
        <f t="shared" si="0"/>
        <v>0</v>
      </c>
      <c r="AH8" s="139">
        <f t="shared" si="23"/>
        <v>0</v>
      </c>
      <c r="AI8" s="127" t="e">
        <f t="shared" si="24"/>
        <v>#DIV/0!</v>
      </c>
    </row>
    <row r="9" spans="1:73" ht="270" x14ac:dyDescent="0.25">
      <c r="A9" s="162">
        <v>3</v>
      </c>
      <c r="B9" s="89" t="s">
        <v>306</v>
      </c>
      <c r="C9" s="1" t="s">
        <v>307</v>
      </c>
      <c r="D9" s="164">
        <v>352.02</v>
      </c>
      <c r="E9" s="25">
        <v>0</v>
      </c>
      <c r="F9" s="23">
        <v>0</v>
      </c>
      <c r="G9" s="23">
        <v>0</v>
      </c>
      <c r="H9" s="23">
        <f t="shared" si="2"/>
        <v>0</v>
      </c>
      <c r="I9" s="23">
        <v>0</v>
      </c>
      <c r="J9" s="133">
        <f t="shared" si="4"/>
        <v>0</v>
      </c>
      <c r="K9" s="65">
        <v>37.06</v>
      </c>
      <c r="L9" s="65">
        <v>38.979999999999997</v>
      </c>
      <c r="M9" s="65">
        <f>D9*K9/2</f>
        <v>6522.9305999999997</v>
      </c>
      <c r="N9" s="65"/>
      <c r="O9" s="133">
        <f>D9*K9</f>
        <v>13045.861199999999</v>
      </c>
      <c r="P9" s="65">
        <f t="shared" si="9"/>
        <v>6860.8697999999995</v>
      </c>
      <c r="Q9" s="65">
        <f>M9+P9</f>
        <v>13383.8004</v>
      </c>
      <c r="R9" s="135">
        <f t="shared" si="11"/>
        <v>13721.739599999999</v>
      </c>
      <c r="S9" s="65">
        <f>L9/K9*100</f>
        <v>105.18078791149486</v>
      </c>
      <c r="T9" s="27"/>
      <c r="U9" s="25">
        <v>0</v>
      </c>
      <c r="V9" s="25">
        <v>0</v>
      </c>
      <c r="W9" s="25">
        <v>0</v>
      </c>
      <c r="X9" s="25">
        <v>0</v>
      </c>
      <c r="Y9" s="25">
        <v>0</v>
      </c>
      <c r="Z9" s="136">
        <v>0</v>
      </c>
      <c r="AA9" s="25" t="e">
        <f t="shared" si="18"/>
        <v>#DIV/0!</v>
      </c>
      <c r="AB9" s="68">
        <v>0</v>
      </c>
      <c r="AC9" s="71">
        <v>0</v>
      </c>
      <c r="AD9" s="68">
        <v>0</v>
      </c>
      <c r="AE9" s="141">
        <v>0</v>
      </c>
      <c r="AF9" s="68">
        <v>0</v>
      </c>
      <c r="AG9" s="138">
        <v>0</v>
      </c>
      <c r="AH9" s="139">
        <v>0</v>
      </c>
      <c r="AI9" s="127" t="e">
        <f t="shared" si="24"/>
        <v>#DIV/0!</v>
      </c>
    </row>
    <row r="10" spans="1:73" ht="45" x14ac:dyDescent="0.25">
      <c r="A10" s="162">
        <v>3</v>
      </c>
      <c r="B10" s="98" t="s">
        <v>287</v>
      </c>
      <c r="C10" s="1" t="s">
        <v>201</v>
      </c>
      <c r="D10" s="22">
        <v>72.36</v>
      </c>
      <c r="E10" s="23"/>
      <c r="F10" s="23">
        <v>57.35</v>
      </c>
      <c r="G10" s="23">
        <f t="shared" si="1"/>
        <v>0</v>
      </c>
      <c r="H10" s="23">
        <f t="shared" si="2"/>
        <v>2074.9230000000002</v>
      </c>
      <c r="I10" s="23">
        <f t="shared" si="3"/>
        <v>2074.9230000000002</v>
      </c>
      <c r="J10" s="133">
        <f t="shared" si="4"/>
        <v>4149.8460000000005</v>
      </c>
      <c r="K10" s="65">
        <f t="shared" si="5"/>
        <v>57.35</v>
      </c>
      <c r="L10" s="65">
        <v>61.08</v>
      </c>
      <c r="M10" s="65">
        <f t="shared" si="6"/>
        <v>2074.9230000000002</v>
      </c>
      <c r="N10" s="65">
        <f t="shared" si="7"/>
        <v>100</v>
      </c>
      <c r="O10" s="133">
        <f t="shared" si="8"/>
        <v>4149.8460000000005</v>
      </c>
      <c r="P10" s="65">
        <f t="shared" si="9"/>
        <v>2209.8743999999997</v>
      </c>
      <c r="Q10" s="65">
        <f t="shared" si="10"/>
        <v>4284.7973999999995</v>
      </c>
      <c r="R10" s="135">
        <f t="shared" si="11"/>
        <v>4419.7487999999994</v>
      </c>
      <c r="S10" s="65">
        <f t="shared" si="12"/>
        <v>106.50392327811682</v>
      </c>
      <c r="T10" s="22">
        <v>20.18</v>
      </c>
      <c r="U10" s="25"/>
      <c r="V10" s="23">
        <v>33.21</v>
      </c>
      <c r="W10" s="25">
        <f t="shared" si="14"/>
        <v>0</v>
      </c>
      <c r="X10" s="47">
        <f t="shared" si="15"/>
        <v>335.08890000000002</v>
      </c>
      <c r="Y10" s="47">
        <f t="shared" si="16"/>
        <v>335.08890000000002</v>
      </c>
      <c r="Z10" s="136">
        <f t="shared" si="17"/>
        <v>670.17780000000005</v>
      </c>
      <c r="AA10" s="25" t="e">
        <f t="shared" si="18"/>
        <v>#DIV/0!</v>
      </c>
      <c r="AB10" s="68">
        <f t="shared" si="19"/>
        <v>33.21</v>
      </c>
      <c r="AC10" s="71">
        <v>35.369999999999997</v>
      </c>
      <c r="AD10" s="68">
        <f t="shared" si="20"/>
        <v>335.08890000000002</v>
      </c>
      <c r="AE10" s="141">
        <f t="shared" si="21"/>
        <v>670.17780000000005</v>
      </c>
      <c r="AF10" s="68">
        <f t="shared" si="22"/>
        <v>356.88329999999996</v>
      </c>
      <c r="AG10" s="138">
        <f t="shared" si="0"/>
        <v>691.97219999999993</v>
      </c>
      <c r="AH10" s="139">
        <f t="shared" si="23"/>
        <v>713.76659999999993</v>
      </c>
      <c r="AI10" s="127">
        <f t="shared" si="24"/>
        <v>106.5040650406504</v>
      </c>
    </row>
    <row r="11" spans="1:73" s="52" customFormat="1" ht="45" x14ac:dyDescent="0.25">
      <c r="A11" s="162">
        <v>4</v>
      </c>
      <c r="B11" s="90" t="s">
        <v>6</v>
      </c>
      <c r="C11" s="51" t="s">
        <v>171</v>
      </c>
      <c r="D11" s="22">
        <v>193.9</v>
      </c>
      <c r="E11" s="23">
        <v>42.99</v>
      </c>
      <c r="F11" s="23">
        <v>45.54</v>
      </c>
      <c r="G11" s="23">
        <f t="shared" si="1"/>
        <v>4167.8805000000002</v>
      </c>
      <c r="H11" s="23">
        <f t="shared" si="2"/>
        <v>4415.1030000000001</v>
      </c>
      <c r="I11" s="23">
        <f t="shared" si="3"/>
        <v>8582.9835000000003</v>
      </c>
      <c r="J11" s="133">
        <f t="shared" si="4"/>
        <v>8830.2060000000001</v>
      </c>
      <c r="K11" s="65">
        <f t="shared" si="5"/>
        <v>45.54</v>
      </c>
      <c r="L11" s="65">
        <v>47.59</v>
      </c>
      <c r="M11" s="65">
        <f t="shared" si="6"/>
        <v>4415.1030000000001</v>
      </c>
      <c r="N11" s="65">
        <f t="shared" si="7"/>
        <v>100</v>
      </c>
      <c r="O11" s="133">
        <f t="shared" si="8"/>
        <v>8830.2060000000001</v>
      </c>
      <c r="P11" s="65">
        <f t="shared" si="9"/>
        <v>4613.8505000000005</v>
      </c>
      <c r="Q11" s="65">
        <f t="shared" si="10"/>
        <v>9028.9534999999996</v>
      </c>
      <c r="R11" s="135">
        <f t="shared" si="11"/>
        <v>9227.7010000000009</v>
      </c>
      <c r="S11" s="65">
        <f t="shared" si="12"/>
        <v>104.50153711023277</v>
      </c>
      <c r="T11" s="22">
        <v>53.76</v>
      </c>
      <c r="U11" s="25">
        <v>53.58</v>
      </c>
      <c r="V11" s="25">
        <v>54.23</v>
      </c>
      <c r="W11" s="25">
        <f t="shared" si="14"/>
        <v>1440.2303999999999</v>
      </c>
      <c r="X11" s="25">
        <f t="shared" si="15"/>
        <v>1457.7023999999999</v>
      </c>
      <c r="Y11" s="25">
        <f t="shared" si="16"/>
        <v>2897.9327999999996</v>
      </c>
      <c r="Z11" s="136">
        <f t="shared" si="17"/>
        <v>2915.4047999999998</v>
      </c>
      <c r="AA11" s="25">
        <f t="shared" si="18"/>
        <v>101.21313923105637</v>
      </c>
      <c r="AB11" s="68">
        <f t="shared" si="19"/>
        <v>54.23</v>
      </c>
      <c r="AC11" s="71">
        <v>54.39</v>
      </c>
      <c r="AD11" s="68">
        <f t="shared" si="20"/>
        <v>1457.7023999999999</v>
      </c>
      <c r="AE11" s="141">
        <f t="shared" si="21"/>
        <v>2915.4047999999998</v>
      </c>
      <c r="AF11" s="68">
        <f t="shared" si="22"/>
        <v>1462.0031999999999</v>
      </c>
      <c r="AG11" s="138">
        <f t="shared" si="0"/>
        <v>2919.7055999999998</v>
      </c>
      <c r="AH11" s="139">
        <f t="shared" si="23"/>
        <v>2924.0063999999998</v>
      </c>
      <c r="AI11" s="127">
        <f t="shared" si="24"/>
        <v>100.29503964595243</v>
      </c>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row>
    <row r="12" spans="1:73" s="15" customFormat="1" ht="60" x14ac:dyDescent="0.25">
      <c r="A12" s="267">
        <v>6</v>
      </c>
      <c r="B12" s="269" t="s">
        <v>141</v>
      </c>
      <c r="C12" s="1" t="s">
        <v>99</v>
      </c>
      <c r="D12" s="164">
        <v>66.3</v>
      </c>
      <c r="E12" s="25">
        <v>35.42</v>
      </c>
      <c r="F12" s="23">
        <v>37.619999999999997</v>
      </c>
      <c r="G12" s="23">
        <f t="shared" si="1"/>
        <v>1174.173</v>
      </c>
      <c r="H12" s="23">
        <f t="shared" si="2"/>
        <v>1247.1029999999998</v>
      </c>
      <c r="I12" s="23">
        <f t="shared" si="3"/>
        <v>2421.2759999999998</v>
      </c>
      <c r="J12" s="133">
        <f t="shared" si="4"/>
        <v>2494.2059999999997</v>
      </c>
      <c r="K12" s="65">
        <f t="shared" si="5"/>
        <v>37.619999999999997</v>
      </c>
      <c r="L12" s="65">
        <v>39.31</v>
      </c>
      <c r="M12" s="65">
        <f t="shared" si="6"/>
        <v>1247.1029999999998</v>
      </c>
      <c r="N12" s="65">
        <f t="shared" si="7"/>
        <v>100</v>
      </c>
      <c r="O12" s="133">
        <f t="shared" si="8"/>
        <v>2494.2059999999997</v>
      </c>
      <c r="P12" s="65">
        <f t="shared" si="9"/>
        <v>1303.1265000000001</v>
      </c>
      <c r="Q12" s="65">
        <f t="shared" si="10"/>
        <v>2550.2294999999999</v>
      </c>
      <c r="R12" s="135">
        <f t="shared" si="11"/>
        <v>2606.2530000000002</v>
      </c>
      <c r="S12" s="65">
        <f t="shared" si="12"/>
        <v>104.49229133439661</v>
      </c>
      <c r="T12" s="164">
        <v>13.4</v>
      </c>
      <c r="U12" s="25">
        <v>19.93</v>
      </c>
      <c r="V12" s="25">
        <v>20.12</v>
      </c>
      <c r="W12" s="25">
        <f t="shared" si="14"/>
        <v>133.53100000000001</v>
      </c>
      <c r="X12" s="25">
        <f t="shared" si="15"/>
        <v>134.804</v>
      </c>
      <c r="Y12" s="25">
        <f t="shared" si="16"/>
        <v>268.33500000000004</v>
      </c>
      <c r="Z12" s="136">
        <f t="shared" si="17"/>
        <v>269.608</v>
      </c>
      <c r="AA12" s="25">
        <f t="shared" si="18"/>
        <v>100.95333667837431</v>
      </c>
      <c r="AB12" s="68">
        <f t="shared" si="19"/>
        <v>20.12</v>
      </c>
      <c r="AC12" s="71">
        <v>21.02</v>
      </c>
      <c r="AD12" s="68">
        <f t="shared" si="20"/>
        <v>134.804</v>
      </c>
      <c r="AE12" s="141">
        <f t="shared" si="21"/>
        <v>269.608</v>
      </c>
      <c r="AF12" s="68">
        <f t="shared" si="22"/>
        <v>140.834</v>
      </c>
      <c r="AG12" s="138">
        <f t="shared" si="0"/>
        <v>275.63800000000003</v>
      </c>
      <c r="AH12" s="139">
        <f t="shared" si="23"/>
        <v>281.66800000000001</v>
      </c>
      <c r="AI12" s="127">
        <f t="shared" si="24"/>
        <v>104.4731610337972</v>
      </c>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row>
    <row r="13" spans="1:73" s="15" customFormat="1" ht="60" x14ac:dyDescent="0.25">
      <c r="A13" s="268"/>
      <c r="B13" s="270"/>
      <c r="C13" s="1" t="s">
        <v>100</v>
      </c>
      <c r="D13" s="164">
        <v>26.2</v>
      </c>
      <c r="E13" s="25">
        <v>35.42</v>
      </c>
      <c r="F13" s="23">
        <v>37.549999999999997</v>
      </c>
      <c r="G13" s="23">
        <f t="shared" si="1"/>
        <v>464.00200000000001</v>
      </c>
      <c r="H13" s="23">
        <f t="shared" si="2"/>
        <v>491.90499999999997</v>
      </c>
      <c r="I13" s="23">
        <f t="shared" si="3"/>
        <v>955.90699999999993</v>
      </c>
      <c r="J13" s="133">
        <f t="shared" si="4"/>
        <v>983.81</v>
      </c>
      <c r="K13" s="65">
        <f t="shared" si="5"/>
        <v>37.549999999999997</v>
      </c>
      <c r="L13" s="65">
        <v>39.24</v>
      </c>
      <c r="M13" s="65">
        <f t="shared" si="6"/>
        <v>491.90499999999997</v>
      </c>
      <c r="N13" s="65">
        <f t="shared" si="7"/>
        <v>100</v>
      </c>
      <c r="O13" s="133">
        <f t="shared" si="8"/>
        <v>983.81</v>
      </c>
      <c r="P13" s="65">
        <f t="shared" si="9"/>
        <v>514.04399999999998</v>
      </c>
      <c r="Q13" s="65">
        <f t="shared" si="10"/>
        <v>1005.949</v>
      </c>
      <c r="R13" s="135">
        <f t="shared" si="11"/>
        <v>1028.088</v>
      </c>
      <c r="S13" s="65">
        <f t="shared" si="12"/>
        <v>104.50066577896141</v>
      </c>
      <c r="T13" s="164">
        <v>31.1</v>
      </c>
      <c r="U13" s="25">
        <v>34.520000000000003</v>
      </c>
      <c r="V13" s="25">
        <v>36.43</v>
      </c>
      <c r="W13" s="25">
        <f t="shared" si="14"/>
        <v>536.78600000000006</v>
      </c>
      <c r="X13" s="25">
        <f t="shared" si="15"/>
        <v>566.48649999999998</v>
      </c>
      <c r="Y13" s="25">
        <f t="shared" si="16"/>
        <v>1103.2725</v>
      </c>
      <c r="Z13" s="136">
        <f t="shared" si="17"/>
        <v>1132.973</v>
      </c>
      <c r="AA13" s="25">
        <f t="shared" si="18"/>
        <v>105.53302433371958</v>
      </c>
      <c r="AB13" s="68">
        <f t="shared" si="19"/>
        <v>36.43</v>
      </c>
      <c r="AC13" s="71">
        <v>38.08</v>
      </c>
      <c r="AD13" s="68">
        <f t="shared" si="20"/>
        <v>566.48649999999998</v>
      </c>
      <c r="AE13" s="141">
        <f t="shared" si="21"/>
        <v>1132.973</v>
      </c>
      <c r="AF13" s="68">
        <f t="shared" si="22"/>
        <v>592.14400000000001</v>
      </c>
      <c r="AG13" s="138">
        <f t="shared" si="0"/>
        <v>1158.6305</v>
      </c>
      <c r="AH13" s="139">
        <f t="shared" si="23"/>
        <v>1184.288</v>
      </c>
      <c r="AI13" s="127">
        <f t="shared" si="24"/>
        <v>104.52923414768047</v>
      </c>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row>
    <row r="14" spans="1:73" s="15" customFormat="1" ht="60" x14ac:dyDescent="0.25">
      <c r="A14" s="268"/>
      <c r="B14" s="270"/>
      <c r="C14" s="1" t="s">
        <v>101</v>
      </c>
      <c r="D14" s="164">
        <v>110.5</v>
      </c>
      <c r="E14" s="25">
        <v>35.42</v>
      </c>
      <c r="F14" s="23">
        <v>37.619999999999997</v>
      </c>
      <c r="G14" s="23">
        <f t="shared" si="1"/>
        <v>1956.9550000000002</v>
      </c>
      <c r="H14" s="23">
        <f t="shared" si="2"/>
        <v>2078.5049999999997</v>
      </c>
      <c r="I14" s="23">
        <f t="shared" si="3"/>
        <v>4035.46</v>
      </c>
      <c r="J14" s="133">
        <f t="shared" si="4"/>
        <v>4157.0099999999993</v>
      </c>
      <c r="K14" s="65">
        <f t="shared" si="5"/>
        <v>37.619999999999997</v>
      </c>
      <c r="L14" s="65">
        <v>39.31</v>
      </c>
      <c r="M14" s="65">
        <f t="shared" si="6"/>
        <v>2078.5049999999997</v>
      </c>
      <c r="N14" s="65">
        <f t="shared" si="7"/>
        <v>100</v>
      </c>
      <c r="O14" s="133">
        <f t="shared" si="8"/>
        <v>4157.0099999999993</v>
      </c>
      <c r="P14" s="65">
        <f t="shared" si="9"/>
        <v>2171.8775000000001</v>
      </c>
      <c r="Q14" s="65">
        <f t="shared" si="10"/>
        <v>4250.3824999999997</v>
      </c>
      <c r="R14" s="135">
        <f t="shared" si="11"/>
        <v>4343.7550000000001</v>
      </c>
      <c r="S14" s="65">
        <f t="shared" si="12"/>
        <v>104.49229133439661</v>
      </c>
      <c r="T14" s="164">
        <v>13.8</v>
      </c>
      <c r="U14" s="25">
        <v>48.03</v>
      </c>
      <c r="V14" s="25">
        <v>50.92</v>
      </c>
      <c r="W14" s="25">
        <f t="shared" si="14"/>
        <v>331.40700000000004</v>
      </c>
      <c r="X14" s="25">
        <f t="shared" si="15"/>
        <v>351.34800000000001</v>
      </c>
      <c r="Y14" s="25">
        <f t="shared" si="16"/>
        <v>682.75500000000011</v>
      </c>
      <c r="Z14" s="136">
        <f t="shared" si="17"/>
        <v>702.69600000000003</v>
      </c>
      <c r="AA14" s="25">
        <f t="shared" si="18"/>
        <v>106.01707266291902</v>
      </c>
      <c r="AB14" s="68">
        <f t="shared" si="19"/>
        <v>50.92</v>
      </c>
      <c r="AC14" s="71">
        <v>53.21</v>
      </c>
      <c r="AD14" s="68">
        <f t="shared" si="20"/>
        <v>351.34800000000001</v>
      </c>
      <c r="AE14" s="141">
        <f t="shared" si="21"/>
        <v>702.69600000000003</v>
      </c>
      <c r="AF14" s="68">
        <f t="shared" si="22"/>
        <v>367.149</v>
      </c>
      <c r="AG14" s="138">
        <f t="shared" si="0"/>
        <v>718.49700000000007</v>
      </c>
      <c r="AH14" s="139">
        <f t="shared" si="23"/>
        <v>734.298</v>
      </c>
      <c r="AI14" s="127">
        <f t="shared" si="24"/>
        <v>104.49725058915946</v>
      </c>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row>
    <row r="15" spans="1:73" ht="75" x14ac:dyDescent="0.25">
      <c r="A15" s="268"/>
      <c r="B15" s="270"/>
      <c r="C15" s="1" t="s">
        <v>297</v>
      </c>
      <c r="D15" s="164">
        <v>57.6</v>
      </c>
      <c r="E15" s="25">
        <v>28.35</v>
      </c>
      <c r="F15" s="23">
        <v>30.05</v>
      </c>
      <c r="G15" s="23">
        <f t="shared" si="1"/>
        <v>816.48</v>
      </c>
      <c r="H15" s="23">
        <f t="shared" si="2"/>
        <v>865.44</v>
      </c>
      <c r="I15" s="23">
        <f t="shared" si="3"/>
        <v>1681.92</v>
      </c>
      <c r="J15" s="133">
        <f t="shared" si="4"/>
        <v>1730.88</v>
      </c>
      <c r="K15" s="65">
        <f t="shared" si="5"/>
        <v>30.05</v>
      </c>
      <c r="L15" s="65">
        <v>31.4</v>
      </c>
      <c r="M15" s="65">
        <f t="shared" si="6"/>
        <v>865.44</v>
      </c>
      <c r="N15" s="65">
        <f t="shared" si="7"/>
        <v>100</v>
      </c>
      <c r="O15" s="133">
        <f t="shared" si="8"/>
        <v>1730.88</v>
      </c>
      <c r="P15" s="65">
        <f t="shared" si="9"/>
        <v>904.31999999999994</v>
      </c>
      <c r="Q15" s="65">
        <f t="shared" si="10"/>
        <v>1769.76</v>
      </c>
      <c r="R15" s="135">
        <f t="shared" si="11"/>
        <v>1808.6399999999999</v>
      </c>
      <c r="S15" s="65">
        <f t="shared" si="12"/>
        <v>104.49251247920132</v>
      </c>
      <c r="T15" s="164">
        <v>56.7</v>
      </c>
      <c r="U15" s="25">
        <v>41.99</v>
      </c>
      <c r="V15" s="25">
        <v>44.51</v>
      </c>
      <c r="W15" s="25">
        <f t="shared" si="14"/>
        <v>1190.4165</v>
      </c>
      <c r="X15" s="25">
        <f t="shared" si="15"/>
        <v>1261.8585</v>
      </c>
      <c r="Y15" s="25">
        <f t="shared" si="16"/>
        <v>2452.2750000000001</v>
      </c>
      <c r="Z15" s="136">
        <f t="shared" si="17"/>
        <v>2523.7170000000001</v>
      </c>
      <c r="AA15" s="25">
        <f t="shared" si="18"/>
        <v>106.00142891164562</v>
      </c>
      <c r="AB15" s="68">
        <f t="shared" si="19"/>
        <v>44.51</v>
      </c>
      <c r="AC15" s="71">
        <v>46.51</v>
      </c>
      <c r="AD15" s="68">
        <f t="shared" si="20"/>
        <v>1261.8585</v>
      </c>
      <c r="AE15" s="141">
        <f t="shared" si="21"/>
        <v>2523.7170000000001</v>
      </c>
      <c r="AF15" s="68">
        <f t="shared" si="22"/>
        <v>1318.5585000000001</v>
      </c>
      <c r="AG15" s="138">
        <f t="shared" si="0"/>
        <v>2580.4170000000004</v>
      </c>
      <c r="AH15" s="139">
        <f t="shared" si="23"/>
        <v>2637.1170000000002</v>
      </c>
      <c r="AI15" s="127">
        <f t="shared" si="24"/>
        <v>104.49337227589307</v>
      </c>
    </row>
    <row r="16" spans="1:73" s="15" customFormat="1" ht="45" x14ac:dyDescent="0.25">
      <c r="A16" s="268"/>
      <c r="B16" s="303"/>
      <c r="C16" s="1" t="s">
        <v>102</v>
      </c>
      <c r="D16" s="28">
        <v>14.2</v>
      </c>
      <c r="E16" s="29">
        <v>21.2</v>
      </c>
      <c r="F16" s="23">
        <v>22.46</v>
      </c>
      <c r="G16" s="23">
        <f t="shared" si="1"/>
        <v>150.51999999999998</v>
      </c>
      <c r="H16" s="23">
        <f t="shared" si="2"/>
        <v>159.46600000000001</v>
      </c>
      <c r="I16" s="23">
        <f t="shared" si="3"/>
        <v>309.98599999999999</v>
      </c>
      <c r="J16" s="133">
        <f t="shared" si="4"/>
        <v>318.93200000000002</v>
      </c>
      <c r="K16" s="65">
        <f t="shared" si="5"/>
        <v>22.46</v>
      </c>
      <c r="L16" s="65">
        <v>23.47</v>
      </c>
      <c r="M16" s="65">
        <f t="shared" si="6"/>
        <v>159.46600000000001</v>
      </c>
      <c r="N16" s="65">
        <f t="shared" si="7"/>
        <v>100</v>
      </c>
      <c r="O16" s="133">
        <f t="shared" si="8"/>
        <v>318.93200000000002</v>
      </c>
      <c r="P16" s="65">
        <f t="shared" si="9"/>
        <v>166.63699999999997</v>
      </c>
      <c r="Q16" s="65">
        <f t="shared" si="10"/>
        <v>326.10299999999995</v>
      </c>
      <c r="R16" s="135">
        <f t="shared" si="11"/>
        <v>333.27399999999994</v>
      </c>
      <c r="S16" s="65">
        <f t="shared" si="12"/>
        <v>104.49688334817453</v>
      </c>
      <c r="T16" s="69"/>
      <c r="U16" s="25"/>
      <c r="V16" s="25">
        <f t="shared" si="13"/>
        <v>0</v>
      </c>
      <c r="W16" s="25">
        <f t="shared" si="14"/>
        <v>0</v>
      </c>
      <c r="X16" s="25">
        <f t="shared" si="15"/>
        <v>0</v>
      </c>
      <c r="Y16" s="25">
        <f t="shared" si="16"/>
        <v>0</v>
      </c>
      <c r="Z16" s="136">
        <f t="shared" si="17"/>
        <v>0</v>
      </c>
      <c r="AA16" s="25" t="e">
        <f t="shared" si="18"/>
        <v>#DIV/0!</v>
      </c>
      <c r="AB16" s="68">
        <f t="shared" si="19"/>
        <v>0</v>
      </c>
      <c r="AC16" s="71"/>
      <c r="AD16" s="68">
        <f t="shared" si="20"/>
        <v>0</v>
      </c>
      <c r="AE16" s="141">
        <f t="shared" si="21"/>
        <v>0</v>
      </c>
      <c r="AF16" s="68">
        <f t="shared" si="22"/>
        <v>0</v>
      </c>
      <c r="AG16" s="138">
        <f t="shared" si="0"/>
        <v>0</v>
      </c>
      <c r="AH16" s="139">
        <f t="shared" si="23"/>
        <v>0</v>
      </c>
      <c r="AI16" s="127" t="e">
        <f t="shared" si="24"/>
        <v>#DIV/0!</v>
      </c>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row>
    <row r="17" spans="1:73" ht="105" x14ac:dyDescent="0.25">
      <c r="A17" s="268"/>
      <c r="B17" s="303"/>
      <c r="C17" s="1" t="s">
        <v>298</v>
      </c>
      <c r="D17" s="164">
        <v>26.2</v>
      </c>
      <c r="E17" s="25">
        <v>40.04</v>
      </c>
      <c r="F17" s="23">
        <v>42.44</v>
      </c>
      <c r="G17" s="23">
        <f t="shared" si="1"/>
        <v>524.524</v>
      </c>
      <c r="H17" s="23">
        <f t="shared" si="2"/>
        <v>555.96399999999994</v>
      </c>
      <c r="I17" s="23">
        <f t="shared" si="3"/>
        <v>1080.4879999999998</v>
      </c>
      <c r="J17" s="133">
        <f t="shared" si="4"/>
        <v>1111.9279999999999</v>
      </c>
      <c r="K17" s="65">
        <f t="shared" si="5"/>
        <v>42.44</v>
      </c>
      <c r="L17" s="65">
        <v>44.35</v>
      </c>
      <c r="M17" s="65">
        <f t="shared" si="6"/>
        <v>555.96399999999994</v>
      </c>
      <c r="N17" s="65">
        <f t="shared" si="7"/>
        <v>100</v>
      </c>
      <c r="O17" s="133">
        <f t="shared" si="8"/>
        <v>1111.9279999999999</v>
      </c>
      <c r="P17" s="65">
        <f t="shared" si="9"/>
        <v>580.98500000000001</v>
      </c>
      <c r="Q17" s="65">
        <f t="shared" si="10"/>
        <v>1136.9490000000001</v>
      </c>
      <c r="R17" s="135">
        <f t="shared" si="11"/>
        <v>1161.97</v>
      </c>
      <c r="S17" s="65">
        <f t="shared" si="12"/>
        <v>104.50047125353441</v>
      </c>
      <c r="T17" s="69"/>
      <c r="U17" s="25"/>
      <c r="V17" s="25">
        <f t="shared" si="13"/>
        <v>0</v>
      </c>
      <c r="W17" s="25">
        <f t="shared" si="14"/>
        <v>0</v>
      </c>
      <c r="X17" s="25">
        <f t="shared" si="15"/>
        <v>0</v>
      </c>
      <c r="Y17" s="25">
        <f t="shared" si="16"/>
        <v>0</v>
      </c>
      <c r="Z17" s="136">
        <f t="shared" si="17"/>
        <v>0</v>
      </c>
      <c r="AA17" s="25" t="e">
        <f t="shared" si="18"/>
        <v>#DIV/0!</v>
      </c>
      <c r="AB17" s="68">
        <f t="shared" si="19"/>
        <v>0</v>
      </c>
      <c r="AC17" s="71"/>
      <c r="AD17" s="68">
        <f t="shared" si="20"/>
        <v>0</v>
      </c>
      <c r="AE17" s="141">
        <f t="shared" si="21"/>
        <v>0</v>
      </c>
      <c r="AF17" s="68">
        <f t="shared" si="22"/>
        <v>0</v>
      </c>
      <c r="AG17" s="138">
        <f t="shared" si="0"/>
        <v>0</v>
      </c>
      <c r="AH17" s="139">
        <f t="shared" si="23"/>
        <v>0</v>
      </c>
      <c r="AI17" s="127" t="e">
        <f t="shared" si="24"/>
        <v>#DIV/0!</v>
      </c>
    </row>
    <row r="18" spans="1:73" ht="60" x14ac:dyDescent="0.25">
      <c r="A18" s="268"/>
      <c r="B18" s="303"/>
      <c r="C18" s="1" t="s">
        <v>125</v>
      </c>
      <c r="D18" s="164">
        <v>57.9</v>
      </c>
      <c r="E18" s="25">
        <v>40.04</v>
      </c>
      <c r="F18" s="23">
        <v>42.44</v>
      </c>
      <c r="G18" s="23">
        <f t="shared" si="1"/>
        <v>1159.1579999999999</v>
      </c>
      <c r="H18" s="23">
        <f t="shared" si="2"/>
        <v>1228.6379999999999</v>
      </c>
      <c r="I18" s="23">
        <f t="shared" si="3"/>
        <v>2387.7959999999998</v>
      </c>
      <c r="J18" s="133">
        <f t="shared" si="4"/>
        <v>2457.2759999999998</v>
      </c>
      <c r="K18" s="65">
        <f t="shared" si="5"/>
        <v>42.44</v>
      </c>
      <c r="L18" s="65">
        <v>44.35</v>
      </c>
      <c r="M18" s="65">
        <f t="shared" si="6"/>
        <v>1228.6379999999999</v>
      </c>
      <c r="N18" s="65">
        <f t="shared" si="7"/>
        <v>100</v>
      </c>
      <c r="O18" s="133">
        <f t="shared" si="8"/>
        <v>2457.2759999999998</v>
      </c>
      <c r="P18" s="65">
        <f t="shared" si="9"/>
        <v>1283.9325000000001</v>
      </c>
      <c r="Q18" s="65">
        <f t="shared" si="10"/>
        <v>2512.5704999999998</v>
      </c>
      <c r="R18" s="135">
        <f t="shared" si="11"/>
        <v>2567.8650000000002</v>
      </c>
      <c r="S18" s="65">
        <f t="shared" si="12"/>
        <v>104.50047125353441</v>
      </c>
      <c r="T18" s="69"/>
      <c r="U18" s="25"/>
      <c r="V18" s="25">
        <f t="shared" si="13"/>
        <v>0</v>
      </c>
      <c r="W18" s="25">
        <f t="shared" si="14"/>
        <v>0</v>
      </c>
      <c r="X18" s="25">
        <f t="shared" si="15"/>
        <v>0</v>
      </c>
      <c r="Y18" s="25">
        <f t="shared" si="16"/>
        <v>0</v>
      </c>
      <c r="Z18" s="136">
        <f t="shared" si="17"/>
        <v>0</v>
      </c>
      <c r="AA18" s="25" t="e">
        <f t="shared" si="18"/>
        <v>#DIV/0!</v>
      </c>
      <c r="AB18" s="68">
        <f t="shared" si="19"/>
        <v>0</v>
      </c>
      <c r="AC18" s="71"/>
      <c r="AD18" s="68">
        <f t="shared" si="20"/>
        <v>0</v>
      </c>
      <c r="AE18" s="141">
        <f t="shared" si="21"/>
        <v>0</v>
      </c>
      <c r="AF18" s="68">
        <f t="shared" si="22"/>
        <v>0</v>
      </c>
      <c r="AG18" s="138">
        <f t="shared" si="0"/>
        <v>0</v>
      </c>
      <c r="AH18" s="139">
        <f t="shared" si="23"/>
        <v>0</v>
      </c>
      <c r="AI18" s="127" t="e">
        <f t="shared" si="24"/>
        <v>#DIV/0!</v>
      </c>
    </row>
    <row r="19" spans="1:73" s="15" customFormat="1" ht="45" x14ac:dyDescent="0.25">
      <c r="A19" s="268"/>
      <c r="B19" s="303"/>
      <c r="C19" s="1" t="s">
        <v>126</v>
      </c>
      <c r="D19" s="164">
        <v>43.4</v>
      </c>
      <c r="E19" s="25">
        <v>40.04</v>
      </c>
      <c r="F19" s="23">
        <v>42.44</v>
      </c>
      <c r="G19" s="23">
        <f t="shared" si="1"/>
        <v>868.86799999999994</v>
      </c>
      <c r="H19" s="23">
        <f t="shared" si="2"/>
        <v>920.94799999999987</v>
      </c>
      <c r="I19" s="23">
        <f t="shared" si="3"/>
        <v>1789.8159999999998</v>
      </c>
      <c r="J19" s="133">
        <f t="shared" si="4"/>
        <v>1841.8959999999997</v>
      </c>
      <c r="K19" s="65">
        <f t="shared" si="5"/>
        <v>42.44</v>
      </c>
      <c r="L19" s="65">
        <v>44.35</v>
      </c>
      <c r="M19" s="65">
        <f t="shared" si="6"/>
        <v>920.94799999999987</v>
      </c>
      <c r="N19" s="65">
        <f t="shared" si="7"/>
        <v>100</v>
      </c>
      <c r="O19" s="133">
        <f t="shared" si="8"/>
        <v>1841.8959999999997</v>
      </c>
      <c r="P19" s="65">
        <f t="shared" si="9"/>
        <v>962.39499999999998</v>
      </c>
      <c r="Q19" s="65">
        <f t="shared" si="10"/>
        <v>1883.3429999999998</v>
      </c>
      <c r="R19" s="135">
        <f t="shared" si="11"/>
        <v>1924.79</v>
      </c>
      <c r="S19" s="65">
        <f t="shared" si="12"/>
        <v>104.50047125353441</v>
      </c>
      <c r="T19" s="69"/>
      <c r="U19" s="25"/>
      <c r="V19" s="25">
        <f t="shared" si="13"/>
        <v>0</v>
      </c>
      <c r="W19" s="25">
        <f t="shared" si="14"/>
        <v>0</v>
      </c>
      <c r="X19" s="25">
        <f t="shared" si="15"/>
        <v>0</v>
      </c>
      <c r="Y19" s="25">
        <f t="shared" si="16"/>
        <v>0</v>
      </c>
      <c r="Z19" s="136">
        <f t="shared" si="17"/>
        <v>0</v>
      </c>
      <c r="AA19" s="25" t="e">
        <f t="shared" si="18"/>
        <v>#DIV/0!</v>
      </c>
      <c r="AB19" s="68">
        <f t="shared" si="19"/>
        <v>0</v>
      </c>
      <c r="AC19" s="71"/>
      <c r="AD19" s="68">
        <f t="shared" si="20"/>
        <v>0</v>
      </c>
      <c r="AE19" s="141">
        <f t="shared" si="21"/>
        <v>0</v>
      </c>
      <c r="AF19" s="68">
        <f t="shared" si="22"/>
        <v>0</v>
      </c>
      <c r="AG19" s="138">
        <f t="shared" si="0"/>
        <v>0</v>
      </c>
      <c r="AH19" s="139">
        <f t="shared" si="23"/>
        <v>0</v>
      </c>
      <c r="AI19" s="127" t="e">
        <f t="shared" si="24"/>
        <v>#DIV/0!</v>
      </c>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row>
    <row r="20" spans="1:73" ht="60" x14ac:dyDescent="0.25">
      <c r="A20" s="268"/>
      <c r="B20" s="303"/>
      <c r="C20" s="1" t="s">
        <v>127</v>
      </c>
      <c r="D20" s="164">
        <v>7.6</v>
      </c>
      <c r="E20" s="25">
        <v>40.04</v>
      </c>
      <c r="F20" s="23">
        <v>42.44</v>
      </c>
      <c r="G20" s="23">
        <f t="shared" si="1"/>
        <v>152.15199999999999</v>
      </c>
      <c r="H20" s="23">
        <f t="shared" si="2"/>
        <v>161.27199999999999</v>
      </c>
      <c r="I20" s="23">
        <f t="shared" si="3"/>
        <v>313.42399999999998</v>
      </c>
      <c r="J20" s="133">
        <f t="shared" si="4"/>
        <v>322.54399999999998</v>
      </c>
      <c r="K20" s="65">
        <f t="shared" si="5"/>
        <v>42.44</v>
      </c>
      <c r="L20" s="65">
        <v>44.35</v>
      </c>
      <c r="M20" s="65">
        <f t="shared" si="6"/>
        <v>161.27199999999999</v>
      </c>
      <c r="N20" s="65">
        <f t="shared" si="7"/>
        <v>100</v>
      </c>
      <c r="O20" s="133">
        <f t="shared" si="8"/>
        <v>322.54399999999998</v>
      </c>
      <c r="P20" s="65">
        <f t="shared" si="9"/>
        <v>168.53</v>
      </c>
      <c r="Q20" s="65">
        <f t="shared" si="10"/>
        <v>329.80200000000002</v>
      </c>
      <c r="R20" s="135">
        <f t="shared" si="11"/>
        <v>337.06</v>
      </c>
      <c r="S20" s="65">
        <f t="shared" si="12"/>
        <v>104.50047125353441</v>
      </c>
      <c r="T20" s="69"/>
      <c r="U20" s="25"/>
      <c r="V20" s="25">
        <f t="shared" si="13"/>
        <v>0</v>
      </c>
      <c r="W20" s="25">
        <f t="shared" si="14"/>
        <v>0</v>
      </c>
      <c r="X20" s="25">
        <f t="shared" si="15"/>
        <v>0</v>
      </c>
      <c r="Y20" s="25">
        <f t="shared" si="16"/>
        <v>0</v>
      </c>
      <c r="Z20" s="136">
        <f t="shared" si="17"/>
        <v>0</v>
      </c>
      <c r="AA20" s="25" t="e">
        <f t="shared" si="18"/>
        <v>#DIV/0!</v>
      </c>
      <c r="AB20" s="68">
        <f t="shared" si="19"/>
        <v>0</v>
      </c>
      <c r="AC20" s="71"/>
      <c r="AD20" s="68">
        <f t="shared" si="20"/>
        <v>0</v>
      </c>
      <c r="AE20" s="141">
        <f t="shared" si="21"/>
        <v>0</v>
      </c>
      <c r="AF20" s="68">
        <f t="shared" si="22"/>
        <v>0</v>
      </c>
      <c r="AG20" s="138">
        <f t="shared" si="0"/>
        <v>0</v>
      </c>
      <c r="AH20" s="139">
        <f t="shared" si="23"/>
        <v>0</v>
      </c>
      <c r="AI20" s="127" t="e">
        <f t="shared" si="24"/>
        <v>#DIV/0!</v>
      </c>
    </row>
    <row r="21" spans="1:73" ht="45" x14ac:dyDescent="0.25">
      <c r="A21" s="268"/>
      <c r="B21" s="303"/>
      <c r="C21" s="1" t="s">
        <v>128</v>
      </c>
      <c r="D21" s="164">
        <v>10.7</v>
      </c>
      <c r="E21" s="25">
        <v>40.04</v>
      </c>
      <c r="F21" s="23">
        <v>42.44</v>
      </c>
      <c r="G21" s="23">
        <f t="shared" si="1"/>
        <v>214.21399999999997</v>
      </c>
      <c r="H21" s="23">
        <f t="shared" si="2"/>
        <v>227.05399999999997</v>
      </c>
      <c r="I21" s="23">
        <f t="shared" si="3"/>
        <v>441.26799999999992</v>
      </c>
      <c r="J21" s="133">
        <f t="shared" si="4"/>
        <v>454.10799999999995</v>
      </c>
      <c r="K21" s="65">
        <f t="shared" si="5"/>
        <v>42.44</v>
      </c>
      <c r="L21" s="65">
        <v>44.35</v>
      </c>
      <c r="M21" s="65">
        <f t="shared" si="6"/>
        <v>227.05399999999997</v>
      </c>
      <c r="N21" s="65">
        <f t="shared" si="7"/>
        <v>100</v>
      </c>
      <c r="O21" s="133">
        <f t="shared" si="8"/>
        <v>454.10799999999995</v>
      </c>
      <c r="P21" s="65">
        <f t="shared" si="9"/>
        <v>237.27249999999998</v>
      </c>
      <c r="Q21" s="65">
        <f t="shared" si="10"/>
        <v>464.32649999999995</v>
      </c>
      <c r="R21" s="135">
        <f t="shared" si="11"/>
        <v>474.54499999999996</v>
      </c>
      <c r="S21" s="65">
        <f t="shared" si="12"/>
        <v>104.50047125353441</v>
      </c>
      <c r="T21" s="69"/>
      <c r="U21" s="25"/>
      <c r="V21" s="25">
        <f t="shared" si="13"/>
        <v>0</v>
      </c>
      <c r="W21" s="25">
        <f t="shared" si="14"/>
        <v>0</v>
      </c>
      <c r="X21" s="25">
        <f t="shared" si="15"/>
        <v>0</v>
      </c>
      <c r="Y21" s="25">
        <f t="shared" si="16"/>
        <v>0</v>
      </c>
      <c r="Z21" s="136">
        <f t="shared" si="17"/>
        <v>0</v>
      </c>
      <c r="AA21" s="25" t="e">
        <f t="shared" si="18"/>
        <v>#DIV/0!</v>
      </c>
      <c r="AB21" s="68">
        <f t="shared" si="19"/>
        <v>0</v>
      </c>
      <c r="AC21" s="71"/>
      <c r="AD21" s="68">
        <f t="shared" si="20"/>
        <v>0</v>
      </c>
      <c r="AE21" s="141">
        <f t="shared" si="21"/>
        <v>0</v>
      </c>
      <c r="AF21" s="68">
        <f t="shared" si="22"/>
        <v>0</v>
      </c>
      <c r="AG21" s="138">
        <f t="shared" si="0"/>
        <v>0</v>
      </c>
      <c r="AH21" s="139">
        <f t="shared" si="23"/>
        <v>0</v>
      </c>
      <c r="AI21" s="127" t="e">
        <f t="shared" si="24"/>
        <v>#DIV/0!</v>
      </c>
    </row>
    <row r="22" spans="1:73" ht="60" x14ac:dyDescent="0.25">
      <c r="A22" s="268"/>
      <c r="B22" s="303"/>
      <c r="C22" s="1" t="s">
        <v>129</v>
      </c>
      <c r="D22" s="164">
        <v>11.1</v>
      </c>
      <c r="E22" s="25">
        <v>40.04</v>
      </c>
      <c r="F22" s="23">
        <v>42.44</v>
      </c>
      <c r="G22" s="23">
        <f t="shared" si="1"/>
        <v>222.22199999999998</v>
      </c>
      <c r="H22" s="23">
        <f t="shared" si="2"/>
        <v>235.54199999999997</v>
      </c>
      <c r="I22" s="23">
        <f t="shared" si="3"/>
        <v>457.76399999999995</v>
      </c>
      <c r="J22" s="133">
        <f t="shared" si="4"/>
        <v>471.08399999999995</v>
      </c>
      <c r="K22" s="65">
        <f t="shared" si="5"/>
        <v>42.44</v>
      </c>
      <c r="L22" s="65">
        <v>44.35</v>
      </c>
      <c r="M22" s="65">
        <f t="shared" si="6"/>
        <v>235.54199999999997</v>
      </c>
      <c r="N22" s="65">
        <f t="shared" si="7"/>
        <v>100</v>
      </c>
      <c r="O22" s="133">
        <f t="shared" si="8"/>
        <v>471.08399999999995</v>
      </c>
      <c r="P22" s="65">
        <f t="shared" si="9"/>
        <v>246.14250000000001</v>
      </c>
      <c r="Q22" s="65">
        <f t="shared" si="10"/>
        <v>481.68449999999996</v>
      </c>
      <c r="R22" s="135">
        <f t="shared" si="11"/>
        <v>492.28500000000003</v>
      </c>
      <c r="S22" s="65">
        <f t="shared" si="12"/>
        <v>104.50047125353441</v>
      </c>
      <c r="T22" s="69"/>
      <c r="U22" s="25"/>
      <c r="V22" s="25">
        <f t="shared" si="13"/>
        <v>0</v>
      </c>
      <c r="W22" s="25">
        <f t="shared" si="14"/>
        <v>0</v>
      </c>
      <c r="X22" s="25">
        <f t="shared" si="15"/>
        <v>0</v>
      </c>
      <c r="Y22" s="25">
        <f t="shared" si="16"/>
        <v>0</v>
      </c>
      <c r="Z22" s="136">
        <f t="shared" si="17"/>
        <v>0</v>
      </c>
      <c r="AA22" s="25" t="e">
        <f t="shared" si="18"/>
        <v>#DIV/0!</v>
      </c>
      <c r="AB22" s="68">
        <f t="shared" si="19"/>
        <v>0</v>
      </c>
      <c r="AC22" s="71"/>
      <c r="AD22" s="68">
        <f t="shared" si="20"/>
        <v>0</v>
      </c>
      <c r="AE22" s="141">
        <f t="shared" si="21"/>
        <v>0</v>
      </c>
      <c r="AF22" s="68">
        <f t="shared" si="22"/>
        <v>0</v>
      </c>
      <c r="AG22" s="138">
        <f t="shared" si="0"/>
        <v>0</v>
      </c>
      <c r="AH22" s="139">
        <f t="shared" si="23"/>
        <v>0</v>
      </c>
      <c r="AI22" s="127" t="e">
        <f t="shared" si="24"/>
        <v>#DIV/0!</v>
      </c>
    </row>
    <row r="23" spans="1:73" ht="60" x14ac:dyDescent="0.25">
      <c r="A23" s="268"/>
      <c r="B23" s="303"/>
      <c r="C23" s="1" t="s">
        <v>130</v>
      </c>
      <c r="D23" s="164">
        <v>4.5</v>
      </c>
      <c r="E23" s="25">
        <v>40.04</v>
      </c>
      <c r="F23" s="23">
        <v>42.44</v>
      </c>
      <c r="G23" s="23">
        <f t="shared" si="1"/>
        <v>90.09</v>
      </c>
      <c r="H23" s="23">
        <f t="shared" si="2"/>
        <v>95.49</v>
      </c>
      <c r="I23" s="23">
        <f t="shared" si="3"/>
        <v>185.57999999999998</v>
      </c>
      <c r="J23" s="133">
        <f t="shared" si="4"/>
        <v>190.98</v>
      </c>
      <c r="K23" s="65">
        <f t="shared" si="5"/>
        <v>42.44</v>
      </c>
      <c r="L23" s="65">
        <v>44.35</v>
      </c>
      <c r="M23" s="65">
        <f t="shared" si="6"/>
        <v>95.49</v>
      </c>
      <c r="N23" s="65">
        <f t="shared" si="7"/>
        <v>100</v>
      </c>
      <c r="O23" s="133">
        <f t="shared" si="8"/>
        <v>190.98</v>
      </c>
      <c r="P23" s="65">
        <f t="shared" si="9"/>
        <v>99.787500000000009</v>
      </c>
      <c r="Q23" s="65">
        <f t="shared" si="10"/>
        <v>195.2775</v>
      </c>
      <c r="R23" s="135">
        <f t="shared" si="11"/>
        <v>199.57500000000002</v>
      </c>
      <c r="S23" s="65">
        <f t="shared" si="12"/>
        <v>104.50047125353441</v>
      </c>
      <c r="T23" s="44"/>
      <c r="U23" s="25"/>
      <c r="V23" s="25">
        <f t="shared" si="13"/>
        <v>0</v>
      </c>
      <c r="W23" s="25">
        <f t="shared" si="14"/>
        <v>0</v>
      </c>
      <c r="X23" s="25">
        <f t="shared" si="15"/>
        <v>0</v>
      </c>
      <c r="Y23" s="25">
        <f t="shared" si="16"/>
        <v>0</v>
      </c>
      <c r="Z23" s="136">
        <f t="shared" si="17"/>
        <v>0</v>
      </c>
      <c r="AA23" s="25" t="e">
        <f t="shared" si="18"/>
        <v>#DIV/0!</v>
      </c>
      <c r="AB23" s="68">
        <f t="shared" si="19"/>
        <v>0</v>
      </c>
      <c r="AC23" s="71"/>
      <c r="AD23" s="68">
        <f t="shared" si="20"/>
        <v>0</v>
      </c>
      <c r="AE23" s="141">
        <f t="shared" si="21"/>
        <v>0</v>
      </c>
      <c r="AF23" s="68">
        <f t="shared" si="22"/>
        <v>0</v>
      </c>
      <c r="AG23" s="138">
        <f t="shared" si="0"/>
        <v>0</v>
      </c>
      <c r="AH23" s="139">
        <f t="shared" si="23"/>
        <v>0</v>
      </c>
      <c r="AI23" s="127" t="e">
        <f t="shared" si="24"/>
        <v>#DIV/0!</v>
      </c>
    </row>
    <row r="24" spans="1:73" ht="45" x14ac:dyDescent="0.25">
      <c r="A24" s="271"/>
      <c r="B24" s="304"/>
      <c r="C24" s="1" t="s">
        <v>310</v>
      </c>
      <c r="D24" s="166">
        <v>90.43</v>
      </c>
      <c r="E24" s="25"/>
      <c r="F24" s="23"/>
      <c r="G24" s="23"/>
      <c r="H24" s="23"/>
      <c r="I24" s="23"/>
      <c r="J24" s="133"/>
      <c r="K24" s="65">
        <v>19.59</v>
      </c>
      <c r="L24" s="65">
        <v>20.77</v>
      </c>
      <c r="M24" s="65">
        <f t="shared" si="6"/>
        <v>885.76185000000009</v>
      </c>
      <c r="N24" s="65" t="e">
        <f t="shared" si="7"/>
        <v>#DIV/0!</v>
      </c>
      <c r="O24" s="133">
        <f t="shared" si="8"/>
        <v>1771.5237000000002</v>
      </c>
      <c r="P24" s="65">
        <f t="shared" si="9"/>
        <v>939.1155500000001</v>
      </c>
      <c r="Q24" s="65">
        <f t="shared" si="10"/>
        <v>1824.8774000000003</v>
      </c>
      <c r="R24" s="135">
        <f t="shared" si="11"/>
        <v>1878.2311000000002</v>
      </c>
      <c r="S24" s="65">
        <f t="shared" si="12"/>
        <v>106.02348136804491</v>
      </c>
      <c r="T24" s="44">
        <v>92.41</v>
      </c>
      <c r="U24" s="25"/>
      <c r="V24" s="25"/>
      <c r="W24" s="25"/>
      <c r="X24" s="25"/>
      <c r="Y24" s="25"/>
      <c r="Z24" s="136"/>
      <c r="AA24" s="25"/>
      <c r="AB24" s="68">
        <v>25.4</v>
      </c>
      <c r="AC24" s="71">
        <v>26.92</v>
      </c>
      <c r="AD24" s="68">
        <f t="shared" ref="AD24" si="25">AB24*T24/2</f>
        <v>1173.607</v>
      </c>
      <c r="AE24" s="141">
        <f t="shared" ref="AE24" si="26">T24*AB24</f>
        <v>2347.2139999999999</v>
      </c>
      <c r="AF24" s="68">
        <f t="shared" ref="AF24" si="27">AC24*T24/2</f>
        <v>1243.8386</v>
      </c>
      <c r="AG24" s="138">
        <f t="shared" ref="AG24" si="28">AD24+AF24</f>
        <v>2417.4456</v>
      </c>
      <c r="AH24" s="139">
        <f t="shared" ref="AH24" si="29">T24*AC24</f>
        <v>2487.6772000000001</v>
      </c>
      <c r="AI24" s="127"/>
    </row>
    <row r="25" spans="1:73" ht="60" x14ac:dyDescent="0.25">
      <c r="A25" s="57">
        <v>8</v>
      </c>
      <c r="B25" s="96" t="s">
        <v>7</v>
      </c>
      <c r="C25" s="12" t="s">
        <v>197</v>
      </c>
      <c r="D25" s="4">
        <v>64.599999999999994</v>
      </c>
      <c r="E25" s="20">
        <v>39.04</v>
      </c>
      <c r="F25" s="23">
        <v>41.38</v>
      </c>
      <c r="G25" s="23">
        <f t="shared" si="1"/>
        <v>1260.992</v>
      </c>
      <c r="H25" s="23">
        <f t="shared" si="2"/>
        <v>1336.5740000000001</v>
      </c>
      <c r="I25" s="23">
        <f t="shared" si="3"/>
        <v>2597.5659999999998</v>
      </c>
      <c r="J25" s="133">
        <f t="shared" si="4"/>
        <v>2673.1480000000001</v>
      </c>
      <c r="K25" s="65">
        <f t="shared" si="5"/>
        <v>41.38</v>
      </c>
      <c r="L25" s="65">
        <v>44.07</v>
      </c>
      <c r="M25" s="65">
        <f t="shared" si="6"/>
        <v>1336.5740000000001</v>
      </c>
      <c r="N25" s="65">
        <f t="shared" si="7"/>
        <v>100</v>
      </c>
      <c r="O25" s="133">
        <f t="shared" si="8"/>
        <v>2673.1480000000001</v>
      </c>
      <c r="P25" s="65">
        <f t="shared" si="9"/>
        <v>1423.4609999999998</v>
      </c>
      <c r="Q25" s="65">
        <f t="shared" si="10"/>
        <v>2760.0349999999999</v>
      </c>
      <c r="R25" s="135">
        <f t="shared" si="11"/>
        <v>2846.9219999999996</v>
      </c>
      <c r="S25" s="65">
        <f t="shared" si="12"/>
        <v>106.50072498791687</v>
      </c>
      <c r="T25" s="164">
        <v>61.4</v>
      </c>
      <c r="U25" s="20">
        <v>55.53</v>
      </c>
      <c r="V25" s="25">
        <v>58.75</v>
      </c>
      <c r="W25" s="25">
        <f t="shared" si="14"/>
        <v>1704.771</v>
      </c>
      <c r="X25" s="25">
        <f t="shared" si="15"/>
        <v>1803.625</v>
      </c>
      <c r="Y25" s="25">
        <f t="shared" si="16"/>
        <v>3508.3959999999997</v>
      </c>
      <c r="Z25" s="136">
        <f t="shared" si="17"/>
        <v>3607.25</v>
      </c>
      <c r="AA25" s="25">
        <f t="shared" si="18"/>
        <v>105.79866738699802</v>
      </c>
      <c r="AB25" s="68">
        <f t="shared" si="19"/>
        <v>58.75</v>
      </c>
      <c r="AC25" s="71">
        <v>62.57</v>
      </c>
      <c r="AD25" s="68">
        <f t="shared" si="20"/>
        <v>1803.625</v>
      </c>
      <c r="AE25" s="141">
        <f t="shared" si="21"/>
        <v>3607.25</v>
      </c>
      <c r="AF25" s="68">
        <f t="shared" si="22"/>
        <v>1920.8989999999999</v>
      </c>
      <c r="AG25" s="138">
        <f t="shared" si="0"/>
        <v>3724.5239999999999</v>
      </c>
      <c r="AH25" s="139">
        <f t="shared" si="23"/>
        <v>3841.7979999999998</v>
      </c>
      <c r="AI25" s="127">
        <f t="shared" si="24"/>
        <v>106.50212765957447</v>
      </c>
    </row>
    <row r="26" spans="1:73" ht="62.25" customHeight="1" x14ac:dyDescent="0.25">
      <c r="A26" s="161">
        <v>9</v>
      </c>
      <c r="B26" s="97" t="s">
        <v>236</v>
      </c>
      <c r="C26" s="12" t="s">
        <v>197</v>
      </c>
      <c r="D26" s="4"/>
      <c r="E26" s="20"/>
      <c r="F26" s="23"/>
      <c r="G26" s="23">
        <f t="shared" si="1"/>
        <v>0</v>
      </c>
      <c r="H26" s="23">
        <f t="shared" si="2"/>
        <v>0</v>
      </c>
      <c r="I26" s="23"/>
      <c r="J26" s="133">
        <f t="shared" si="4"/>
        <v>0</v>
      </c>
      <c r="K26" s="65">
        <f t="shared" si="5"/>
        <v>0</v>
      </c>
      <c r="L26" s="65"/>
      <c r="M26" s="65">
        <f t="shared" si="6"/>
        <v>0</v>
      </c>
      <c r="N26" s="65" t="e">
        <f t="shared" si="7"/>
        <v>#DIV/0!</v>
      </c>
      <c r="O26" s="133">
        <f t="shared" si="8"/>
        <v>0</v>
      </c>
      <c r="P26" s="65">
        <f t="shared" si="9"/>
        <v>0</v>
      </c>
      <c r="Q26" s="65">
        <f t="shared" si="10"/>
        <v>0</v>
      </c>
      <c r="R26" s="135">
        <f t="shared" si="11"/>
        <v>0</v>
      </c>
      <c r="S26" s="65" t="e">
        <f t="shared" si="12"/>
        <v>#DIV/0!</v>
      </c>
      <c r="T26" s="44"/>
      <c r="U26" s="20"/>
      <c r="V26" s="25"/>
      <c r="W26" s="25"/>
      <c r="X26" s="25"/>
      <c r="Y26" s="25"/>
      <c r="Z26" s="136">
        <f t="shared" si="17"/>
        <v>0</v>
      </c>
      <c r="AA26" s="25" t="e">
        <f t="shared" si="18"/>
        <v>#DIV/0!</v>
      </c>
      <c r="AB26" s="68">
        <f t="shared" si="19"/>
        <v>0</v>
      </c>
      <c r="AC26" s="71"/>
      <c r="AD26" s="68">
        <f t="shared" si="20"/>
        <v>0</v>
      </c>
      <c r="AE26" s="141">
        <f t="shared" si="21"/>
        <v>0</v>
      </c>
      <c r="AF26" s="68">
        <f t="shared" si="22"/>
        <v>0</v>
      </c>
      <c r="AG26" s="138">
        <f t="shared" si="0"/>
        <v>0</v>
      </c>
      <c r="AH26" s="139">
        <f t="shared" si="23"/>
        <v>0</v>
      </c>
      <c r="AI26" s="127" t="e">
        <f t="shared" si="24"/>
        <v>#DIV/0!</v>
      </c>
    </row>
    <row r="27" spans="1:73" ht="60" x14ac:dyDescent="0.25">
      <c r="A27" s="274">
        <v>10</v>
      </c>
      <c r="B27" s="276" t="s">
        <v>8</v>
      </c>
      <c r="C27" s="12" t="s">
        <v>144</v>
      </c>
      <c r="D27" s="4">
        <v>52</v>
      </c>
      <c r="E27" s="20">
        <v>48.05</v>
      </c>
      <c r="F27" s="23">
        <v>50.43</v>
      </c>
      <c r="G27" s="23">
        <f t="shared" si="1"/>
        <v>1249.3</v>
      </c>
      <c r="H27" s="23">
        <f t="shared" si="2"/>
        <v>1311.18</v>
      </c>
      <c r="I27" s="23">
        <f t="shared" si="3"/>
        <v>2560.48</v>
      </c>
      <c r="J27" s="133">
        <f t="shared" si="4"/>
        <v>2622.36</v>
      </c>
      <c r="K27" s="65">
        <f t="shared" si="5"/>
        <v>50.43</v>
      </c>
      <c r="L27" s="65">
        <v>52.28</v>
      </c>
      <c r="M27" s="65">
        <f t="shared" si="6"/>
        <v>1311.18</v>
      </c>
      <c r="N27" s="65">
        <f t="shared" si="7"/>
        <v>100</v>
      </c>
      <c r="O27" s="133">
        <f t="shared" si="8"/>
        <v>2622.36</v>
      </c>
      <c r="P27" s="65">
        <f t="shared" si="9"/>
        <v>1359.28</v>
      </c>
      <c r="Q27" s="65">
        <f t="shared" si="10"/>
        <v>2670.46</v>
      </c>
      <c r="R27" s="135">
        <f t="shared" si="11"/>
        <v>2718.56</v>
      </c>
      <c r="S27" s="65">
        <f t="shared" si="12"/>
        <v>103.66845131865954</v>
      </c>
      <c r="T27" s="4">
        <v>12.6</v>
      </c>
      <c r="U27" s="20">
        <v>55.99</v>
      </c>
      <c r="V27" s="25">
        <v>59.35</v>
      </c>
      <c r="W27" s="25">
        <f t="shared" ref="W27" si="30">T27*U27/2</f>
        <v>352.73700000000002</v>
      </c>
      <c r="X27" s="25">
        <f t="shared" ref="X27" si="31">T27*V27/2</f>
        <v>373.90499999999997</v>
      </c>
      <c r="Y27" s="25">
        <f t="shared" si="16"/>
        <v>726.64200000000005</v>
      </c>
      <c r="Z27" s="136">
        <f t="shared" si="17"/>
        <v>747.81</v>
      </c>
      <c r="AA27" s="25">
        <f t="shared" si="18"/>
        <v>106.00107161993213</v>
      </c>
      <c r="AB27" s="68">
        <f t="shared" si="19"/>
        <v>59.35</v>
      </c>
      <c r="AC27" s="71">
        <v>63.21</v>
      </c>
      <c r="AD27" s="68">
        <f t="shared" si="20"/>
        <v>373.90499999999997</v>
      </c>
      <c r="AE27" s="141">
        <f t="shared" si="21"/>
        <v>747.81</v>
      </c>
      <c r="AF27" s="68">
        <f t="shared" si="22"/>
        <v>398.22300000000001</v>
      </c>
      <c r="AG27" s="138">
        <f t="shared" si="0"/>
        <v>772.12799999999993</v>
      </c>
      <c r="AH27" s="139">
        <f t="shared" si="23"/>
        <v>796.44600000000003</v>
      </c>
      <c r="AI27" s="127">
        <f t="shared" si="24"/>
        <v>106.50379106992418</v>
      </c>
    </row>
    <row r="28" spans="1:73" ht="120" x14ac:dyDescent="0.25">
      <c r="A28" s="275"/>
      <c r="B28" s="277"/>
      <c r="C28" s="12" t="s">
        <v>277</v>
      </c>
      <c r="D28" s="4">
        <v>48.1</v>
      </c>
      <c r="E28" s="20">
        <v>51</v>
      </c>
      <c r="F28" s="23">
        <v>53.13</v>
      </c>
      <c r="G28" s="23">
        <f t="shared" si="1"/>
        <v>1226.55</v>
      </c>
      <c r="H28" s="23">
        <f t="shared" si="2"/>
        <v>1277.7765000000002</v>
      </c>
      <c r="I28" s="23">
        <f t="shared" si="3"/>
        <v>2504.3265000000001</v>
      </c>
      <c r="J28" s="133">
        <f t="shared" si="4"/>
        <v>2555.5530000000003</v>
      </c>
      <c r="K28" s="65">
        <f t="shared" si="5"/>
        <v>53.13</v>
      </c>
      <c r="L28" s="65">
        <v>56.6</v>
      </c>
      <c r="M28" s="65">
        <f t="shared" si="6"/>
        <v>1277.7765000000002</v>
      </c>
      <c r="N28" s="65">
        <f t="shared" si="7"/>
        <v>100</v>
      </c>
      <c r="O28" s="133">
        <f t="shared" si="8"/>
        <v>2555.5530000000003</v>
      </c>
      <c r="P28" s="65">
        <f t="shared" si="9"/>
        <v>1361.23</v>
      </c>
      <c r="Q28" s="65">
        <f t="shared" si="10"/>
        <v>2639.0065000000004</v>
      </c>
      <c r="R28" s="135">
        <f t="shared" si="11"/>
        <v>2722.46</v>
      </c>
      <c r="S28" s="65">
        <f t="shared" si="12"/>
        <v>106.53115000941087</v>
      </c>
      <c r="T28" s="4"/>
      <c r="U28" s="20"/>
      <c r="V28" s="25"/>
      <c r="W28" s="25"/>
      <c r="X28" s="25"/>
      <c r="Y28" s="25"/>
      <c r="Z28" s="136">
        <f t="shared" si="17"/>
        <v>0</v>
      </c>
      <c r="AA28" s="25" t="e">
        <f t="shared" si="18"/>
        <v>#DIV/0!</v>
      </c>
      <c r="AB28" s="68">
        <f t="shared" si="19"/>
        <v>0</v>
      </c>
      <c r="AC28" s="71"/>
      <c r="AD28" s="68">
        <f t="shared" si="20"/>
        <v>0</v>
      </c>
      <c r="AE28" s="141">
        <f t="shared" si="21"/>
        <v>0</v>
      </c>
      <c r="AF28" s="68">
        <f t="shared" si="22"/>
        <v>0</v>
      </c>
      <c r="AG28" s="138">
        <f t="shared" si="0"/>
        <v>0</v>
      </c>
      <c r="AH28" s="139">
        <f t="shared" si="23"/>
        <v>0</v>
      </c>
      <c r="AI28" s="127" t="e">
        <f t="shared" si="24"/>
        <v>#DIV/0!</v>
      </c>
    </row>
    <row r="29" spans="1:73" ht="66.75" customHeight="1" x14ac:dyDescent="0.25">
      <c r="A29" s="57">
        <v>11</v>
      </c>
      <c r="B29" s="95" t="s">
        <v>237</v>
      </c>
      <c r="C29" s="12" t="s">
        <v>144</v>
      </c>
      <c r="D29" s="4"/>
      <c r="E29" s="20"/>
      <c r="F29" s="23"/>
      <c r="G29" s="23">
        <f t="shared" si="1"/>
        <v>0</v>
      </c>
      <c r="H29" s="23">
        <f t="shared" si="2"/>
        <v>0</v>
      </c>
      <c r="I29" s="23"/>
      <c r="J29" s="133">
        <f t="shared" si="4"/>
        <v>0</v>
      </c>
      <c r="K29" s="65">
        <f t="shared" si="5"/>
        <v>0</v>
      </c>
      <c r="L29" s="65"/>
      <c r="M29" s="65">
        <f t="shared" si="6"/>
        <v>0</v>
      </c>
      <c r="N29" s="65" t="e">
        <f t="shared" si="7"/>
        <v>#DIV/0!</v>
      </c>
      <c r="O29" s="133">
        <f t="shared" si="8"/>
        <v>0</v>
      </c>
      <c r="P29" s="65">
        <f t="shared" si="9"/>
        <v>0</v>
      </c>
      <c r="Q29" s="65">
        <f t="shared" si="10"/>
        <v>0</v>
      </c>
      <c r="R29" s="135">
        <f t="shared" si="11"/>
        <v>0</v>
      </c>
      <c r="S29" s="65" t="e">
        <f t="shared" si="12"/>
        <v>#DIV/0!</v>
      </c>
      <c r="T29" s="4"/>
      <c r="U29" s="20"/>
      <c r="V29" s="25"/>
      <c r="W29" s="25"/>
      <c r="X29" s="25"/>
      <c r="Y29" s="25"/>
      <c r="Z29" s="136">
        <f t="shared" si="17"/>
        <v>0</v>
      </c>
      <c r="AA29" s="25" t="e">
        <f t="shared" si="18"/>
        <v>#DIV/0!</v>
      </c>
      <c r="AB29" s="68">
        <f t="shared" si="19"/>
        <v>0</v>
      </c>
      <c r="AC29" s="71"/>
      <c r="AD29" s="68">
        <f t="shared" si="20"/>
        <v>0</v>
      </c>
      <c r="AE29" s="141">
        <f t="shared" si="21"/>
        <v>0</v>
      </c>
      <c r="AF29" s="68">
        <f t="shared" si="22"/>
        <v>0</v>
      </c>
      <c r="AG29" s="138">
        <f t="shared" si="0"/>
        <v>0</v>
      </c>
      <c r="AH29" s="139">
        <f t="shared" si="23"/>
        <v>0</v>
      </c>
      <c r="AI29" s="127" t="e">
        <f t="shared" si="24"/>
        <v>#DIV/0!</v>
      </c>
    </row>
    <row r="30" spans="1:73" s="16" customFormat="1" ht="51" customHeight="1" x14ac:dyDescent="0.25">
      <c r="A30" s="57">
        <v>12</v>
      </c>
      <c r="B30" s="112" t="s">
        <v>9</v>
      </c>
      <c r="C30" s="12" t="s">
        <v>169</v>
      </c>
      <c r="D30" s="4">
        <v>76.599999999999994</v>
      </c>
      <c r="E30" s="20">
        <v>46.57</v>
      </c>
      <c r="F30" s="23">
        <v>49.35</v>
      </c>
      <c r="G30" s="23">
        <f t="shared" si="1"/>
        <v>1783.6309999999999</v>
      </c>
      <c r="H30" s="23">
        <f t="shared" si="2"/>
        <v>1890.105</v>
      </c>
      <c r="I30" s="23">
        <f t="shared" si="3"/>
        <v>3673.7359999999999</v>
      </c>
      <c r="J30" s="133">
        <f t="shared" si="4"/>
        <v>3780.21</v>
      </c>
      <c r="K30" s="65">
        <f t="shared" si="5"/>
        <v>49.35</v>
      </c>
      <c r="L30" s="65">
        <v>50.29</v>
      </c>
      <c r="M30" s="65">
        <f t="shared" si="6"/>
        <v>1890.105</v>
      </c>
      <c r="N30" s="65">
        <f t="shared" si="7"/>
        <v>100</v>
      </c>
      <c r="O30" s="133">
        <f t="shared" si="8"/>
        <v>3780.21</v>
      </c>
      <c r="P30" s="65">
        <f t="shared" si="9"/>
        <v>1926.1069999999997</v>
      </c>
      <c r="Q30" s="65">
        <f t="shared" si="10"/>
        <v>3816.2119999999995</v>
      </c>
      <c r="R30" s="135">
        <f t="shared" si="11"/>
        <v>3852.2139999999995</v>
      </c>
      <c r="S30" s="65">
        <f t="shared" si="12"/>
        <v>101.9047619047619</v>
      </c>
      <c r="T30" s="4"/>
      <c r="U30" s="20"/>
      <c r="V30" s="25">
        <f t="shared" si="13"/>
        <v>0</v>
      </c>
      <c r="W30" s="25">
        <f t="shared" si="14"/>
        <v>0</v>
      </c>
      <c r="X30" s="25">
        <f t="shared" si="15"/>
        <v>0</v>
      </c>
      <c r="Y30" s="25">
        <f t="shared" si="16"/>
        <v>0</v>
      </c>
      <c r="Z30" s="136">
        <f t="shared" si="17"/>
        <v>0</v>
      </c>
      <c r="AA30" s="25" t="e">
        <f t="shared" si="18"/>
        <v>#DIV/0!</v>
      </c>
      <c r="AB30" s="68">
        <f t="shared" si="19"/>
        <v>0</v>
      </c>
      <c r="AC30" s="71"/>
      <c r="AD30" s="68">
        <f t="shared" si="20"/>
        <v>0</v>
      </c>
      <c r="AE30" s="141">
        <f t="shared" si="21"/>
        <v>0</v>
      </c>
      <c r="AF30" s="68">
        <f t="shared" si="22"/>
        <v>0</v>
      </c>
      <c r="AG30" s="138">
        <f t="shared" si="0"/>
        <v>0</v>
      </c>
      <c r="AH30" s="139">
        <f t="shared" si="23"/>
        <v>0</v>
      </c>
      <c r="AI30" s="127" t="e">
        <f t="shared" si="24"/>
        <v>#DIV/0!</v>
      </c>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row>
    <row r="31" spans="1:73" ht="54" customHeight="1" x14ac:dyDescent="0.25">
      <c r="A31" s="162">
        <v>13</v>
      </c>
      <c r="B31" s="101" t="s">
        <v>147</v>
      </c>
      <c r="C31" s="1" t="s">
        <v>203</v>
      </c>
      <c r="D31" s="46">
        <v>78</v>
      </c>
      <c r="E31" s="25">
        <v>24.92</v>
      </c>
      <c r="F31" s="23">
        <v>26.27</v>
      </c>
      <c r="G31" s="23">
        <f t="shared" si="1"/>
        <v>971.88000000000011</v>
      </c>
      <c r="H31" s="23">
        <f t="shared" si="2"/>
        <v>1024.53</v>
      </c>
      <c r="I31" s="23">
        <f t="shared" si="3"/>
        <v>1996.41</v>
      </c>
      <c r="J31" s="133">
        <f t="shared" si="4"/>
        <v>2049.06</v>
      </c>
      <c r="K31" s="65">
        <f t="shared" si="5"/>
        <v>26.27</v>
      </c>
      <c r="L31" s="65">
        <v>27.98</v>
      </c>
      <c r="M31" s="65">
        <f t="shared" si="6"/>
        <v>1024.53</v>
      </c>
      <c r="N31" s="65">
        <f t="shared" si="7"/>
        <v>100</v>
      </c>
      <c r="O31" s="133">
        <f t="shared" si="8"/>
        <v>2049.06</v>
      </c>
      <c r="P31" s="65">
        <f t="shared" si="9"/>
        <v>1091.22</v>
      </c>
      <c r="Q31" s="65">
        <f t="shared" si="10"/>
        <v>2115.75</v>
      </c>
      <c r="R31" s="135">
        <f t="shared" si="11"/>
        <v>2182.44</v>
      </c>
      <c r="S31" s="65">
        <f t="shared" si="12"/>
        <v>106.50932622763609</v>
      </c>
      <c r="T31" s="46">
        <v>53</v>
      </c>
      <c r="U31" s="25">
        <v>18.010000000000002</v>
      </c>
      <c r="V31" s="25">
        <v>18.98</v>
      </c>
      <c r="W31" s="25">
        <f t="shared" si="14"/>
        <v>477.26500000000004</v>
      </c>
      <c r="X31" s="25">
        <f t="shared" si="15"/>
        <v>502.97</v>
      </c>
      <c r="Y31" s="25">
        <f t="shared" si="16"/>
        <v>980.23500000000013</v>
      </c>
      <c r="Z31" s="136">
        <f t="shared" si="17"/>
        <v>1005.94</v>
      </c>
      <c r="AA31" s="25">
        <f t="shared" si="18"/>
        <v>105.3858967240422</v>
      </c>
      <c r="AB31" s="68">
        <f t="shared" si="19"/>
        <v>18.98</v>
      </c>
      <c r="AC31" s="71">
        <v>20.21</v>
      </c>
      <c r="AD31" s="68">
        <f t="shared" si="20"/>
        <v>502.97</v>
      </c>
      <c r="AE31" s="141">
        <f t="shared" si="21"/>
        <v>1005.94</v>
      </c>
      <c r="AF31" s="68">
        <f t="shared" si="22"/>
        <v>535.56500000000005</v>
      </c>
      <c r="AG31" s="138">
        <f t="shared" si="0"/>
        <v>1038.5350000000001</v>
      </c>
      <c r="AH31" s="139">
        <f t="shared" si="23"/>
        <v>1071.1300000000001</v>
      </c>
      <c r="AI31" s="127">
        <f t="shared" si="24"/>
        <v>106.48050579557429</v>
      </c>
    </row>
    <row r="32" spans="1:73" ht="64.5" customHeight="1" x14ac:dyDescent="0.25">
      <c r="A32" s="162">
        <v>14</v>
      </c>
      <c r="B32" s="167" t="s">
        <v>222</v>
      </c>
      <c r="C32" s="1" t="s">
        <v>203</v>
      </c>
      <c r="D32" s="164">
        <v>0</v>
      </c>
      <c r="E32" s="25">
        <v>0</v>
      </c>
      <c r="F32" s="23">
        <f t="shared" ref="F32:F61" si="32">E32*1.06</f>
        <v>0</v>
      </c>
      <c r="G32" s="23">
        <f t="shared" si="1"/>
        <v>0</v>
      </c>
      <c r="H32" s="23">
        <f t="shared" si="2"/>
        <v>0</v>
      </c>
      <c r="I32" s="23">
        <f t="shared" si="3"/>
        <v>0</v>
      </c>
      <c r="J32" s="133">
        <f t="shared" si="4"/>
        <v>0</v>
      </c>
      <c r="K32" s="65">
        <f t="shared" si="5"/>
        <v>0</v>
      </c>
      <c r="L32" s="65">
        <v>0</v>
      </c>
      <c r="M32" s="65">
        <f t="shared" si="6"/>
        <v>0</v>
      </c>
      <c r="N32" s="65" t="e">
        <f t="shared" si="7"/>
        <v>#DIV/0!</v>
      </c>
      <c r="O32" s="133">
        <f t="shared" si="8"/>
        <v>0</v>
      </c>
      <c r="P32" s="65">
        <f t="shared" si="9"/>
        <v>0</v>
      </c>
      <c r="Q32" s="65">
        <f t="shared" si="10"/>
        <v>0</v>
      </c>
      <c r="R32" s="135">
        <f t="shared" si="11"/>
        <v>0</v>
      </c>
      <c r="S32" s="65" t="e">
        <f t="shared" si="12"/>
        <v>#DIV/0!</v>
      </c>
      <c r="T32" s="164">
        <v>0</v>
      </c>
      <c r="U32" s="25">
        <v>0</v>
      </c>
      <c r="V32" s="25">
        <f t="shared" si="13"/>
        <v>0</v>
      </c>
      <c r="W32" s="25">
        <f t="shared" si="14"/>
        <v>0</v>
      </c>
      <c r="X32" s="25">
        <f t="shared" si="15"/>
        <v>0</v>
      </c>
      <c r="Y32" s="25">
        <f t="shared" si="16"/>
        <v>0</v>
      </c>
      <c r="Z32" s="136">
        <f t="shared" si="17"/>
        <v>0</v>
      </c>
      <c r="AA32" s="25" t="e">
        <f t="shared" si="18"/>
        <v>#DIV/0!</v>
      </c>
      <c r="AB32" s="68">
        <f t="shared" si="19"/>
        <v>0</v>
      </c>
      <c r="AC32" s="71">
        <v>0</v>
      </c>
      <c r="AD32" s="68">
        <f t="shared" si="20"/>
        <v>0</v>
      </c>
      <c r="AE32" s="141">
        <f t="shared" si="21"/>
        <v>0</v>
      </c>
      <c r="AF32" s="68">
        <f t="shared" si="22"/>
        <v>0</v>
      </c>
      <c r="AG32" s="138">
        <f t="shared" si="0"/>
        <v>0</v>
      </c>
      <c r="AH32" s="139">
        <f t="shared" si="23"/>
        <v>0</v>
      </c>
      <c r="AI32" s="127" t="e">
        <f t="shared" si="24"/>
        <v>#DIV/0!</v>
      </c>
    </row>
    <row r="33" spans="1:73" s="15" customFormat="1" ht="229.5" customHeight="1" x14ac:dyDescent="0.25">
      <c r="A33" s="162">
        <v>15</v>
      </c>
      <c r="B33" s="168" t="s">
        <v>10</v>
      </c>
      <c r="C33" s="1" t="s">
        <v>194</v>
      </c>
      <c r="D33" s="164">
        <v>58.558999999999997</v>
      </c>
      <c r="E33" s="25">
        <v>25.91</v>
      </c>
      <c r="F33" s="23">
        <v>27.47</v>
      </c>
      <c r="G33" s="23">
        <f t="shared" si="1"/>
        <v>758.631845</v>
      </c>
      <c r="H33" s="23">
        <f t="shared" si="2"/>
        <v>804.30786499999988</v>
      </c>
      <c r="I33" s="23">
        <f t="shared" si="3"/>
        <v>1562.9397099999999</v>
      </c>
      <c r="J33" s="133">
        <f t="shared" si="4"/>
        <v>1608.6157299999998</v>
      </c>
      <c r="K33" s="65">
        <f t="shared" si="5"/>
        <v>27.47</v>
      </c>
      <c r="L33" s="65">
        <v>29.24</v>
      </c>
      <c r="M33" s="65">
        <f t="shared" si="6"/>
        <v>804.30786499999988</v>
      </c>
      <c r="N33" s="65">
        <f t="shared" si="7"/>
        <v>100</v>
      </c>
      <c r="O33" s="133">
        <f t="shared" si="8"/>
        <v>1608.6157299999998</v>
      </c>
      <c r="P33" s="65">
        <f t="shared" si="9"/>
        <v>856.13257999999996</v>
      </c>
      <c r="Q33" s="65">
        <f t="shared" si="10"/>
        <v>1660.4404449999997</v>
      </c>
      <c r="R33" s="135">
        <f t="shared" si="11"/>
        <v>1712.2651599999999</v>
      </c>
      <c r="S33" s="65">
        <f t="shared" si="12"/>
        <v>106.44339279213688</v>
      </c>
      <c r="T33" s="164"/>
      <c r="U33" s="25"/>
      <c r="V33" s="25">
        <f t="shared" si="13"/>
        <v>0</v>
      </c>
      <c r="W33" s="25">
        <f t="shared" si="14"/>
        <v>0</v>
      </c>
      <c r="X33" s="25">
        <f t="shared" si="15"/>
        <v>0</v>
      </c>
      <c r="Y33" s="25">
        <f t="shared" si="16"/>
        <v>0</v>
      </c>
      <c r="Z33" s="136">
        <f t="shared" si="17"/>
        <v>0</v>
      </c>
      <c r="AA33" s="25" t="e">
        <f t="shared" si="18"/>
        <v>#DIV/0!</v>
      </c>
      <c r="AB33" s="68">
        <f t="shared" si="19"/>
        <v>0</v>
      </c>
      <c r="AC33" s="71"/>
      <c r="AD33" s="68">
        <f t="shared" si="20"/>
        <v>0</v>
      </c>
      <c r="AE33" s="141">
        <f t="shared" si="21"/>
        <v>0</v>
      </c>
      <c r="AF33" s="68">
        <f t="shared" si="22"/>
        <v>0</v>
      </c>
      <c r="AG33" s="138">
        <f t="shared" si="0"/>
        <v>0</v>
      </c>
      <c r="AH33" s="139">
        <f t="shared" si="23"/>
        <v>0</v>
      </c>
      <c r="AI33" s="127" t="e">
        <f t="shared" si="24"/>
        <v>#DIV/0!</v>
      </c>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63"/>
      <c r="BH33" s="63"/>
      <c r="BI33" s="63"/>
      <c r="BJ33" s="63"/>
      <c r="BK33" s="63"/>
      <c r="BL33" s="63"/>
      <c r="BM33" s="63"/>
      <c r="BN33" s="63"/>
      <c r="BO33" s="63"/>
      <c r="BP33" s="63"/>
      <c r="BQ33" s="63"/>
      <c r="BR33" s="63"/>
      <c r="BS33" s="63"/>
      <c r="BT33" s="63"/>
      <c r="BU33" s="63"/>
    </row>
    <row r="34" spans="1:73" s="15" customFormat="1" ht="45" x14ac:dyDescent="0.25">
      <c r="A34" s="162">
        <v>16</v>
      </c>
      <c r="B34" s="103" t="s">
        <v>11</v>
      </c>
      <c r="C34" s="1" t="s">
        <v>193</v>
      </c>
      <c r="D34" s="164">
        <v>93</v>
      </c>
      <c r="E34" s="25">
        <v>48.42</v>
      </c>
      <c r="F34" s="23">
        <v>51.04</v>
      </c>
      <c r="G34" s="23">
        <f t="shared" si="1"/>
        <v>2251.5300000000002</v>
      </c>
      <c r="H34" s="23">
        <f t="shared" si="2"/>
        <v>2373.36</v>
      </c>
      <c r="I34" s="23">
        <f t="shared" si="3"/>
        <v>4624.8900000000003</v>
      </c>
      <c r="J34" s="133">
        <f t="shared" si="4"/>
        <v>4746.72</v>
      </c>
      <c r="K34" s="65">
        <f t="shared" si="5"/>
        <v>51.04</v>
      </c>
      <c r="L34" s="65">
        <v>52.59</v>
      </c>
      <c r="M34" s="65">
        <f t="shared" si="6"/>
        <v>2373.36</v>
      </c>
      <c r="N34" s="65">
        <f t="shared" si="7"/>
        <v>100</v>
      </c>
      <c r="O34" s="133">
        <f t="shared" si="8"/>
        <v>4746.72</v>
      </c>
      <c r="P34" s="65">
        <f t="shared" si="9"/>
        <v>2445.4349999999999</v>
      </c>
      <c r="Q34" s="65">
        <f t="shared" si="10"/>
        <v>4818.7950000000001</v>
      </c>
      <c r="R34" s="135">
        <f t="shared" si="11"/>
        <v>4890.87</v>
      </c>
      <c r="S34" s="65">
        <f t="shared" si="12"/>
        <v>103.03683385579939</v>
      </c>
      <c r="T34" s="164">
        <v>0</v>
      </c>
      <c r="U34" s="25"/>
      <c r="V34" s="25">
        <f t="shared" si="13"/>
        <v>0</v>
      </c>
      <c r="W34" s="25">
        <f t="shared" si="14"/>
        <v>0</v>
      </c>
      <c r="X34" s="25">
        <f t="shared" si="15"/>
        <v>0</v>
      </c>
      <c r="Y34" s="25">
        <f t="shared" si="16"/>
        <v>0</v>
      </c>
      <c r="Z34" s="136">
        <f t="shared" si="17"/>
        <v>0</v>
      </c>
      <c r="AA34" s="25" t="e">
        <f t="shared" si="18"/>
        <v>#DIV/0!</v>
      </c>
      <c r="AB34" s="68">
        <f t="shared" si="19"/>
        <v>0</v>
      </c>
      <c r="AC34" s="71"/>
      <c r="AD34" s="68">
        <f t="shared" si="20"/>
        <v>0</v>
      </c>
      <c r="AE34" s="141">
        <f t="shared" si="21"/>
        <v>0</v>
      </c>
      <c r="AF34" s="68">
        <f t="shared" si="22"/>
        <v>0</v>
      </c>
      <c r="AG34" s="138">
        <f t="shared" si="0"/>
        <v>0</v>
      </c>
      <c r="AH34" s="139">
        <f t="shared" si="23"/>
        <v>0</v>
      </c>
      <c r="AI34" s="127" t="e">
        <f t="shared" si="24"/>
        <v>#DIV/0!</v>
      </c>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3"/>
      <c r="BS34" s="63"/>
      <c r="BT34" s="63"/>
      <c r="BU34" s="63"/>
    </row>
    <row r="35" spans="1:73" ht="45" x14ac:dyDescent="0.25">
      <c r="A35" s="162">
        <v>17</v>
      </c>
      <c r="B35" s="103" t="s">
        <v>12</v>
      </c>
      <c r="C35" s="1" t="s">
        <v>204</v>
      </c>
      <c r="D35" s="46">
        <v>126.3</v>
      </c>
      <c r="E35" s="25">
        <v>58.22</v>
      </c>
      <c r="F35" s="23">
        <v>61.36</v>
      </c>
      <c r="G35" s="23">
        <f t="shared" si="1"/>
        <v>3676.5929999999998</v>
      </c>
      <c r="H35" s="23">
        <f t="shared" si="2"/>
        <v>3874.884</v>
      </c>
      <c r="I35" s="23">
        <f t="shared" si="3"/>
        <v>7551.4769999999999</v>
      </c>
      <c r="J35" s="133">
        <f t="shared" si="4"/>
        <v>7749.768</v>
      </c>
      <c r="K35" s="65">
        <f t="shared" si="5"/>
        <v>61.36</v>
      </c>
      <c r="L35" s="65">
        <v>65.05</v>
      </c>
      <c r="M35" s="65">
        <f t="shared" si="6"/>
        <v>3874.884</v>
      </c>
      <c r="N35" s="65">
        <f t="shared" si="7"/>
        <v>100</v>
      </c>
      <c r="O35" s="133">
        <f t="shared" si="8"/>
        <v>7749.768</v>
      </c>
      <c r="P35" s="65">
        <f t="shared" si="9"/>
        <v>4107.9074999999993</v>
      </c>
      <c r="Q35" s="65">
        <f t="shared" si="10"/>
        <v>7982.7914999999994</v>
      </c>
      <c r="R35" s="135">
        <f t="shared" si="11"/>
        <v>8215.8149999999987</v>
      </c>
      <c r="S35" s="65">
        <f t="shared" si="12"/>
        <v>106.01368970013037</v>
      </c>
      <c r="T35" s="46">
        <v>37.4</v>
      </c>
      <c r="U35" s="25">
        <v>84.87</v>
      </c>
      <c r="V35" s="25">
        <v>89.45</v>
      </c>
      <c r="W35" s="25">
        <f t="shared" si="14"/>
        <v>1587.069</v>
      </c>
      <c r="X35" s="25">
        <f t="shared" si="15"/>
        <v>1672.7149999999999</v>
      </c>
      <c r="Y35" s="25">
        <f t="shared" si="16"/>
        <v>3259.7839999999997</v>
      </c>
      <c r="Z35" s="136">
        <f t="shared" si="17"/>
        <v>3345.43</v>
      </c>
      <c r="AA35" s="25">
        <f t="shared" si="18"/>
        <v>105.39648874749616</v>
      </c>
      <c r="AB35" s="68">
        <f t="shared" si="19"/>
        <v>89.45</v>
      </c>
      <c r="AC35" s="71">
        <v>94.82</v>
      </c>
      <c r="AD35" s="68">
        <f t="shared" si="20"/>
        <v>1672.7149999999999</v>
      </c>
      <c r="AE35" s="141">
        <f t="shared" si="21"/>
        <v>3345.43</v>
      </c>
      <c r="AF35" s="68">
        <f t="shared" si="22"/>
        <v>1773.1339999999998</v>
      </c>
      <c r="AG35" s="138">
        <f t="shared" si="0"/>
        <v>3445.8489999999997</v>
      </c>
      <c r="AH35" s="139">
        <f t="shared" si="23"/>
        <v>3546.2679999999996</v>
      </c>
      <c r="AI35" s="127">
        <f t="shared" si="24"/>
        <v>106.00335382895472</v>
      </c>
    </row>
    <row r="36" spans="1:73" ht="45" x14ac:dyDescent="0.25">
      <c r="A36" s="267">
        <v>18</v>
      </c>
      <c r="B36" s="269" t="s">
        <v>13</v>
      </c>
      <c r="C36" s="1" t="s">
        <v>210</v>
      </c>
      <c r="D36" s="46">
        <v>34</v>
      </c>
      <c r="E36" s="25">
        <v>21.47</v>
      </c>
      <c r="F36" s="23">
        <v>22.76</v>
      </c>
      <c r="G36" s="23">
        <f t="shared" si="1"/>
        <v>364.99</v>
      </c>
      <c r="H36" s="23">
        <f t="shared" si="2"/>
        <v>386.92</v>
      </c>
      <c r="I36" s="23">
        <f t="shared" si="3"/>
        <v>751.91000000000008</v>
      </c>
      <c r="J36" s="133">
        <f t="shared" si="4"/>
        <v>773.84</v>
      </c>
      <c r="K36" s="65">
        <f t="shared" si="5"/>
        <v>22.76</v>
      </c>
      <c r="L36" s="65">
        <v>24.24</v>
      </c>
      <c r="M36" s="65">
        <f t="shared" si="6"/>
        <v>386.92</v>
      </c>
      <c r="N36" s="65">
        <f t="shared" si="7"/>
        <v>100</v>
      </c>
      <c r="O36" s="133">
        <f t="shared" si="8"/>
        <v>773.84</v>
      </c>
      <c r="P36" s="65">
        <f t="shared" si="9"/>
        <v>412.08</v>
      </c>
      <c r="Q36" s="65">
        <f t="shared" si="10"/>
        <v>799</v>
      </c>
      <c r="R36" s="135">
        <f t="shared" si="11"/>
        <v>824.16</v>
      </c>
      <c r="S36" s="65">
        <f t="shared" si="12"/>
        <v>106.50263620386642</v>
      </c>
      <c r="T36" s="46">
        <v>0</v>
      </c>
      <c r="U36" s="25">
        <v>0</v>
      </c>
      <c r="V36" s="25">
        <v>0</v>
      </c>
      <c r="W36" s="25">
        <f t="shared" si="14"/>
        <v>0</v>
      </c>
      <c r="X36" s="25">
        <v>0</v>
      </c>
      <c r="Y36" s="25">
        <v>0</v>
      </c>
      <c r="Z36" s="136">
        <f t="shared" si="17"/>
        <v>0</v>
      </c>
      <c r="AA36" s="25" t="e">
        <f t="shared" si="18"/>
        <v>#DIV/0!</v>
      </c>
      <c r="AB36" s="68">
        <f t="shared" si="19"/>
        <v>0</v>
      </c>
      <c r="AC36" s="71"/>
      <c r="AD36" s="68">
        <f t="shared" si="20"/>
        <v>0</v>
      </c>
      <c r="AE36" s="141">
        <f t="shared" si="21"/>
        <v>0</v>
      </c>
      <c r="AF36" s="68">
        <f t="shared" si="22"/>
        <v>0</v>
      </c>
      <c r="AG36" s="138">
        <f t="shared" si="0"/>
        <v>0</v>
      </c>
      <c r="AH36" s="139">
        <f t="shared" si="23"/>
        <v>0</v>
      </c>
      <c r="AI36" s="127" t="e">
        <f t="shared" si="24"/>
        <v>#DIV/0!</v>
      </c>
    </row>
    <row r="37" spans="1:73" ht="135" x14ac:dyDescent="0.25">
      <c r="A37" s="271"/>
      <c r="B37" s="278"/>
      <c r="C37" s="1" t="s">
        <v>205</v>
      </c>
      <c r="D37" s="164">
        <v>202.91900000000001</v>
      </c>
      <c r="E37" s="25">
        <v>45.59</v>
      </c>
      <c r="F37" s="23">
        <f t="shared" si="32"/>
        <v>48.325400000000009</v>
      </c>
      <c r="G37" s="23">
        <f t="shared" si="1"/>
        <v>4625.5386050000006</v>
      </c>
      <c r="H37" s="23">
        <f t="shared" si="2"/>
        <v>4903.0709213000009</v>
      </c>
      <c r="I37" s="23">
        <f t="shared" si="3"/>
        <v>9528.6095263000025</v>
      </c>
      <c r="J37" s="133">
        <f t="shared" si="4"/>
        <v>9806.1418426000018</v>
      </c>
      <c r="K37" s="65">
        <f t="shared" si="5"/>
        <v>48.325400000000009</v>
      </c>
      <c r="L37" s="65">
        <v>51.47</v>
      </c>
      <c r="M37" s="65">
        <f t="shared" si="6"/>
        <v>4903.0709213000009</v>
      </c>
      <c r="N37" s="65">
        <f t="shared" si="7"/>
        <v>100</v>
      </c>
      <c r="O37" s="133">
        <f t="shared" si="8"/>
        <v>9806.1418426000018</v>
      </c>
      <c r="P37" s="65">
        <f t="shared" si="9"/>
        <v>5222.120465</v>
      </c>
      <c r="Q37" s="65">
        <f t="shared" si="10"/>
        <v>10125.191386300001</v>
      </c>
      <c r="R37" s="135">
        <f t="shared" si="11"/>
        <v>10444.24093</v>
      </c>
      <c r="S37" s="65">
        <f t="shared" si="12"/>
        <v>106.50713703352686</v>
      </c>
      <c r="T37" s="164">
        <v>0</v>
      </c>
      <c r="U37" s="25"/>
      <c r="V37" s="25">
        <f t="shared" si="13"/>
        <v>0</v>
      </c>
      <c r="W37" s="25">
        <f t="shared" si="14"/>
        <v>0</v>
      </c>
      <c r="X37" s="25">
        <f t="shared" si="15"/>
        <v>0</v>
      </c>
      <c r="Y37" s="25">
        <f t="shared" si="16"/>
        <v>0</v>
      </c>
      <c r="Z37" s="136">
        <f t="shared" si="17"/>
        <v>0</v>
      </c>
      <c r="AA37" s="25" t="e">
        <f t="shared" si="18"/>
        <v>#DIV/0!</v>
      </c>
      <c r="AB37" s="68">
        <f t="shared" si="19"/>
        <v>0</v>
      </c>
      <c r="AC37" s="71"/>
      <c r="AD37" s="68">
        <f t="shared" si="20"/>
        <v>0</v>
      </c>
      <c r="AE37" s="141">
        <f t="shared" si="21"/>
        <v>0</v>
      </c>
      <c r="AF37" s="68">
        <f t="shared" si="22"/>
        <v>0</v>
      </c>
      <c r="AG37" s="138">
        <f t="shared" si="0"/>
        <v>0</v>
      </c>
      <c r="AH37" s="139">
        <f t="shared" si="23"/>
        <v>0</v>
      </c>
      <c r="AI37" s="127" t="e">
        <f t="shared" si="24"/>
        <v>#DIV/0!</v>
      </c>
    </row>
    <row r="38" spans="1:73" ht="60" x14ac:dyDescent="0.25">
      <c r="A38" s="162">
        <v>19</v>
      </c>
      <c r="B38" s="90" t="s">
        <v>14</v>
      </c>
      <c r="C38" s="1" t="s">
        <v>191</v>
      </c>
      <c r="D38" s="164">
        <v>40.64</v>
      </c>
      <c r="E38" s="25">
        <v>45.68</v>
      </c>
      <c r="F38" s="23">
        <v>48.15</v>
      </c>
      <c r="G38" s="23">
        <f t="shared" si="1"/>
        <v>928.21760000000006</v>
      </c>
      <c r="H38" s="23">
        <f t="shared" si="2"/>
        <v>978.40800000000002</v>
      </c>
      <c r="I38" s="23">
        <f>G38+H38</f>
        <v>1906.6256000000001</v>
      </c>
      <c r="J38" s="133">
        <f t="shared" si="4"/>
        <v>1956.816</v>
      </c>
      <c r="K38" s="65">
        <f t="shared" si="5"/>
        <v>48.15</v>
      </c>
      <c r="L38" s="65">
        <v>51.04</v>
      </c>
      <c r="M38" s="65">
        <f t="shared" si="6"/>
        <v>978.40800000000002</v>
      </c>
      <c r="N38" s="65">
        <f t="shared" si="7"/>
        <v>100</v>
      </c>
      <c r="O38" s="133">
        <f t="shared" si="8"/>
        <v>1956.816</v>
      </c>
      <c r="P38" s="65">
        <f t="shared" si="9"/>
        <v>1037.1328000000001</v>
      </c>
      <c r="Q38" s="65">
        <f t="shared" si="10"/>
        <v>2015.5408000000002</v>
      </c>
      <c r="R38" s="135">
        <f t="shared" si="11"/>
        <v>2074.2656000000002</v>
      </c>
      <c r="S38" s="65">
        <f t="shared" si="12"/>
        <v>106.00207684319834</v>
      </c>
      <c r="T38" s="164"/>
      <c r="U38" s="25"/>
      <c r="V38" s="25">
        <f t="shared" si="13"/>
        <v>0</v>
      </c>
      <c r="W38" s="25">
        <f t="shared" si="14"/>
        <v>0</v>
      </c>
      <c r="X38" s="25">
        <f t="shared" si="15"/>
        <v>0</v>
      </c>
      <c r="Y38" s="25">
        <f t="shared" si="16"/>
        <v>0</v>
      </c>
      <c r="Z38" s="136">
        <f t="shared" si="17"/>
        <v>0</v>
      </c>
      <c r="AA38" s="25" t="e">
        <f t="shared" si="18"/>
        <v>#DIV/0!</v>
      </c>
      <c r="AB38" s="68">
        <f t="shared" si="19"/>
        <v>0</v>
      </c>
      <c r="AC38" s="71"/>
      <c r="AD38" s="68">
        <f t="shared" si="20"/>
        <v>0</v>
      </c>
      <c r="AE38" s="141">
        <f t="shared" si="21"/>
        <v>0</v>
      </c>
      <c r="AF38" s="68">
        <f t="shared" si="22"/>
        <v>0</v>
      </c>
      <c r="AG38" s="138">
        <f t="shared" si="0"/>
        <v>0</v>
      </c>
      <c r="AH38" s="139">
        <f t="shared" si="23"/>
        <v>0</v>
      </c>
      <c r="AI38" s="127" t="e">
        <f t="shared" si="24"/>
        <v>#DIV/0!</v>
      </c>
    </row>
    <row r="39" spans="1:73" ht="24.75" customHeight="1" x14ac:dyDescent="0.25">
      <c r="A39" s="279">
        <v>20</v>
      </c>
      <c r="B39" s="280" t="s">
        <v>15</v>
      </c>
      <c r="C39" s="13" t="s">
        <v>52</v>
      </c>
      <c r="D39" s="5"/>
      <c r="E39" s="7"/>
      <c r="F39" s="23"/>
      <c r="G39" s="23">
        <f t="shared" si="1"/>
        <v>0</v>
      </c>
      <c r="H39" s="23">
        <f t="shared" si="2"/>
        <v>0</v>
      </c>
      <c r="I39" s="23"/>
      <c r="J39" s="133">
        <f t="shared" si="4"/>
        <v>0</v>
      </c>
      <c r="K39" s="65">
        <f t="shared" si="5"/>
        <v>0</v>
      </c>
      <c r="L39" s="65"/>
      <c r="M39" s="65">
        <f t="shared" si="6"/>
        <v>0</v>
      </c>
      <c r="N39" s="65" t="e">
        <f t="shared" si="7"/>
        <v>#DIV/0!</v>
      </c>
      <c r="O39" s="133">
        <f t="shared" si="8"/>
        <v>0</v>
      </c>
      <c r="P39" s="65">
        <f t="shared" si="9"/>
        <v>0</v>
      </c>
      <c r="Q39" s="65">
        <f t="shared" si="10"/>
        <v>0</v>
      </c>
      <c r="R39" s="135">
        <f t="shared" si="11"/>
        <v>0</v>
      </c>
      <c r="S39" s="65" t="e">
        <f t="shared" si="12"/>
        <v>#DIV/0!</v>
      </c>
      <c r="T39" s="5"/>
      <c r="U39" s="7"/>
      <c r="V39" s="25"/>
      <c r="W39" s="25"/>
      <c r="X39" s="25"/>
      <c r="Y39" s="25"/>
      <c r="Z39" s="136">
        <f t="shared" si="17"/>
        <v>0</v>
      </c>
      <c r="AA39" s="25" t="e">
        <f t="shared" si="18"/>
        <v>#DIV/0!</v>
      </c>
      <c r="AB39" s="68">
        <f t="shared" si="19"/>
        <v>0</v>
      </c>
      <c r="AC39" s="71"/>
      <c r="AD39" s="68">
        <f t="shared" si="20"/>
        <v>0</v>
      </c>
      <c r="AE39" s="141">
        <f t="shared" si="21"/>
        <v>0</v>
      </c>
      <c r="AF39" s="68">
        <f t="shared" si="22"/>
        <v>0</v>
      </c>
      <c r="AG39" s="138">
        <f t="shared" si="0"/>
        <v>0</v>
      </c>
      <c r="AH39" s="139">
        <f t="shared" si="23"/>
        <v>0</v>
      </c>
      <c r="AI39" s="127" t="e">
        <f t="shared" si="24"/>
        <v>#DIV/0!</v>
      </c>
    </row>
    <row r="40" spans="1:73" ht="30" x14ac:dyDescent="0.25">
      <c r="A40" s="279"/>
      <c r="B40" s="280"/>
      <c r="C40" s="11" t="s">
        <v>111</v>
      </c>
      <c r="D40" s="5">
        <v>45.42</v>
      </c>
      <c r="E40" s="7">
        <v>52.16</v>
      </c>
      <c r="F40" s="23">
        <v>55.29</v>
      </c>
      <c r="G40" s="23">
        <f t="shared" si="1"/>
        <v>1184.5536</v>
      </c>
      <c r="H40" s="23">
        <f t="shared" si="2"/>
        <v>1255.6359</v>
      </c>
      <c r="I40" s="23">
        <f t="shared" si="3"/>
        <v>2440.1895</v>
      </c>
      <c r="J40" s="133">
        <f t="shared" si="4"/>
        <v>2511.2718</v>
      </c>
      <c r="K40" s="65">
        <f t="shared" si="5"/>
        <v>55.29</v>
      </c>
      <c r="L40" s="65">
        <v>58.6</v>
      </c>
      <c r="M40" s="65">
        <f t="shared" si="6"/>
        <v>1255.6359</v>
      </c>
      <c r="N40" s="65">
        <f t="shared" si="7"/>
        <v>100</v>
      </c>
      <c r="O40" s="133">
        <f t="shared" si="8"/>
        <v>2511.2718</v>
      </c>
      <c r="P40" s="65">
        <f t="shared" si="9"/>
        <v>1330.806</v>
      </c>
      <c r="Q40" s="65">
        <f t="shared" si="10"/>
        <v>2586.4418999999998</v>
      </c>
      <c r="R40" s="135">
        <f t="shared" si="11"/>
        <v>2661.6120000000001</v>
      </c>
      <c r="S40" s="65">
        <f t="shared" si="12"/>
        <v>105.98661602459758</v>
      </c>
      <c r="T40" s="18"/>
      <c r="U40" s="7"/>
      <c r="V40" s="25"/>
      <c r="W40" s="25"/>
      <c r="X40" s="25"/>
      <c r="Y40" s="25"/>
      <c r="Z40" s="136">
        <f t="shared" si="17"/>
        <v>0</v>
      </c>
      <c r="AA40" s="25" t="e">
        <f t="shared" si="18"/>
        <v>#DIV/0!</v>
      </c>
      <c r="AB40" s="68">
        <f t="shared" si="19"/>
        <v>0</v>
      </c>
      <c r="AC40" s="71"/>
      <c r="AD40" s="68">
        <f t="shared" si="20"/>
        <v>0</v>
      </c>
      <c r="AE40" s="141">
        <f t="shared" si="21"/>
        <v>0</v>
      </c>
      <c r="AF40" s="68">
        <f t="shared" si="22"/>
        <v>0</v>
      </c>
      <c r="AG40" s="138">
        <f t="shared" si="0"/>
        <v>0</v>
      </c>
      <c r="AH40" s="139">
        <f t="shared" si="23"/>
        <v>0</v>
      </c>
      <c r="AI40" s="127" t="e">
        <f t="shared" si="24"/>
        <v>#DIV/0!</v>
      </c>
    </row>
    <row r="41" spans="1:73" ht="30" x14ac:dyDescent="0.25">
      <c r="A41" s="279"/>
      <c r="B41" s="280"/>
      <c r="C41" s="11" t="s">
        <v>117</v>
      </c>
      <c r="D41" s="5">
        <v>31.95</v>
      </c>
      <c r="E41" s="7">
        <v>40.57</v>
      </c>
      <c r="F41" s="23">
        <v>43</v>
      </c>
      <c r="G41" s="23">
        <f t="shared" si="1"/>
        <v>648.10574999999994</v>
      </c>
      <c r="H41" s="23">
        <f t="shared" si="2"/>
        <v>686.92499999999995</v>
      </c>
      <c r="I41" s="23">
        <f t="shared" si="3"/>
        <v>1335.0307499999999</v>
      </c>
      <c r="J41" s="133">
        <f t="shared" si="4"/>
        <v>1373.85</v>
      </c>
      <c r="K41" s="65">
        <f t="shared" si="5"/>
        <v>43</v>
      </c>
      <c r="L41" s="65">
        <v>45.58</v>
      </c>
      <c r="M41" s="65">
        <f t="shared" si="6"/>
        <v>686.92499999999995</v>
      </c>
      <c r="N41" s="65">
        <f t="shared" si="7"/>
        <v>100</v>
      </c>
      <c r="O41" s="133">
        <f t="shared" si="8"/>
        <v>1373.85</v>
      </c>
      <c r="P41" s="65">
        <f t="shared" si="9"/>
        <v>728.14049999999997</v>
      </c>
      <c r="Q41" s="65">
        <f t="shared" si="10"/>
        <v>1415.0654999999999</v>
      </c>
      <c r="R41" s="135">
        <f t="shared" si="11"/>
        <v>1456.2809999999999</v>
      </c>
      <c r="S41" s="65">
        <f t="shared" si="12"/>
        <v>106</v>
      </c>
      <c r="T41" s="18"/>
      <c r="U41" s="7"/>
      <c r="V41" s="25"/>
      <c r="W41" s="25"/>
      <c r="X41" s="25"/>
      <c r="Y41" s="25"/>
      <c r="Z41" s="136">
        <f t="shared" si="17"/>
        <v>0</v>
      </c>
      <c r="AA41" s="25" t="e">
        <f t="shared" si="18"/>
        <v>#DIV/0!</v>
      </c>
      <c r="AB41" s="68">
        <f t="shared" si="19"/>
        <v>0</v>
      </c>
      <c r="AC41" s="71"/>
      <c r="AD41" s="68">
        <f t="shared" si="20"/>
        <v>0</v>
      </c>
      <c r="AE41" s="141">
        <f t="shared" si="21"/>
        <v>0</v>
      </c>
      <c r="AF41" s="68">
        <f t="shared" si="22"/>
        <v>0</v>
      </c>
      <c r="AG41" s="138">
        <f t="shared" si="0"/>
        <v>0</v>
      </c>
      <c r="AH41" s="139">
        <f t="shared" si="23"/>
        <v>0</v>
      </c>
      <c r="AI41" s="127" t="e">
        <f t="shared" si="24"/>
        <v>#DIV/0!</v>
      </c>
    </row>
    <row r="42" spans="1:73" ht="30" x14ac:dyDescent="0.25">
      <c r="A42" s="279"/>
      <c r="B42" s="280"/>
      <c r="C42" s="11" t="s">
        <v>104</v>
      </c>
      <c r="D42" s="5">
        <v>23.88</v>
      </c>
      <c r="E42" s="7">
        <v>42.47</v>
      </c>
      <c r="F42" s="23">
        <v>45</v>
      </c>
      <c r="G42" s="23">
        <f t="shared" si="1"/>
        <v>507.09179999999998</v>
      </c>
      <c r="H42" s="23">
        <f t="shared" si="2"/>
        <v>537.29999999999995</v>
      </c>
      <c r="I42" s="23">
        <f t="shared" si="3"/>
        <v>1044.3917999999999</v>
      </c>
      <c r="J42" s="133">
        <f t="shared" si="4"/>
        <v>1074.5999999999999</v>
      </c>
      <c r="K42" s="65">
        <f t="shared" si="5"/>
        <v>45</v>
      </c>
      <c r="L42" s="65">
        <v>47.7</v>
      </c>
      <c r="M42" s="65">
        <f t="shared" si="6"/>
        <v>537.29999999999995</v>
      </c>
      <c r="N42" s="65">
        <f t="shared" si="7"/>
        <v>100</v>
      </c>
      <c r="O42" s="133">
        <f t="shared" si="8"/>
        <v>1074.5999999999999</v>
      </c>
      <c r="P42" s="65">
        <f t="shared" si="9"/>
        <v>569.53800000000001</v>
      </c>
      <c r="Q42" s="65">
        <f t="shared" si="10"/>
        <v>1106.838</v>
      </c>
      <c r="R42" s="135">
        <f t="shared" si="11"/>
        <v>1139.076</v>
      </c>
      <c r="S42" s="65">
        <f t="shared" si="12"/>
        <v>106</v>
      </c>
      <c r="T42" s="18">
        <v>3.44</v>
      </c>
      <c r="U42" s="7">
        <v>31.34</v>
      </c>
      <c r="V42" s="25">
        <v>33.21</v>
      </c>
      <c r="W42" s="25">
        <f t="shared" si="14"/>
        <v>53.904800000000002</v>
      </c>
      <c r="X42" s="25">
        <f t="shared" si="15"/>
        <v>57.121200000000002</v>
      </c>
      <c r="Y42" s="25">
        <f t="shared" si="16"/>
        <v>111.02600000000001</v>
      </c>
      <c r="Z42" s="136">
        <f t="shared" si="17"/>
        <v>114.2424</v>
      </c>
      <c r="AA42" s="25">
        <f t="shared" si="18"/>
        <v>105.96681557115508</v>
      </c>
      <c r="AB42" s="68">
        <f t="shared" si="19"/>
        <v>33.21</v>
      </c>
      <c r="AC42" s="71">
        <v>35.200000000000003</v>
      </c>
      <c r="AD42" s="68">
        <f t="shared" si="20"/>
        <v>57.121200000000002</v>
      </c>
      <c r="AE42" s="141">
        <f t="shared" si="21"/>
        <v>114.2424</v>
      </c>
      <c r="AF42" s="68">
        <f t="shared" si="22"/>
        <v>60.544000000000004</v>
      </c>
      <c r="AG42" s="138">
        <f t="shared" si="0"/>
        <v>117.6652</v>
      </c>
      <c r="AH42" s="139">
        <f t="shared" si="23"/>
        <v>121.08800000000001</v>
      </c>
      <c r="AI42" s="127">
        <f t="shared" si="24"/>
        <v>105.99217103282143</v>
      </c>
    </row>
    <row r="43" spans="1:73" ht="30" x14ac:dyDescent="0.25">
      <c r="A43" s="279"/>
      <c r="B43" s="280"/>
      <c r="C43" s="11" t="s">
        <v>118</v>
      </c>
      <c r="D43" s="5">
        <v>90.3</v>
      </c>
      <c r="E43" s="7">
        <v>40.57</v>
      </c>
      <c r="F43" s="23">
        <v>43</v>
      </c>
      <c r="G43" s="23">
        <f t="shared" si="1"/>
        <v>1831.7355</v>
      </c>
      <c r="H43" s="23">
        <f t="shared" si="2"/>
        <v>1941.45</v>
      </c>
      <c r="I43" s="23">
        <f t="shared" si="3"/>
        <v>3773.1855</v>
      </c>
      <c r="J43" s="133">
        <f t="shared" si="4"/>
        <v>3882.9</v>
      </c>
      <c r="K43" s="65">
        <f t="shared" si="5"/>
        <v>43</v>
      </c>
      <c r="L43" s="65">
        <v>45.58</v>
      </c>
      <c r="M43" s="65">
        <f t="shared" si="6"/>
        <v>1941.45</v>
      </c>
      <c r="N43" s="65">
        <f t="shared" si="7"/>
        <v>100</v>
      </c>
      <c r="O43" s="133">
        <f t="shared" si="8"/>
        <v>3882.9</v>
      </c>
      <c r="P43" s="65">
        <f t="shared" si="9"/>
        <v>2057.9369999999999</v>
      </c>
      <c r="Q43" s="65">
        <f t="shared" si="10"/>
        <v>3999.3869999999997</v>
      </c>
      <c r="R43" s="135">
        <f t="shared" si="11"/>
        <v>4115.8739999999998</v>
      </c>
      <c r="S43" s="65">
        <f t="shared" si="12"/>
        <v>106</v>
      </c>
      <c r="T43" s="18">
        <v>43.75</v>
      </c>
      <c r="U43" s="7">
        <v>32.99</v>
      </c>
      <c r="V43" s="25">
        <v>34.96</v>
      </c>
      <c r="W43" s="25">
        <f t="shared" si="14"/>
        <v>721.65625</v>
      </c>
      <c r="X43" s="25">
        <f t="shared" si="15"/>
        <v>764.75</v>
      </c>
      <c r="Y43" s="25">
        <f t="shared" si="16"/>
        <v>1486.40625</v>
      </c>
      <c r="Z43" s="136">
        <f t="shared" si="17"/>
        <v>1529.5</v>
      </c>
      <c r="AA43" s="25">
        <f t="shared" si="18"/>
        <v>105.97150651712639</v>
      </c>
      <c r="AB43" s="68">
        <f t="shared" si="19"/>
        <v>34.96</v>
      </c>
      <c r="AC43" s="71">
        <v>37.049999999999997</v>
      </c>
      <c r="AD43" s="68">
        <f t="shared" si="20"/>
        <v>764.75</v>
      </c>
      <c r="AE43" s="141">
        <f t="shared" si="21"/>
        <v>1529.5</v>
      </c>
      <c r="AF43" s="68">
        <f t="shared" si="22"/>
        <v>810.46874999999989</v>
      </c>
      <c r="AG43" s="138">
        <f t="shared" si="0"/>
        <v>1575.21875</v>
      </c>
      <c r="AH43" s="139">
        <f t="shared" si="23"/>
        <v>1620.9374999999998</v>
      </c>
      <c r="AI43" s="127">
        <f t="shared" si="24"/>
        <v>105.9782608695652</v>
      </c>
    </row>
    <row r="44" spans="1:73" ht="30" x14ac:dyDescent="0.25">
      <c r="A44" s="279"/>
      <c r="B44" s="280"/>
      <c r="C44" s="11" t="s">
        <v>105</v>
      </c>
      <c r="D44" s="5">
        <v>55.64</v>
      </c>
      <c r="E44" s="7">
        <v>42.47</v>
      </c>
      <c r="F44" s="23">
        <v>45</v>
      </c>
      <c r="G44" s="23">
        <f t="shared" si="1"/>
        <v>1181.5154</v>
      </c>
      <c r="H44" s="23">
        <f t="shared" si="2"/>
        <v>1251.9000000000001</v>
      </c>
      <c r="I44" s="23">
        <f t="shared" si="3"/>
        <v>2433.4153999999999</v>
      </c>
      <c r="J44" s="133">
        <f t="shared" si="4"/>
        <v>2503.8000000000002</v>
      </c>
      <c r="K44" s="65">
        <f t="shared" si="5"/>
        <v>45</v>
      </c>
      <c r="L44" s="65">
        <v>47.7</v>
      </c>
      <c r="M44" s="65">
        <f t="shared" si="6"/>
        <v>1251.9000000000001</v>
      </c>
      <c r="N44" s="65">
        <f t="shared" si="7"/>
        <v>100</v>
      </c>
      <c r="O44" s="133">
        <f t="shared" si="8"/>
        <v>2503.8000000000002</v>
      </c>
      <c r="P44" s="65">
        <f t="shared" si="9"/>
        <v>1327.0140000000001</v>
      </c>
      <c r="Q44" s="65">
        <f t="shared" si="10"/>
        <v>2578.9140000000002</v>
      </c>
      <c r="R44" s="135">
        <f t="shared" si="11"/>
        <v>2654.0280000000002</v>
      </c>
      <c r="S44" s="65">
        <f t="shared" si="12"/>
        <v>106</v>
      </c>
      <c r="T44" s="18">
        <v>40.74</v>
      </c>
      <c r="U44" s="7">
        <v>11.06</v>
      </c>
      <c r="V44" s="25">
        <v>11.72</v>
      </c>
      <c r="W44" s="25">
        <f t="shared" si="14"/>
        <v>225.29220000000001</v>
      </c>
      <c r="X44" s="25">
        <f t="shared" si="15"/>
        <v>238.73640000000003</v>
      </c>
      <c r="Y44" s="25">
        <f t="shared" si="16"/>
        <v>464.02860000000004</v>
      </c>
      <c r="Z44" s="136">
        <f t="shared" si="17"/>
        <v>477.47280000000006</v>
      </c>
      <c r="AA44" s="25">
        <f t="shared" si="18"/>
        <v>105.96745027124774</v>
      </c>
      <c r="AB44" s="68">
        <f t="shared" si="19"/>
        <v>11.72</v>
      </c>
      <c r="AC44" s="71">
        <v>12.42</v>
      </c>
      <c r="AD44" s="68">
        <f t="shared" si="20"/>
        <v>238.73640000000003</v>
      </c>
      <c r="AE44" s="141">
        <f t="shared" si="21"/>
        <v>477.47280000000006</v>
      </c>
      <c r="AF44" s="68">
        <f t="shared" si="22"/>
        <v>252.99540000000002</v>
      </c>
      <c r="AG44" s="138">
        <f t="shared" si="0"/>
        <v>491.73180000000002</v>
      </c>
      <c r="AH44" s="139">
        <f t="shared" si="23"/>
        <v>505.99080000000004</v>
      </c>
      <c r="AI44" s="127">
        <f t="shared" si="24"/>
        <v>105.97269624573377</v>
      </c>
    </row>
    <row r="45" spans="1:73" ht="75" x14ac:dyDescent="0.25">
      <c r="A45" s="279"/>
      <c r="B45" s="280"/>
      <c r="C45" s="11" t="s">
        <v>112</v>
      </c>
      <c r="D45" s="18">
        <v>110.41</v>
      </c>
      <c r="E45" s="21">
        <v>19.96</v>
      </c>
      <c r="F45" s="23">
        <v>21.15</v>
      </c>
      <c r="G45" s="23">
        <f t="shared" si="1"/>
        <v>1101.8918000000001</v>
      </c>
      <c r="H45" s="23">
        <f t="shared" si="2"/>
        <v>1167.58575</v>
      </c>
      <c r="I45" s="23">
        <f t="shared" si="3"/>
        <v>2269.4775500000001</v>
      </c>
      <c r="J45" s="133">
        <f t="shared" si="4"/>
        <v>2335.1714999999999</v>
      </c>
      <c r="K45" s="65">
        <f t="shared" si="5"/>
        <v>21.15</v>
      </c>
      <c r="L45" s="65">
        <v>22.42</v>
      </c>
      <c r="M45" s="65">
        <f t="shared" si="6"/>
        <v>1167.58575</v>
      </c>
      <c r="N45" s="65">
        <f t="shared" si="7"/>
        <v>100</v>
      </c>
      <c r="O45" s="133">
        <f t="shared" si="8"/>
        <v>2335.1714999999999</v>
      </c>
      <c r="P45" s="65">
        <f t="shared" si="9"/>
        <v>1237.6961000000001</v>
      </c>
      <c r="Q45" s="65">
        <f t="shared" si="10"/>
        <v>2405.2818500000003</v>
      </c>
      <c r="R45" s="135">
        <f t="shared" si="11"/>
        <v>2475.3922000000002</v>
      </c>
      <c r="S45" s="65">
        <f t="shared" si="12"/>
        <v>106.00472813238773</v>
      </c>
      <c r="T45" s="18">
        <v>164.95</v>
      </c>
      <c r="U45" s="7">
        <v>31.34</v>
      </c>
      <c r="V45" s="25">
        <v>33.21</v>
      </c>
      <c r="W45" s="25">
        <f t="shared" si="14"/>
        <v>2584.7664999999997</v>
      </c>
      <c r="X45" s="25">
        <f t="shared" si="15"/>
        <v>2738.9947499999998</v>
      </c>
      <c r="Y45" s="25">
        <f t="shared" si="16"/>
        <v>5323.7612499999996</v>
      </c>
      <c r="Z45" s="136">
        <f t="shared" si="17"/>
        <v>5477.9894999999997</v>
      </c>
      <c r="AA45" s="25">
        <f t="shared" si="18"/>
        <v>105.96681557115508</v>
      </c>
      <c r="AB45" s="68">
        <f t="shared" si="19"/>
        <v>33.21</v>
      </c>
      <c r="AC45" s="71">
        <v>35.200000000000003</v>
      </c>
      <c r="AD45" s="68">
        <f t="shared" si="20"/>
        <v>2738.9947499999998</v>
      </c>
      <c r="AE45" s="141">
        <f t="shared" si="21"/>
        <v>5477.9894999999997</v>
      </c>
      <c r="AF45" s="68">
        <f t="shared" si="22"/>
        <v>2903.12</v>
      </c>
      <c r="AG45" s="138">
        <f t="shared" si="0"/>
        <v>5642.1147499999997</v>
      </c>
      <c r="AH45" s="139">
        <f t="shared" si="23"/>
        <v>5806.24</v>
      </c>
      <c r="AI45" s="127">
        <f t="shared" si="24"/>
        <v>105.99217103282143</v>
      </c>
    </row>
    <row r="46" spans="1:73" ht="60" x14ac:dyDescent="0.25">
      <c r="A46" s="279"/>
      <c r="B46" s="280"/>
      <c r="C46" s="11" t="s">
        <v>113</v>
      </c>
      <c r="D46" s="5">
        <v>47</v>
      </c>
      <c r="E46" s="7">
        <v>52.16</v>
      </c>
      <c r="F46" s="23">
        <v>55.29</v>
      </c>
      <c r="G46" s="23">
        <f t="shared" si="1"/>
        <v>1225.76</v>
      </c>
      <c r="H46" s="23">
        <f t="shared" si="2"/>
        <v>1299.3150000000001</v>
      </c>
      <c r="I46" s="23">
        <f t="shared" si="3"/>
        <v>2525.0749999999998</v>
      </c>
      <c r="J46" s="133">
        <f t="shared" si="4"/>
        <v>2598.63</v>
      </c>
      <c r="K46" s="65">
        <f t="shared" si="5"/>
        <v>55.29</v>
      </c>
      <c r="L46" s="65">
        <v>58.6</v>
      </c>
      <c r="M46" s="65">
        <f t="shared" si="6"/>
        <v>1299.3150000000001</v>
      </c>
      <c r="N46" s="65">
        <f t="shared" si="7"/>
        <v>100</v>
      </c>
      <c r="O46" s="133">
        <f t="shared" si="8"/>
        <v>2598.63</v>
      </c>
      <c r="P46" s="65">
        <f t="shared" si="9"/>
        <v>1377.1000000000001</v>
      </c>
      <c r="Q46" s="65">
        <f t="shared" si="10"/>
        <v>2676.415</v>
      </c>
      <c r="R46" s="135">
        <f t="shared" si="11"/>
        <v>2754.2000000000003</v>
      </c>
      <c r="S46" s="65">
        <f t="shared" si="12"/>
        <v>105.98661602459758</v>
      </c>
      <c r="T46" s="18"/>
      <c r="U46" s="7"/>
      <c r="V46" s="25"/>
      <c r="W46" s="25"/>
      <c r="X46" s="25"/>
      <c r="Y46" s="25"/>
      <c r="Z46" s="136">
        <f t="shared" si="17"/>
        <v>0</v>
      </c>
      <c r="AA46" s="25" t="e">
        <f t="shared" si="18"/>
        <v>#DIV/0!</v>
      </c>
      <c r="AB46" s="68">
        <f t="shared" si="19"/>
        <v>0</v>
      </c>
      <c r="AC46" s="71"/>
      <c r="AD46" s="68">
        <f t="shared" si="20"/>
        <v>0</v>
      </c>
      <c r="AE46" s="141">
        <f t="shared" si="21"/>
        <v>0</v>
      </c>
      <c r="AF46" s="68">
        <f t="shared" si="22"/>
        <v>0</v>
      </c>
      <c r="AG46" s="138">
        <f t="shared" si="0"/>
        <v>0</v>
      </c>
      <c r="AH46" s="139">
        <f t="shared" si="23"/>
        <v>0</v>
      </c>
      <c r="AI46" s="127" t="e">
        <f t="shared" si="24"/>
        <v>#DIV/0!</v>
      </c>
    </row>
    <row r="47" spans="1:73" ht="30" x14ac:dyDescent="0.25">
      <c r="A47" s="279"/>
      <c r="B47" s="280"/>
      <c r="C47" s="11" t="s">
        <v>115</v>
      </c>
      <c r="D47" s="5">
        <v>176.82</v>
      </c>
      <c r="E47" s="21">
        <v>29.3</v>
      </c>
      <c r="F47" s="23">
        <v>31.05</v>
      </c>
      <c r="G47" s="23">
        <f t="shared" si="1"/>
        <v>2590.413</v>
      </c>
      <c r="H47" s="23">
        <f t="shared" si="2"/>
        <v>2745.1304999999998</v>
      </c>
      <c r="I47" s="23">
        <f t="shared" si="3"/>
        <v>5335.5434999999998</v>
      </c>
      <c r="J47" s="133">
        <f t="shared" si="4"/>
        <v>5490.2609999999995</v>
      </c>
      <c r="K47" s="65">
        <f t="shared" si="5"/>
        <v>31.05</v>
      </c>
      <c r="L47" s="65">
        <v>32.909999999999997</v>
      </c>
      <c r="M47" s="65">
        <f t="shared" si="6"/>
        <v>2745.1304999999998</v>
      </c>
      <c r="N47" s="65">
        <f t="shared" si="7"/>
        <v>100</v>
      </c>
      <c r="O47" s="133">
        <f t="shared" si="8"/>
        <v>5490.2609999999995</v>
      </c>
      <c r="P47" s="65">
        <f t="shared" si="9"/>
        <v>2909.5730999999996</v>
      </c>
      <c r="Q47" s="65">
        <f t="shared" si="10"/>
        <v>5654.7035999999989</v>
      </c>
      <c r="R47" s="135">
        <f t="shared" si="11"/>
        <v>5819.1461999999992</v>
      </c>
      <c r="S47" s="65">
        <f t="shared" si="12"/>
        <v>105.99033816425118</v>
      </c>
      <c r="T47" s="18">
        <v>29.1</v>
      </c>
      <c r="U47" s="7">
        <v>17.71</v>
      </c>
      <c r="V47" s="25">
        <v>18.77</v>
      </c>
      <c r="W47" s="25">
        <f t="shared" si="14"/>
        <v>257.68050000000005</v>
      </c>
      <c r="X47" s="25">
        <f t="shared" si="15"/>
        <v>273.1035</v>
      </c>
      <c r="Y47" s="25">
        <f t="shared" si="16"/>
        <v>530.78400000000011</v>
      </c>
      <c r="Z47" s="136">
        <f t="shared" si="17"/>
        <v>546.20699999999999</v>
      </c>
      <c r="AA47" s="25">
        <f t="shared" si="18"/>
        <v>105.98531902879729</v>
      </c>
      <c r="AB47" s="68">
        <f t="shared" si="19"/>
        <v>18.77</v>
      </c>
      <c r="AC47" s="71">
        <v>19.899999999999999</v>
      </c>
      <c r="AD47" s="68">
        <f t="shared" si="20"/>
        <v>273.1035</v>
      </c>
      <c r="AE47" s="141">
        <f t="shared" si="21"/>
        <v>546.20699999999999</v>
      </c>
      <c r="AF47" s="68">
        <f t="shared" si="22"/>
        <v>289.54500000000002</v>
      </c>
      <c r="AG47" s="138">
        <f t="shared" si="0"/>
        <v>562.64850000000001</v>
      </c>
      <c r="AH47" s="139">
        <f t="shared" si="23"/>
        <v>579.09</v>
      </c>
      <c r="AI47" s="127">
        <f t="shared" si="24"/>
        <v>106.02024507192327</v>
      </c>
    </row>
    <row r="48" spans="1:73" ht="30" x14ac:dyDescent="0.25">
      <c r="A48" s="279"/>
      <c r="B48" s="280"/>
      <c r="C48" s="11" t="s">
        <v>121</v>
      </c>
      <c r="D48" s="5">
        <v>147.28</v>
      </c>
      <c r="E48" s="7">
        <v>34.090000000000003</v>
      </c>
      <c r="F48" s="23">
        <v>36.130000000000003</v>
      </c>
      <c r="G48" s="23">
        <f t="shared" si="1"/>
        <v>2510.3876000000005</v>
      </c>
      <c r="H48" s="23">
        <f t="shared" si="2"/>
        <v>2660.6132000000002</v>
      </c>
      <c r="I48" s="23">
        <f t="shared" si="3"/>
        <v>5171.0008000000007</v>
      </c>
      <c r="J48" s="133">
        <f t="shared" si="4"/>
        <v>5321.2264000000005</v>
      </c>
      <c r="K48" s="65">
        <f t="shared" si="5"/>
        <v>36.130000000000003</v>
      </c>
      <c r="L48" s="65">
        <v>38.29</v>
      </c>
      <c r="M48" s="65">
        <f t="shared" si="6"/>
        <v>2660.6132000000002</v>
      </c>
      <c r="N48" s="65">
        <f t="shared" si="7"/>
        <v>100</v>
      </c>
      <c r="O48" s="133">
        <f t="shared" si="8"/>
        <v>5321.2264000000005</v>
      </c>
      <c r="P48" s="65">
        <f t="shared" si="9"/>
        <v>2819.6756</v>
      </c>
      <c r="Q48" s="65">
        <f t="shared" si="10"/>
        <v>5480.2888000000003</v>
      </c>
      <c r="R48" s="135">
        <f t="shared" si="11"/>
        <v>5639.3512000000001</v>
      </c>
      <c r="S48" s="65">
        <f t="shared" si="12"/>
        <v>105.97841129255465</v>
      </c>
      <c r="T48" s="18"/>
      <c r="U48" s="7"/>
      <c r="V48" s="25"/>
      <c r="W48" s="25"/>
      <c r="X48" s="25"/>
      <c r="Y48" s="25"/>
      <c r="Z48" s="136">
        <f t="shared" si="17"/>
        <v>0</v>
      </c>
      <c r="AA48" s="25" t="e">
        <f t="shared" si="18"/>
        <v>#DIV/0!</v>
      </c>
      <c r="AB48" s="68">
        <f t="shared" si="19"/>
        <v>0</v>
      </c>
      <c r="AC48" s="71"/>
      <c r="AD48" s="68">
        <f t="shared" si="20"/>
        <v>0</v>
      </c>
      <c r="AE48" s="141">
        <f t="shared" si="21"/>
        <v>0</v>
      </c>
      <c r="AF48" s="68">
        <f t="shared" si="22"/>
        <v>0</v>
      </c>
      <c r="AG48" s="138">
        <f t="shared" si="0"/>
        <v>0</v>
      </c>
      <c r="AH48" s="139">
        <f t="shared" si="23"/>
        <v>0</v>
      </c>
      <c r="AI48" s="127" t="e">
        <f t="shared" si="24"/>
        <v>#DIV/0!</v>
      </c>
    </row>
    <row r="49" spans="1:73" ht="45" x14ac:dyDescent="0.25">
      <c r="A49" s="279"/>
      <c r="B49" s="280"/>
      <c r="C49" s="11" t="s">
        <v>198</v>
      </c>
      <c r="D49" s="5">
        <v>88.6</v>
      </c>
      <c r="E49" s="7">
        <v>36.520000000000003</v>
      </c>
      <c r="F49" s="23">
        <v>38.71</v>
      </c>
      <c r="G49" s="23">
        <f t="shared" si="1"/>
        <v>1617.836</v>
      </c>
      <c r="H49" s="23">
        <f t="shared" si="2"/>
        <v>1714.8529999999998</v>
      </c>
      <c r="I49" s="23">
        <f t="shared" si="3"/>
        <v>3332.6889999999999</v>
      </c>
      <c r="J49" s="133">
        <f t="shared" si="4"/>
        <v>3429.7059999999997</v>
      </c>
      <c r="K49" s="65">
        <f t="shared" si="5"/>
        <v>38.71</v>
      </c>
      <c r="L49" s="65">
        <v>41.03</v>
      </c>
      <c r="M49" s="65">
        <f t="shared" si="6"/>
        <v>1714.8529999999998</v>
      </c>
      <c r="N49" s="65">
        <f t="shared" si="7"/>
        <v>100</v>
      </c>
      <c r="O49" s="133">
        <f t="shared" si="8"/>
        <v>3429.7059999999997</v>
      </c>
      <c r="P49" s="65">
        <f t="shared" si="9"/>
        <v>1817.6289999999999</v>
      </c>
      <c r="Q49" s="65">
        <f t="shared" si="10"/>
        <v>3532.482</v>
      </c>
      <c r="R49" s="135">
        <f t="shared" si="11"/>
        <v>3635.2579999999998</v>
      </c>
      <c r="S49" s="65">
        <f t="shared" si="12"/>
        <v>105.99328338930509</v>
      </c>
      <c r="T49" s="18"/>
      <c r="U49" s="7"/>
      <c r="V49" s="25"/>
      <c r="W49" s="25"/>
      <c r="X49" s="25"/>
      <c r="Y49" s="25"/>
      <c r="Z49" s="136">
        <f t="shared" si="17"/>
        <v>0</v>
      </c>
      <c r="AA49" s="25" t="e">
        <f t="shared" si="18"/>
        <v>#DIV/0!</v>
      </c>
      <c r="AB49" s="68">
        <f t="shared" si="19"/>
        <v>0</v>
      </c>
      <c r="AC49" s="71"/>
      <c r="AD49" s="68">
        <f t="shared" si="20"/>
        <v>0</v>
      </c>
      <c r="AE49" s="141">
        <f t="shared" si="21"/>
        <v>0</v>
      </c>
      <c r="AF49" s="68">
        <f t="shared" si="22"/>
        <v>0</v>
      </c>
      <c r="AG49" s="138">
        <f t="shared" si="0"/>
        <v>0</v>
      </c>
      <c r="AH49" s="139">
        <f t="shared" si="23"/>
        <v>0</v>
      </c>
      <c r="AI49" s="127" t="e">
        <f t="shared" si="24"/>
        <v>#DIV/0!</v>
      </c>
    </row>
    <row r="50" spans="1:73" ht="30" x14ac:dyDescent="0.25">
      <c r="A50" s="279"/>
      <c r="B50" s="280"/>
      <c r="C50" s="11" t="s">
        <v>199</v>
      </c>
      <c r="D50" s="5"/>
      <c r="E50" s="7"/>
      <c r="F50" s="23"/>
      <c r="G50" s="23">
        <f t="shared" si="1"/>
        <v>0</v>
      </c>
      <c r="H50" s="23">
        <f t="shared" si="2"/>
        <v>0</v>
      </c>
      <c r="I50" s="23"/>
      <c r="J50" s="133">
        <f t="shared" si="4"/>
        <v>0</v>
      </c>
      <c r="K50" s="65">
        <f t="shared" si="5"/>
        <v>0</v>
      </c>
      <c r="L50" s="65"/>
      <c r="M50" s="65">
        <f t="shared" si="6"/>
        <v>0</v>
      </c>
      <c r="N50" s="65" t="e">
        <f t="shared" si="7"/>
        <v>#DIV/0!</v>
      </c>
      <c r="O50" s="133">
        <f t="shared" si="8"/>
        <v>0</v>
      </c>
      <c r="P50" s="65">
        <f t="shared" si="9"/>
        <v>0</v>
      </c>
      <c r="Q50" s="65">
        <f t="shared" si="10"/>
        <v>0</v>
      </c>
      <c r="R50" s="135">
        <f t="shared" si="11"/>
        <v>0</v>
      </c>
      <c r="S50" s="65" t="e">
        <f t="shared" si="12"/>
        <v>#DIV/0!</v>
      </c>
      <c r="T50" s="18">
        <v>11.73</v>
      </c>
      <c r="U50" s="7">
        <v>32.99</v>
      </c>
      <c r="V50" s="25">
        <v>34.96</v>
      </c>
      <c r="W50" s="25">
        <f t="shared" si="14"/>
        <v>193.48635000000002</v>
      </c>
      <c r="X50" s="25">
        <f t="shared" si="15"/>
        <v>205.04040000000001</v>
      </c>
      <c r="Y50" s="25">
        <f t="shared" si="16"/>
        <v>398.52674999999999</v>
      </c>
      <c r="Z50" s="136">
        <f t="shared" si="17"/>
        <v>410.08080000000001</v>
      </c>
      <c r="AA50" s="25">
        <f t="shared" si="18"/>
        <v>105.97150651712639</v>
      </c>
      <c r="AB50" s="68">
        <f t="shared" si="19"/>
        <v>34.96</v>
      </c>
      <c r="AC50" s="71">
        <v>37.049999999999997</v>
      </c>
      <c r="AD50" s="68">
        <f t="shared" si="20"/>
        <v>205.04040000000001</v>
      </c>
      <c r="AE50" s="141">
        <f t="shared" si="21"/>
        <v>410.08080000000001</v>
      </c>
      <c r="AF50" s="68">
        <f t="shared" si="22"/>
        <v>217.29825</v>
      </c>
      <c r="AG50" s="138">
        <f t="shared" si="0"/>
        <v>422.33865000000003</v>
      </c>
      <c r="AH50" s="139">
        <f t="shared" si="23"/>
        <v>434.59649999999999</v>
      </c>
      <c r="AI50" s="127">
        <f t="shared" si="24"/>
        <v>105.9782608695652</v>
      </c>
    </row>
    <row r="51" spans="1:73" ht="30" x14ac:dyDescent="0.25">
      <c r="A51" s="279"/>
      <c r="B51" s="280"/>
      <c r="C51" s="11" t="s">
        <v>200</v>
      </c>
      <c r="D51" s="5"/>
      <c r="E51" s="7"/>
      <c r="F51" s="23"/>
      <c r="G51" s="23">
        <f t="shared" si="1"/>
        <v>0</v>
      </c>
      <c r="H51" s="23">
        <f t="shared" si="2"/>
        <v>0</v>
      </c>
      <c r="I51" s="23"/>
      <c r="J51" s="133">
        <f t="shared" si="4"/>
        <v>0</v>
      </c>
      <c r="K51" s="65">
        <f t="shared" si="5"/>
        <v>0</v>
      </c>
      <c r="L51" s="65"/>
      <c r="M51" s="65">
        <f t="shared" si="6"/>
        <v>0</v>
      </c>
      <c r="N51" s="65" t="e">
        <f t="shared" si="7"/>
        <v>#DIV/0!</v>
      </c>
      <c r="O51" s="133">
        <f t="shared" si="8"/>
        <v>0</v>
      </c>
      <c r="P51" s="65">
        <f t="shared" si="9"/>
        <v>0</v>
      </c>
      <c r="Q51" s="65">
        <f t="shared" si="10"/>
        <v>0</v>
      </c>
      <c r="R51" s="135">
        <f t="shared" si="11"/>
        <v>0</v>
      </c>
      <c r="S51" s="65" t="e">
        <f t="shared" si="12"/>
        <v>#DIV/0!</v>
      </c>
      <c r="T51" s="18">
        <v>11.99</v>
      </c>
      <c r="U51" s="7">
        <v>57.03</v>
      </c>
      <c r="V51" s="25">
        <v>60.24</v>
      </c>
      <c r="W51" s="25">
        <f t="shared" si="14"/>
        <v>341.89485000000002</v>
      </c>
      <c r="X51" s="25">
        <f t="shared" si="15"/>
        <v>361.1388</v>
      </c>
      <c r="Y51" s="25">
        <f t="shared" si="16"/>
        <v>703.03365000000008</v>
      </c>
      <c r="Z51" s="136">
        <f t="shared" si="17"/>
        <v>722.27760000000001</v>
      </c>
      <c r="AA51" s="25">
        <f t="shared" si="18"/>
        <v>105.62861651762231</v>
      </c>
      <c r="AB51" s="68">
        <f t="shared" si="19"/>
        <v>60.24</v>
      </c>
      <c r="AC51" s="71">
        <v>60.58</v>
      </c>
      <c r="AD51" s="68">
        <f t="shared" si="20"/>
        <v>361.1388</v>
      </c>
      <c r="AE51" s="141">
        <f t="shared" si="21"/>
        <v>722.27760000000001</v>
      </c>
      <c r="AF51" s="68">
        <f t="shared" si="22"/>
        <v>363.1771</v>
      </c>
      <c r="AG51" s="138">
        <f t="shared" si="0"/>
        <v>724.31590000000006</v>
      </c>
      <c r="AH51" s="139">
        <f t="shared" si="23"/>
        <v>726.35419999999999</v>
      </c>
      <c r="AI51" s="127">
        <f t="shared" si="24"/>
        <v>100.56440903054448</v>
      </c>
    </row>
    <row r="52" spans="1:73" ht="30" x14ac:dyDescent="0.25">
      <c r="A52" s="279"/>
      <c r="B52" s="280"/>
      <c r="C52" s="11" t="s">
        <v>110</v>
      </c>
      <c r="D52" s="5">
        <v>64.150000000000006</v>
      </c>
      <c r="E52" s="7">
        <v>36.520000000000003</v>
      </c>
      <c r="F52" s="23">
        <v>38.71</v>
      </c>
      <c r="G52" s="23">
        <f t="shared" si="1"/>
        <v>1171.3790000000001</v>
      </c>
      <c r="H52" s="23">
        <f t="shared" si="2"/>
        <v>1241.6232500000001</v>
      </c>
      <c r="I52" s="23">
        <f t="shared" si="3"/>
        <v>2413.0022500000005</v>
      </c>
      <c r="J52" s="133">
        <f t="shared" si="4"/>
        <v>2483.2465000000002</v>
      </c>
      <c r="K52" s="65">
        <f t="shared" si="5"/>
        <v>38.71</v>
      </c>
      <c r="L52" s="65">
        <v>41.03</v>
      </c>
      <c r="M52" s="65">
        <f t="shared" si="6"/>
        <v>1241.6232500000001</v>
      </c>
      <c r="N52" s="65">
        <f t="shared" si="7"/>
        <v>100</v>
      </c>
      <c r="O52" s="133">
        <f t="shared" si="8"/>
        <v>2483.2465000000002</v>
      </c>
      <c r="P52" s="65">
        <f t="shared" si="9"/>
        <v>1316.0372500000001</v>
      </c>
      <c r="Q52" s="65">
        <f t="shared" si="10"/>
        <v>2557.6605</v>
      </c>
      <c r="R52" s="135">
        <f t="shared" si="11"/>
        <v>2632.0745000000002</v>
      </c>
      <c r="S52" s="65">
        <f t="shared" si="12"/>
        <v>105.99328338930509</v>
      </c>
      <c r="T52" s="18"/>
      <c r="U52" s="7"/>
      <c r="V52" s="25"/>
      <c r="W52" s="25"/>
      <c r="X52" s="25"/>
      <c r="Y52" s="25"/>
      <c r="Z52" s="136">
        <f t="shared" si="17"/>
        <v>0</v>
      </c>
      <c r="AA52" s="25" t="e">
        <f t="shared" si="18"/>
        <v>#DIV/0!</v>
      </c>
      <c r="AB52" s="68">
        <f t="shared" si="19"/>
        <v>0</v>
      </c>
      <c r="AC52" s="71"/>
      <c r="AD52" s="68">
        <f t="shared" si="20"/>
        <v>0</v>
      </c>
      <c r="AE52" s="141">
        <f t="shared" si="21"/>
        <v>0</v>
      </c>
      <c r="AF52" s="68">
        <f t="shared" si="22"/>
        <v>0</v>
      </c>
      <c r="AG52" s="138">
        <f t="shared" si="0"/>
        <v>0</v>
      </c>
      <c r="AH52" s="139">
        <f t="shared" si="23"/>
        <v>0</v>
      </c>
      <c r="AI52" s="127" t="e">
        <f t="shared" si="24"/>
        <v>#DIV/0!</v>
      </c>
    </row>
    <row r="53" spans="1:73" ht="30" x14ac:dyDescent="0.25">
      <c r="A53" s="279"/>
      <c r="B53" s="280"/>
      <c r="C53" s="11" t="s">
        <v>106</v>
      </c>
      <c r="D53" s="5">
        <v>9.86</v>
      </c>
      <c r="E53" s="7">
        <v>42.47</v>
      </c>
      <c r="F53" s="23">
        <v>45</v>
      </c>
      <c r="G53" s="23">
        <f t="shared" si="1"/>
        <v>209.37709999999998</v>
      </c>
      <c r="H53" s="23">
        <f t="shared" si="2"/>
        <v>221.85</v>
      </c>
      <c r="I53" s="23">
        <f t="shared" si="3"/>
        <v>431.22709999999995</v>
      </c>
      <c r="J53" s="133">
        <f t="shared" si="4"/>
        <v>443.7</v>
      </c>
      <c r="K53" s="65">
        <f t="shared" si="5"/>
        <v>45</v>
      </c>
      <c r="L53" s="65">
        <v>47.7</v>
      </c>
      <c r="M53" s="65">
        <f t="shared" si="6"/>
        <v>221.85</v>
      </c>
      <c r="N53" s="65">
        <f t="shared" si="7"/>
        <v>100</v>
      </c>
      <c r="O53" s="133">
        <f t="shared" si="8"/>
        <v>443.7</v>
      </c>
      <c r="P53" s="65">
        <f t="shared" si="9"/>
        <v>235.161</v>
      </c>
      <c r="Q53" s="65">
        <f t="shared" si="10"/>
        <v>457.01099999999997</v>
      </c>
      <c r="R53" s="135">
        <f t="shared" si="11"/>
        <v>470.322</v>
      </c>
      <c r="S53" s="65">
        <f t="shared" si="12"/>
        <v>106</v>
      </c>
      <c r="T53" s="18"/>
      <c r="U53" s="7"/>
      <c r="V53" s="25"/>
      <c r="W53" s="25"/>
      <c r="X53" s="25"/>
      <c r="Y53" s="25"/>
      <c r="Z53" s="136">
        <f t="shared" si="17"/>
        <v>0</v>
      </c>
      <c r="AA53" s="25" t="e">
        <f t="shared" si="18"/>
        <v>#DIV/0!</v>
      </c>
      <c r="AB53" s="68">
        <f t="shared" si="19"/>
        <v>0</v>
      </c>
      <c r="AC53" s="71"/>
      <c r="AD53" s="68">
        <f t="shared" si="20"/>
        <v>0</v>
      </c>
      <c r="AE53" s="141">
        <f t="shared" si="21"/>
        <v>0</v>
      </c>
      <c r="AF53" s="68">
        <f t="shared" si="22"/>
        <v>0</v>
      </c>
      <c r="AG53" s="138">
        <f t="shared" si="0"/>
        <v>0</v>
      </c>
      <c r="AH53" s="139">
        <f t="shared" si="23"/>
        <v>0</v>
      </c>
      <c r="AI53" s="127" t="e">
        <f t="shared" si="24"/>
        <v>#DIV/0!</v>
      </c>
    </row>
    <row r="54" spans="1:73" ht="30" x14ac:dyDescent="0.25">
      <c r="A54" s="279"/>
      <c r="B54" s="280"/>
      <c r="C54" s="11" t="s">
        <v>120</v>
      </c>
      <c r="D54" s="5">
        <v>56.96</v>
      </c>
      <c r="E54" s="21">
        <v>20.2</v>
      </c>
      <c r="F54" s="23">
        <v>21.41</v>
      </c>
      <c r="G54" s="23">
        <f t="shared" si="1"/>
        <v>575.29599999999994</v>
      </c>
      <c r="H54" s="23">
        <f t="shared" si="2"/>
        <v>609.7568</v>
      </c>
      <c r="I54" s="23">
        <f t="shared" si="3"/>
        <v>1185.0527999999999</v>
      </c>
      <c r="J54" s="133">
        <f t="shared" si="4"/>
        <v>1219.5136</v>
      </c>
      <c r="K54" s="65">
        <f t="shared" si="5"/>
        <v>21.41</v>
      </c>
      <c r="L54" s="65">
        <v>22.69</v>
      </c>
      <c r="M54" s="65">
        <f t="shared" si="6"/>
        <v>609.7568</v>
      </c>
      <c r="N54" s="65">
        <f t="shared" si="7"/>
        <v>100</v>
      </c>
      <c r="O54" s="133">
        <f t="shared" si="8"/>
        <v>1219.5136</v>
      </c>
      <c r="P54" s="65">
        <f t="shared" si="9"/>
        <v>646.21120000000008</v>
      </c>
      <c r="Q54" s="65">
        <f t="shared" si="10"/>
        <v>1255.9680000000001</v>
      </c>
      <c r="R54" s="135">
        <f t="shared" si="11"/>
        <v>1292.4224000000002</v>
      </c>
      <c r="S54" s="65">
        <f t="shared" si="12"/>
        <v>105.97851471275106</v>
      </c>
      <c r="T54" s="18"/>
      <c r="U54" s="7"/>
      <c r="V54" s="25"/>
      <c r="W54" s="25"/>
      <c r="X54" s="25"/>
      <c r="Y54" s="25"/>
      <c r="Z54" s="136">
        <f t="shared" si="17"/>
        <v>0</v>
      </c>
      <c r="AA54" s="25" t="e">
        <f t="shared" si="18"/>
        <v>#DIV/0!</v>
      </c>
      <c r="AB54" s="68">
        <f t="shared" si="19"/>
        <v>0</v>
      </c>
      <c r="AC54" s="71"/>
      <c r="AD54" s="68">
        <f t="shared" si="20"/>
        <v>0</v>
      </c>
      <c r="AE54" s="141">
        <f t="shared" si="21"/>
        <v>0</v>
      </c>
      <c r="AF54" s="68">
        <f t="shared" si="22"/>
        <v>0</v>
      </c>
      <c r="AG54" s="138">
        <f t="shared" si="0"/>
        <v>0</v>
      </c>
      <c r="AH54" s="139">
        <f t="shared" si="23"/>
        <v>0</v>
      </c>
      <c r="AI54" s="127" t="e">
        <f t="shared" si="24"/>
        <v>#DIV/0!</v>
      </c>
    </row>
    <row r="55" spans="1:73" ht="30" x14ac:dyDescent="0.25">
      <c r="A55" s="279"/>
      <c r="B55" s="280"/>
      <c r="C55" s="11" t="s">
        <v>108</v>
      </c>
      <c r="D55" s="5">
        <v>34.08</v>
      </c>
      <c r="E55" s="7">
        <v>42.47</v>
      </c>
      <c r="F55" s="23">
        <v>45</v>
      </c>
      <c r="G55" s="23">
        <f t="shared" si="1"/>
        <v>723.6887999999999</v>
      </c>
      <c r="H55" s="23">
        <f t="shared" si="2"/>
        <v>766.8</v>
      </c>
      <c r="I55" s="23">
        <f t="shared" si="3"/>
        <v>1490.4887999999999</v>
      </c>
      <c r="J55" s="133">
        <f t="shared" si="4"/>
        <v>1533.6</v>
      </c>
      <c r="K55" s="65">
        <f t="shared" si="5"/>
        <v>45</v>
      </c>
      <c r="L55" s="65">
        <v>47.7</v>
      </c>
      <c r="M55" s="65">
        <f t="shared" si="6"/>
        <v>766.8</v>
      </c>
      <c r="N55" s="65">
        <f t="shared" si="7"/>
        <v>100</v>
      </c>
      <c r="O55" s="133">
        <f t="shared" si="8"/>
        <v>1533.6</v>
      </c>
      <c r="P55" s="65">
        <f t="shared" si="9"/>
        <v>812.80799999999999</v>
      </c>
      <c r="Q55" s="65">
        <f t="shared" si="10"/>
        <v>1579.6079999999999</v>
      </c>
      <c r="R55" s="135">
        <f t="shared" si="11"/>
        <v>1625.616</v>
      </c>
      <c r="S55" s="65">
        <f t="shared" si="12"/>
        <v>106</v>
      </c>
      <c r="T55" s="18"/>
      <c r="U55" s="7"/>
      <c r="V55" s="25"/>
      <c r="W55" s="25"/>
      <c r="X55" s="25"/>
      <c r="Y55" s="25"/>
      <c r="Z55" s="136">
        <f t="shared" si="17"/>
        <v>0</v>
      </c>
      <c r="AA55" s="25" t="e">
        <f t="shared" si="18"/>
        <v>#DIV/0!</v>
      </c>
      <c r="AB55" s="68">
        <f t="shared" si="19"/>
        <v>0</v>
      </c>
      <c r="AC55" s="71"/>
      <c r="AD55" s="68">
        <f t="shared" si="20"/>
        <v>0</v>
      </c>
      <c r="AE55" s="141">
        <f t="shared" si="21"/>
        <v>0</v>
      </c>
      <c r="AF55" s="68">
        <f t="shared" si="22"/>
        <v>0</v>
      </c>
      <c r="AG55" s="138">
        <f t="shared" si="0"/>
        <v>0</v>
      </c>
      <c r="AH55" s="139">
        <f t="shared" si="23"/>
        <v>0</v>
      </c>
      <c r="AI55" s="127" t="e">
        <f t="shared" si="24"/>
        <v>#DIV/0!</v>
      </c>
    </row>
    <row r="56" spans="1:73" ht="30" x14ac:dyDescent="0.25">
      <c r="A56" s="279"/>
      <c r="B56" s="280"/>
      <c r="C56" s="11" t="s">
        <v>107</v>
      </c>
      <c r="D56" s="5">
        <v>44.52</v>
      </c>
      <c r="E56" s="7">
        <v>42.47</v>
      </c>
      <c r="F56" s="23">
        <v>45</v>
      </c>
      <c r="G56" s="23">
        <f t="shared" si="1"/>
        <v>945.38220000000001</v>
      </c>
      <c r="H56" s="23">
        <f t="shared" si="2"/>
        <v>1001.7</v>
      </c>
      <c r="I56" s="23">
        <f t="shared" si="3"/>
        <v>1947.0822000000001</v>
      </c>
      <c r="J56" s="133">
        <f t="shared" si="4"/>
        <v>2003.4</v>
      </c>
      <c r="K56" s="65">
        <f t="shared" si="5"/>
        <v>45</v>
      </c>
      <c r="L56" s="65">
        <v>47.7</v>
      </c>
      <c r="M56" s="65">
        <f t="shared" si="6"/>
        <v>1001.7</v>
      </c>
      <c r="N56" s="65">
        <f t="shared" si="7"/>
        <v>100</v>
      </c>
      <c r="O56" s="133">
        <f t="shared" si="8"/>
        <v>2003.4</v>
      </c>
      <c r="P56" s="65">
        <f t="shared" si="9"/>
        <v>1061.8020000000001</v>
      </c>
      <c r="Q56" s="65">
        <f t="shared" si="10"/>
        <v>2063.5020000000004</v>
      </c>
      <c r="R56" s="135">
        <f t="shared" si="11"/>
        <v>2123.6040000000003</v>
      </c>
      <c r="S56" s="65">
        <f t="shared" si="12"/>
        <v>106</v>
      </c>
      <c r="T56" s="18">
        <v>15.36</v>
      </c>
      <c r="U56" s="7">
        <v>25.21</v>
      </c>
      <c r="V56" s="25">
        <v>26.71</v>
      </c>
      <c r="W56" s="25">
        <f t="shared" si="14"/>
        <v>193.61279999999999</v>
      </c>
      <c r="X56" s="25">
        <f t="shared" si="15"/>
        <v>205.1328</v>
      </c>
      <c r="Y56" s="25">
        <f t="shared" si="16"/>
        <v>398.74559999999997</v>
      </c>
      <c r="Z56" s="136">
        <f t="shared" si="17"/>
        <v>410.26560000000001</v>
      </c>
      <c r="AA56" s="25">
        <f t="shared" si="18"/>
        <v>105.95001983339944</v>
      </c>
      <c r="AB56" s="68">
        <f t="shared" si="19"/>
        <v>26.71</v>
      </c>
      <c r="AC56" s="71">
        <v>28.31</v>
      </c>
      <c r="AD56" s="68">
        <f t="shared" si="20"/>
        <v>205.1328</v>
      </c>
      <c r="AE56" s="141">
        <f t="shared" si="21"/>
        <v>410.26560000000001</v>
      </c>
      <c r="AF56" s="68">
        <f t="shared" si="22"/>
        <v>217.42079999999999</v>
      </c>
      <c r="AG56" s="138">
        <f t="shared" si="0"/>
        <v>422.55359999999996</v>
      </c>
      <c r="AH56" s="139">
        <f t="shared" si="23"/>
        <v>434.84159999999997</v>
      </c>
      <c r="AI56" s="127">
        <f t="shared" si="24"/>
        <v>105.99026581804567</v>
      </c>
    </row>
    <row r="57" spans="1:73" ht="30" x14ac:dyDescent="0.25">
      <c r="A57" s="279"/>
      <c r="B57" s="280"/>
      <c r="C57" s="11" t="s">
        <v>109</v>
      </c>
      <c r="D57" s="5">
        <v>50.08</v>
      </c>
      <c r="E57" s="7">
        <v>29.16</v>
      </c>
      <c r="F57" s="23">
        <v>30.9</v>
      </c>
      <c r="G57" s="23">
        <f t="shared" si="1"/>
        <v>730.16639999999995</v>
      </c>
      <c r="H57" s="23">
        <f t="shared" si="2"/>
        <v>773.73599999999999</v>
      </c>
      <c r="I57" s="23">
        <f t="shared" si="3"/>
        <v>1503.9023999999999</v>
      </c>
      <c r="J57" s="133">
        <f t="shared" si="4"/>
        <v>1547.472</v>
      </c>
      <c r="K57" s="65">
        <f t="shared" si="5"/>
        <v>30.9</v>
      </c>
      <c r="L57" s="65">
        <v>32.75</v>
      </c>
      <c r="M57" s="65">
        <f t="shared" si="6"/>
        <v>773.73599999999999</v>
      </c>
      <c r="N57" s="65">
        <f t="shared" si="7"/>
        <v>100</v>
      </c>
      <c r="O57" s="133">
        <f t="shared" si="8"/>
        <v>1547.472</v>
      </c>
      <c r="P57" s="65">
        <f t="shared" si="9"/>
        <v>820.06</v>
      </c>
      <c r="Q57" s="65">
        <f t="shared" si="10"/>
        <v>1593.7959999999998</v>
      </c>
      <c r="R57" s="135">
        <f t="shared" si="11"/>
        <v>1640.12</v>
      </c>
      <c r="S57" s="65">
        <f t="shared" si="12"/>
        <v>105.98705501618124</v>
      </c>
      <c r="T57" s="18"/>
      <c r="U57" s="7"/>
      <c r="V57" s="25"/>
      <c r="W57" s="25"/>
      <c r="X57" s="25"/>
      <c r="Y57" s="25"/>
      <c r="Z57" s="136">
        <f t="shared" si="17"/>
        <v>0</v>
      </c>
      <c r="AA57" s="25" t="e">
        <f t="shared" si="18"/>
        <v>#DIV/0!</v>
      </c>
      <c r="AB57" s="68">
        <f t="shared" si="19"/>
        <v>0</v>
      </c>
      <c r="AC57" s="71"/>
      <c r="AD57" s="68">
        <f t="shared" si="20"/>
        <v>0</v>
      </c>
      <c r="AE57" s="141">
        <f t="shared" si="21"/>
        <v>0</v>
      </c>
      <c r="AF57" s="68">
        <f t="shared" si="22"/>
        <v>0</v>
      </c>
      <c r="AG57" s="138">
        <f t="shared" si="0"/>
        <v>0</v>
      </c>
      <c r="AH57" s="139">
        <f t="shared" si="23"/>
        <v>0</v>
      </c>
      <c r="AI57" s="127" t="e">
        <f t="shared" si="24"/>
        <v>#DIV/0!</v>
      </c>
    </row>
    <row r="58" spans="1:73" ht="60" x14ac:dyDescent="0.25">
      <c r="A58" s="279"/>
      <c r="B58" s="280"/>
      <c r="C58" s="11" t="s">
        <v>114</v>
      </c>
      <c r="D58" s="18">
        <v>70.349999999999994</v>
      </c>
      <c r="E58" s="21">
        <v>19.96</v>
      </c>
      <c r="F58" s="23">
        <v>21.15</v>
      </c>
      <c r="G58" s="23">
        <f t="shared" si="1"/>
        <v>702.09299999999996</v>
      </c>
      <c r="H58" s="23">
        <f t="shared" si="2"/>
        <v>743.95124999999985</v>
      </c>
      <c r="I58" s="23">
        <f t="shared" si="3"/>
        <v>1446.0442499999999</v>
      </c>
      <c r="J58" s="133">
        <f t="shared" si="4"/>
        <v>1487.9024999999997</v>
      </c>
      <c r="K58" s="65">
        <f t="shared" si="5"/>
        <v>21.15</v>
      </c>
      <c r="L58" s="65">
        <v>22.42</v>
      </c>
      <c r="M58" s="65">
        <f t="shared" si="6"/>
        <v>743.95124999999985</v>
      </c>
      <c r="N58" s="65">
        <f t="shared" si="7"/>
        <v>100</v>
      </c>
      <c r="O58" s="133">
        <f t="shared" si="8"/>
        <v>1487.9024999999997</v>
      </c>
      <c r="P58" s="65">
        <f t="shared" si="9"/>
        <v>788.62350000000004</v>
      </c>
      <c r="Q58" s="65">
        <f t="shared" si="10"/>
        <v>1532.5747499999998</v>
      </c>
      <c r="R58" s="135">
        <f t="shared" si="11"/>
        <v>1577.2470000000001</v>
      </c>
      <c r="S58" s="65">
        <f t="shared" si="12"/>
        <v>106.00472813238773</v>
      </c>
      <c r="T58" s="18">
        <v>26.91</v>
      </c>
      <c r="U58" s="7">
        <v>25.21</v>
      </c>
      <c r="V58" s="25">
        <v>26.71</v>
      </c>
      <c r="W58" s="25">
        <f t="shared" si="14"/>
        <v>339.20055000000002</v>
      </c>
      <c r="X58" s="25">
        <f t="shared" si="15"/>
        <v>359.38305000000003</v>
      </c>
      <c r="Y58" s="25">
        <f t="shared" si="16"/>
        <v>698.58360000000005</v>
      </c>
      <c r="Z58" s="136">
        <f t="shared" si="17"/>
        <v>718.76610000000005</v>
      </c>
      <c r="AA58" s="25">
        <f t="shared" si="18"/>
        <v>105.95001983339944</v>
      </c>
      <c r="AB58" s="68">
        <f t="shared" si="19"/>
        <v>26.71</v>
      </c>
      <c r="AC58" s="71">
        <v>28.31</v>
      </c>
      <c r="AD58" s="68">
        <f t="shared" si="20"/>
        <v>359.38305000000003</v>
      </c>
      <c r="AE58" s="141">
        <f t="shared" si="21"/>
        <v>718.76610000000005</v>
      </c>
      <c r="AF58" s="68">
        <f t="shared" si="22"/>
        <v>380.91104999999999</v>
      </c>
      <c r="AG58" s="138">
        <f t="shared" si="0"/>
        <v>740.29410000000007</v>
      </c>
      <c r="AH58" s="139">
        <f t="shared" si="23"/>
        <v>761.82209999999998</v>
      </c>
      <c r="AI58" s="127">
        <f t="shared" si="24"/>
        <v>105.99026581804567</v>
      </c>
    </row>
    <row r="59" spans="1:73" ht="60" x14ac:dyDescent="0.25">
      <c r="A59" s="279"/>
      <c r="B59" s="280"/>
      <c r="C59" s="11" t="s">
        <v>119</v>
      </c>
      <c r="D59" s="5">
        <v>117.91</v>
      </c>
      <c r="E59" s="7">
        <v>23.91</v>
      </c>
      <c r="F59" s="23">
        <v>25.34</v>
      </c>
      <c r="G59" s="23">
        <f t="shared" si="1"/>
        <v>1409.6140499999999</v>
      </c>
      <c r="H59" s="23">
        <f t="shared" si="2"/>
        <v>1493.9196999999999</v>
      </c>
      <c r="I59" s="23">
        <f t="shared" si="3"/>
        <v>2903.5337499999996</v>
      </c>
      <c r="J59" s="133">
        <f t="shared" si="4"/>
        <v>2987.8393999999998</v>
      </c>
      <c r="K59" s="65">
        <f t="shared" si="5"/>
        <v>25.34</v>
      </c>
      <c r="L59" s="65">
        <v>26.86</v>
      </c>
      <c r="M59" s="65">
        <f t="shared" si="6"/>
        <v>1493.9196999999999</v>
      </c>
      <c r="N59" s="65">
        <f t="shared" si="7"/>
        <v>100</v>
      </c>
      <c r="O59" s="133">
        <f t="shared" si="8"/>
        <v>2987.8393999999998</v>
      </c>
      <c r="P59" s="65">
        <f t="shared" si="9"/>
        <v>1583.5312999999999</v>
      </c>
      <c r="Q59" s="65">
        <f t="shared" si="10"/>
        <v>3077.451</v>
      </c>
      <c r="R59" s="135">
        <f t="shared" si="11"/>
        <v>3167.0625999999997</v>
      </c>
      <c r="S59" s="65">
        <f t="shared" si="12"/>
        <v>105.99842146803473</v>
      </c>
      <c r="T59" s="18">
        <v>38.799999999999997</v>
      </c>
      <c r="U59" s="7">
        <v>32.99</v>
      </c>
      <c r="V59" s="25">
        <v>34.96</v>
      </c>
      <c r="W59" s="25">
        <f t="shared" si="14"/>
        <v>640.00599999999997</v>
      </c>
      <c r="X59" s="25">
        <f t="shared" si="15"/>
        <v>678.22399999999993</v>
      </c>
      <c r="Y59" s="25">
        <f t="shared" si="16"/>
        <v>1318.23</v>
      </c>
      <c r="Z59" s="136">
        <f t="shared" si="17"/>
        <v>1356.4479999999999</v>
      </c>
      <c r="AA59" s="25">
        <f t="shared" si="18"/>
        <v>105.97150651712639</v>
      </c>
      <c r="AB59" s="68">
        <f t="shared" si="19"/>
        <v>34.96</v>
      </c>
      <c r="AC59" s="71">
        <v>37.049999999999997</v>
      </c>
      <c r="AD59" s="68">
        <f t="shared" si="20"/>
        <v>678.22399999999993</v>
      </c>
      <c r="AE59" s="141">
        <f t="shared" si="21"/>
        <v>1356.4479999999999</v>
      </c>
      <c r="AF59" s="68">
        <f t="shared" si="22"/>
        <v>718.76999999999987</v>
      </c>
      <c r="AG59" s="138">
        <f t="shared" si="0"/>
        <v>1396.9939999999997</v>
      </c>
      <c r="AH59" s="139">
        <f t="shared" si="23"/>
        <v>1437.5399999999997</v>
      </c>
      <c r="AI59" s="127">
        <f t="shared" si="24"/>
        <v>105.9782608695652</v>
      </c>
    </row>
    <row r="60" spans="1:73" ht="30" x14ac:dyDescent="0.25">
      <c r="A60" s="279"/>
      <c r="B60" s="280"/>
      <c r="C60" s="11" t="s">
        <v>116</v>
      </c>
      <c r="D60" s="5">
        <v>42</v>
      </c>
      <c r="E60" s="7">
        <v>40.57</v>
      </c>
      <c r="F60" s="23">
        <v>43</v>
      </c>
      <c r="G60" s="23">
        <f t="shared" si="1"/>
        <v>851.97</v>
      </c>
      <c r="H60" s="23">
        <f t="shared" si="2"/>
        <v>903</v>
      </c>
      <c r="I60" s="23">
        <f t="shared" si="3"/>
        <v>1754.97</v>
      </c>
      <c r="J60" s="133">
        <f t="shared" si="4"/>
        <v>1806</v>
      </c>
      <c r="K60" s="65">
        <f t="shared" si="5"/>
        <v>43</v>
      </c>
      <c r="L60" s="65">
        <v>45.58</v>
      </c>
      <c r="M60" s="65">
        <f t="shared" si="6"/>
        <v>903</v>
      </c>
      <c r="N60" s="65">
        <f t="shared" si="7"/>
        <v>100</v>
      </c>
      <c r="O60" s="133">
        <f t="shared" si="8"/>
        <v>1806</v>
      </c>
      <c r="P60" s="65">
        <f t="shared" si="9"/>
        <v>957.18</v>
      </c>
      <c r="Q60" s="65">
        <f t="shared" si="10"/>
        <v>1860.1799999999998</v>
      </c>
      <c r="R60" s="135">
        <f t="shared" si="11"/>
        <v>1914.36</v>
      </c>
      <c r="S60" s="65">
        <f t="shared" si="12"/>
        <v>106</v>
      </c>
      <c r="T60" s="18"/>
      <c r="U60" s="7"/>
      <c r="V60" s="25"/>
      <c r="W60" s="25"/>
      <c r="X60" s="25"/>
      <c r="Y60" s="25"/>
      <c r="Z60" s="136">
        <f t="shared" si="17"/>
        <v>0</v>
      </c>
      <c r="AA60" s="25" t="e">
        <f t="shared" si="18"/>
        <v>#DIV/0!</v>
      </c>
      <c r="AB60" s="68">
        <f t="shared" si="19"/>
        <v>0</v>
      </c>
      <c r="AC60" s="71"/>
      <c r="AD60" s="68">
        <f t="shared" si="20"/>
        <v>0</v>
      </c>
      <c r="AE60" s="141">
        <f t="shared" si="21"/>
        <v>0</v>
      </c>
      <c r="AF60" s="68">
        <f t="shared" si="22"/>
        <v>0</v>
      </c>
      <c r="AG60" s="138">
        <f t="shared" si="0"/>
        <v>0</v>
      </c>
      <c r="AH60" s="139">
        <f t="shared" si="23"/>
        <v>0</v>
      </c>
      <c r="AI60" s="127" t="e">
        <f t="shared" si="24"/>
        <v>#DIV/0!</v>
      </c>
    </row>
    <row r="61" spans="1:73" s="16" customFormat="1" ht="45" x14ac:dyDescent="0.25">
      <c r="A61" s="162">
        <v>21</v>
      </c>
      <c r="B61" s="113" t="s">
        <v>132</v>
      </c>
      <c r="C61" s="1" t="s">
        <v>95</v>
      </c>
      <c r="D61" s="164">
        <v>92.38</v>
      </c>
      <c r="E61" s="25">
        <v>24.53</v>
      </c>
      <c r="F61" s="23">
        <f t="shared" si="32"/>
        <v>26.001800000000003</v>
      </c>
      <c r="G61" s="23">
        <f t="shared" si="1"/>
        <v>1133.0407</v>
      </c>
      <c r="H61" s="23">
        <f t="shared" si="2"/>
        <v>1201.023142</v>
      </c>
      <c r="I61" s="23">
        <f t="shared" si="3"/>
        <v>2334.063842</v>
      </c>
      <c r="J61" s="133">
        <f t="shared" si="4"/>
        <v>2402.046284</v>
      </c>
      <c r="K61" s="65">
        <f t="shared" si="5"/>
        <v>26.001800000000003</v>
      </c>
      <c r="L61" s="65">
        <v>27.56</v>
      </c>
      <c r="M61" s="65">
        <f t="shared" si="6"/>
        <v>1201.023142</v>
      </c>
      <c r="N61" s="65">
        <f t="shared" si="7"/>
        <v>100</v>
      </c>
      <c r="O61" s="133">
        <f t="shared" si="8"/>
        <v>2402.046284</v>
      </c>
      <c r="P61" s="65">
        <f t="shared" si="9"/>
        <v>1272.9963999999998</v>
      </c>
      <c r="Q61" s="65">
        <f t="shared" si="10"/>
        <v>2474.019542</v>
      </c>
      <c r="R61" s="135">
        <f t="shared" si="11"/>
        <v>2545.9927999999995</v>
      </c>
      <c r="S61" s="65">
        <f t="shared" si="12"/>
        <v>105.99266204647368</v>
      </c>
      <c r="T61" s="164">
        <v>90.93</v>
      </c>
      <c r="U61" s="25">
        <v>25.69</v>
      </c>
      <c r="V61" s="25">
        <v>26.93</v>
      </c>
      <c r="W61" s="25">
        <f t="shared" si="14"/>
        <v>1167.9958500000002</v>
      </c>
      <c r="X61" s="25">
        <f t="shared" si="15"/>
        <v>1224.3724500000001</v>
      </c>
      <c r="Y61" s="25">
        <f t="shared" si="16"/>
        <v>2392.3683000000001</v>
      </c>
      <c r="Z61" s="136">
        <f t="shared" si="17"/>
        <v>2448.7449000000001</v>
      </c>
      <c r="AA61" s="25">
        <f t="shared" si="18"/>
        <v>104.82678084857922</v>
      </c>
      <c r="AB61" s="68">
        <f t="shared" si="19"/>
        <v>26.93</v>
      </c>
      <c r="AC61" s="71">
        <v>28.55</v>
      </c>
      <c r="AD61" s="68">
        <f t="shared" si="20"/>
        <v>1224.3724500000001</v>
      </c>
      <c r="AE61" s="141">
        <f t="shared" si="21"/>
        <v>2448.7449000000001</v>
      </c>
      <c r="AF61" s="68">
        <f t="shared" si="22"/>
        <v>1298.02575</v>
      </c>
      <c r="AG61" s="138">
        <f t="shared" si="0"/>
        <v>2522.3982000000001</v>
      </c>
      <c r="AH61" s="139">
        <f t="shared" si="23"/>
        <v>2596.0515</v>
      </c>
      <c r="AI61" s="127">
        <f t="shared" si="24"/>
        <v>106.01559598960269</v>
      </c>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3"/>
      <c r="BK61" s="63"/>
      <c r="BL61" s="63"/>
      <c r="BM61" s="63"/>
      <c r="BN61" s="63"/>
      <c r="BO61" s="63"/>
      <c r="BP61" s="63"/>
      <c r="BQ61" s="63"/>
      <c r="BR61" s="63"/>
      <c r="BS61" s="63"/>
      <c r="BT61" s="63"/>
      <c r="BU61" s="63"/>
    </row>
    <row r="62" spans="1:73" s="10" customFormat="1" ht="45" x14ac:dyDescent="0.25">
      <c r="A62" s="162">
        <v>22</v>
      </c>
      <c r="B62" s="114" t="s">
        <v>141</v>
      </c>
      <c r="C62" s="1" t="s">
        <v>211</v>
      </c>
      <c r="D62" s="22">
        <v>179</v>
      </c>
      <c r="E62" s="23">
        <v>51</v>
      </c>
      <c r="F62" s="23">
        <v>53.09</v>
      </c>
      <c r="G62" s="23">
        <f t="shared" si="1"/>
        <v>4564.5</v>
      </c>
      <c r="H62" s="23">
        <f t="shared" si="2"/>
        <v>4751.5550000000003</v>
      </c>
      <c r="I62" s="23">
        <f t="shared" si="3"/>
        <v>9316.0550000000003</v>
      </c>
      <c r="J62" s="133">
        <f t="shared" si="4"/>
        <v>9503.11</v>
      </c>
      <c r="K62" s="65">
        <f t="shared" si="5"/>
        <v>53.09</v>
      </c>
      <c r="L62" s="65">
        <v>56.03</v>
      </c>
      <c r="M62" s="65">
        <f t="shared" si="6"/>
        <v>4751.5550000000003</v>
      </c>
      <c r="N62" s="65">
        <f t="shared" si="7"/>
        <v>100</v>
      </c>
      <c r="O62" s="133">
        <f t="shared" si="8"/>
        <v>9503.11</v>
      </c>
      <c r="P62" s="65">
        <f t="shared" si="9"/>
        <v>5014.6850000000004</v>
      </c>
      <c r="Q62" s="65">
        <f t="shared" si="10"/>
        <v>9766.2400000000016</v>
      </c>
      <c r="R62" s="135">
        <f t="shared" si="11"/>
        <v>10029.370000000001</v>
      </c>
      <c r="S62" s="65">
        <f t="shared" si="12"/>
        <v>105.53776605763797</v>
      </c>
      <c r="T62" s="164">
        <v>120</v>
      </c>
      <c r="U62" s="23">
        <v>27.7</v>
      </c>
      <c r="V62" s="25">
        <v>29.33</v>
      </c>
      <c r="W62" s="25">
        <f t="shared" si="14"/>
        <v>1662</v>
      </c>
      <c r="X62" s="25">
        <f t="shared" si="15"/>
        <v>1759.8</v>
      </c>
      <c r="Y62" s="25">
        <f t="shared" si="16"/>
        <v>3421.8</v>
      </c>
      <c r="Z62" s="136">
        <f t="shared" si="17"/>
        <v>3519.6</v>
      </c>
      <c r="AA62" s="25">
        <f t="shared" si="18"/>
        <v>105.88447653429603</v>
      </c>
      <c r="AB62" s="68">
        <f t="shared" si="19"/>
        <v>29.33</v>
      </c>
      <c r="AC62" s="71">
        <v>31.09</v>
      </c>
      <c r="AD62" s="68">
        <f t="shared" si="20"/>
        <v>1759.8</v>
      </c>
      <c r="AE62" s="141">
        <f t="shared" si="21"/>
        <v>3519.6</v>
      </c>
      <c r="AF62" s="68">
        <f t="shared" si="22"/>
        <v>1865.4</v>
      </c>
      <c r="AG62" s="138">
        <f t="shared" si="0"/>
        <v>3625.2</v>
      </c>
      <c r="AH62" s="139">
        <f t="shared" si="23"/>
        <v>3730.8</v>
      </c>
      <c r="AI62" s="127">
        <f t="shared" si="24"/>
        <v>106.00068189566998</v>
      </c>
      <c r="AJ62" s="63"/>
      <c r="AK62" s="63"/>
      <c r="AL62" s="63"/>
      <c r="AM62" s="63"/>
      <c r="AN62" s="63"/>
      <c r="AO62" s="63"/>
      <c r="AP62" s="63"/>
      <c r="AQ62" s="63"/>
      <c r="AR62" s="63"/>
      <c r="AS62" s="63"/>
      <c r="AT62" s="63"/>
      <c r="AU62" s="63"/>
      <c r="AV62" s="63"/>
      <c r="AW62" s="63"/>
      <c r="AX62" s="63"/>
      <c r="AY62" s="63"/>
      <c r="AZ62" s="63"/>
      <c r="BA62" s="63"/>
      <c r="BB62" s="63"/>
      <c r="BC62" s="63"/>
      <c r="BD62" s="63"/>
      <c r="BE62" s="63"/>
      <c r="BF62" s="63"/>
      <c r="BG62" s="63"/>
      <c r="BH62" s="63"/>
      <c r="BI62" s="63"/>
      <c r="BJ62" s="63"/>
      <c r="BK62" s="63"/>
      <c r="BL62" s="63"/>
      <c r="BM62" s="63"/>
      <c r="BN62" s="63"/>
      <c r="BO62" s="63"/>
      <c r="BP62" s="63"/>
      <c r="BQ62" s="63"/>
      <c r="BR62" s="63"/>
      <c r="BS62" s="63"/>
      <c r="BT62" s="63"/>
      <c r="BU62" s="63"/>
    </row>
    <row r="63" spans="1:73" s="10" customFormat="1" ht="60" x14ac:dyDescent="0.25">
      <c r="A63" s="267">
        <v>23</v>
      </c>
      <c r="B63" s="281" t="s">
        <v>16</v>
      </c>
      <c r="C63" s="1" t="s">
        <v>96</v>
      </c>
      <c r="D63" s="164">
        <v>37.9</v>
      </c>
      <c r="E63" s="25">
        <v>46.88</v>
      </c>
      <c r="F63" s="23">
        <v>49.42</v>
      </c>
      <c r="G63" s="23">
        <f t="shared" si="1"/>
        <v>888.37599999999998</v>
      </c>
      <c r="H63" s="23">
        <f t="shared" si="2"/>
        <v>936.50900000000001</v>
      </c>
      <c r="I63" s="23">
        <f t="shared" si="3"/>
        <v>1824.885</v>
      </c>
      <c r="J63" s="133">
        <f t="shared" si="4"/>
        <v>1873.018</v>
      </c>
      <c r="K63" s="65">
        <f t="shared" si="5"/>
        <v>49.42</v>
      </c>
      <c r="L63" s="65">
        <v>52.63</v>
      </c>
      <c r="M63" s="65">
        <f t="shared" si="6"/>
        <v>936.50900000000001</v>
      </c>
      <c r="N63" s="65">
        <f t="shared" si="7"/>
        <v>100</v>
      </c>
      <c r="O63" s="133">
        <f t="shared" si="8"/>
        <v>1873.018</v>
      </c>
      <c r="P63" s="65">
        <f t="shared" si="9"/>
        <v>997.33850000000007</v>
      </c>
      <c r="Q63" s="65">
        <f t="shared" si="10"/>
        <v>1933.8475000000001</v>
      </c>
      <c r="R63" s="135">
        <f t="shared" si="11"/>
        <v>1994.6770000000001</v>
      </c>
      <c r="S63" s="65">
        <f t="shared" si="12"/>
        <v>106.4953460137596</v>
      </c>
      <c r="T63" s="164">
        <v>19</v>
      </c>
      <c r="U63" s="25">
        <v>14.05</v>
      </c>
      <c r="V63" s="25">
        <v>14.81</v>
      </c>
      <c r="W63" s="25">
        <f t="shared" si="14"/>
        <v>133.47499999999999</v>
      </c>
      <c r="X63" s="25">
        <f t="shared" si="15"/>
        <v>140.69499999999999</v>
      </c>
      <c r="Y63" s="25">
        <f t="shared" si="16"/>
        <v>274.16999999999996</v>
      </c>
      <c r="Z63" s="136">
        <f t="shared" si="17"/>
        <v>281.39</v>
      </c>
      <c r="AA63" s="25">
        <f t="shared" si="18"/>
        <v>105.40925266903915</v>
      </c>
      <c r="AB63" s="68">
        <f t="shared" si="19"/>
        <v>14.81</v>
      </c>
      <c r="AC63" s="71">
        <v>15.74</v>
      </c>
      <c r="AD63" s="68">
        <f t="shared" si="20"/>
        <v>140.69499999999999</v>
      </c>
      <c r="AE63" s="141">
        <f t="shared" si="21"/>
        <v>281.39</v>
      </c>
      <c r="AF63" s="68">
        <f t="shared" si="22"/>
        <v>149.53</v>
      </c>
      <c r="AG63" s="138">
        <f t="shared" si="0"/>
        <v>290.22500000000002</v>
      </c>
      <c r="AH63" s="139">
        <f t="shared" si="23"/>
        <v>299.06</v>
      </c>
      <c r="AI63" s="127">
        <f t="shared" si="24"/>
        <v>106.27954085077651</v>
      </c>
      <c r="AJ63" s="63"/>
      <c r="AK63" s="63"/>
      <c r="AL63" s="63"/>
      <c r="AM63" s="63"/>
      <c r="AN63" s="63"/>
      <c r="AO63" s="63"/>
      <c r="AP63" s="63"/>
      <c r="AQ63" s="63"/>
      <c r="AR63" s="63"/>
      <c r="AS63" s="63"/>
      <c r="AT63" s="63"/>
      <c r="AU63" s="63"/>
      <c r="AV63" s="63"/>
      <c r="AW63" s="63"/>
      <c r="AX63" s="63"/>
      <c r="AY63" s="63"/>
      <c r="AZ63" s="63"/>
      <c r="BA63" s="63"/>
      <c r="BB63" s="63"/>
      <c r="BC63" s="63"/>
      <c r="BD63" s="63"/>
      <c r="BE63" s="63"/>
      <c r="BF63" s="63"/>
      <c r="BG63" s="63"/>
      <c r="BH63" s="63"/>
      <c r="BI63" s="63"/>
      <c r="BJ63" s="63"/>
      <c r="BK63" s="63"/>
      <c r="BL63" s="63"/>
      <c r="BM63" s="63"/>
      <c r="BN63" s="63"/>
      <c r="BO63" s="63"/>
      <c r="BP63" s="63"/>
      <c r="BQ63" s="63"/>
      <c r="BR63" s="63"/>
      <c r="BS63" s="63"/>
      <c r="BT63" s="63"/>
      <c r="BU63" s="63"/>
    </row>
    <row r="64" spans="1:73" s="10" customFormat="1" ht="45" x14ac:dyDescent="0.25">
      <c r="A64" s="271"/>
      <c r="B64" s="282"/>
      <c r="C64" s="1" t="s">
        <v>97</v>
      </c>
      <c r="D64" s="22">
        <v>37.9</v>
      </c>
      <c r="E64" s="23">
        <v>46.88</v>
      </c>
      <c r="F64" s="23">
        <v>49.42</v>
      </c>
      <c r="G64" s="23">
        <f t="shared" si="1"/>
        <v>888.37599999999998</v>
      </c>
      <c r="H64" s="23">
        <f t="shared" si="2"/>
        <v>936.50900000000001</v>
      </c>
      <c r="I64" s="23">
        <f t="shared" si="3"/>
        <v>1824.885</v>
      </c>
      <c r="J64" s="133">
        <f t="shared" si="4"/>
        <v>1873.018</v>
      </c>
      <c r="K64" s="65">
        <f t="shared" si="5"/>
        <v>49.42</v>
      </c>
      <c r="L64" s="65">
        <v>52.63</v>
      </c>
      <c r="M64" s="65">
        <f t="shared" si="6"/>
        <v>936.50900000000001</v>
      </c>
      <c r="N64" s="65">
        <f t="shared" si="7"/>
        <v>100</v>
      </c>
      <c r="O64" s="133">
        <f t="shared" si="8"/>
        <v>1873.018</v>
      </c>
      <c r="P64" s="65">
        <f t="shared" si="9"/>
        <v>997.33850000000007</v>
      </c>
      <c r="Q64" s="65">
        <f t="shared" si="10"/>
        <v>1933.8475000000001</v>
      </c>
      <c r="R64" s="135">
        <f t="shared" si="11"/>
        <v>1994.6770000000001</v>
      </c>
      <c r="S64" s="65">
        <f t="shared" si="12"/>
        <v>106.4953460137596</v>
      </c>
      <c r="T64" s="164"/>
      <c r="U64" s="25"/>
      <c r="V64" s="25">
        <f t="shared" si="13"/>
        <v>0</v>
      </c>
      <c r="W64" s="25">
        <f t="shared" si="14"/>
        <v>0</v>
      </c>
      <c r="X64" s="25">
        <f t="shared" si="15"/>
        <v>0</v>
      </c>
      <c r="Y64" s="25">
        <f t="shared" si="16"/>
        <v>0</v>
      </c>
      <c r="Z64" s="136">
        <f t="shared" si="17"/>
        <v>0</v>
      </c>
      <c r="AA64" s="25" t="e">
        <f t="shared" si="18"/>
        <v>#DIV/0!</v>
      </c>
      <c r="AB64" s="68">
        <f t="shared" si="19"/>
        <v>0</v>
      </c>
      <c r="AC64" s="71"/>
      <c r="AD64" s="68">
        <f t="shared" si="20"/>
        <v>0</v>
      </c>
      <c r="AE64" s="141">
        <f t="shared" si="21"/>
        <v>0</v>
      </c>
      <c r="AF64" s="68">
        <f t="shared" si="22"/>
        <v>0</v>
      </c>
      <c r="AG64" s="138">
        <f t="shared" si="0"/>
        <v>0</v>
      </c>
      <c r="AH64" s="139">
        <f t="shared" si="23"/>
        <v>0</v>
      </c>
      <c r="AI64" s="127" t="e">
        <f t="shared" si="24"/>
        <v>#DIV/0!</v>
      </c>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row>
    <row r="65" spans="1:73" s="15" customFormat="1" ht="45" x14ac:dyDescent="0.25">
      <c r="A65" s="162">
        <v>24</v>
      </c>
      <c r="B65" s="103" t="s">
        <v>17</v>
      </c>
      <c r="C65" s="1" t="s">
        <v>195</v>
      </c>
      <c r="D65" s="164">
        <v>53.3</v>
      </c>
      <c r="E65" s="25">
        <v>40.380000000000003</v>
      </c>
      <c r="F65" s="23">
        <v>42.8</v>
      </c>
      <c r="G65" s="23">
        <f t="shared" si="1"/>
        <v>1076.127</v>
      </c>
      <c r="H65" s="23">
        <f t="shared" si="2"/>
        <v>1140.6199999999999</v>
      </c>
      <c r="I65" s="23">
        <f t="shared" si="3"/>
        <v>2216.7469999999998</v>
      </c>
      <c r="J65" s="133">
        <f t="shared" si="4"/>
        <v>2281.2399999999998</v>
      </c>
      <c r="K65" s="65">
        <f t="shared" si="5"/>
        <v>42.8</v>
      </c>
      <c r="L65" s="65">
        <v>45.58</v>
      </c>
      <c r="M65" s="65">
        <f t="shared" si="6"/>
        <v>1140.6199999999999</v>
      </c>
      <c r="N65" s="65">
        <f t="shared" si="7"/>
        <v>100</v>
      </c>
      <c r="O65" s="133">
        <f t="shared" si="8"/>
        <v>2281.2399999999998</v>
      </c>
      <c r="P65" s="65">
        <f t="shared" si="9"/>
        <v>1214.7069999999999</v>
      </c>
      <c r="Q65" s="65">
        <f t="shared" si="10"/>
        <v>2355.3269999999998</v>
      </c>
      <c r="R65" s="135">
        <f t="shared" si="11"/>
        <v>2429.4139999999998</v>
      </c>
      <c r="S65" s="65">
        <f t="shared" si="12"/>
        <v>106.49532710280374</v>
      </c>
      <c r="T65" s="164">
        <v>15</v>
      </c>
      <c r="U65" s="25">
        <v>48.05</v>
      </c>
      <c r="V65" s="25">
        <v>50.93</v>
      </c>
      <c r="W65" s="25">
        <f t="shared" si="14"/>
        <v>360.375</v>
      </c>
      <c r="X65" s="25">
        <f t="shared" si="15"/>
        <v>381.97500000000002</v>
      </c>
      <c r="Y65" s="25">
        <f t="shared" si="16"/>
        <v>742.35</v>
      </c>
      <c r="Z65" s="136">
        <f t="shared" si="17"/>
        <v>763.95</v>
      </c>
      <c r="AA65" s="25">
        <f t="shared" si="18"/>
        <v>105.99375650364205</v>
      </c>
      <c r="AB65" s="68">
        <f t="shared" si="19"/>
        <v>50.93</v>
      </c>
      <c r="AC65" s="71">
        <v>54.24</v>
      </c>
      <c r="AD65" s="68">
        <f t="shared" si="20"/>
        <v>381.97500000000002</v>
      </c>
      <c r="AE65" s="141">
        <f t="shared" si="21"/>
        <v>763.95</v>
      </c>
      <c r="AF65" s="68">
        <f t="shared" si="22"/>
        <v>406.8</v>
      </c>
      <c r="AG65" s="138">
        <f t="shared" si="0"/>
        <v>788.77500000000009</v>
      </c>
      <c r="AH65" s="139">
        <f t="shared" si="23"/>
        <v>813.6</v>
      </c>
      <c r="AI65" s="127">
        <f t="shared" si="24"/>
        <v>106.49911643432162</v>
      </c>
      <c r="AJ65" s="63"/>
      <c r="AK65" s="63"/>
      <c r="AL65" s="63"/>
      <c r="AM65" s="63"/>
      <c r="AN65" s="63"/>
      <c r="AO65" s="63"/>
      <c r="AP65" s="63"/>
      <c r="AQ65" s="63"/>
      <c r="AR65" s="63"/>
      <c r="AS65" s="63"/>
      <c r="AT65" s="63"/>
      <c r="AU65" s="63"/>
      <c r="AV65" s="63"/>
      <c r="AW65" s="63"/>
      <c r="AX65" s="63"/>
      <c r="AY65" s="63"/>
      <c r="AZ65" s="63"/>
      <c r="BA65" s="63"/>
      <c r="BB65" s="63"/>
      <c r="BC65" s="63"/>
      <c r="BD65" s="63"/>
      <c r="BE65" s="63"/>
      <c r="BF65" s="63"/>
      <c r="BG65" s="63"/>
      <c r="BH65" s="63"/>
      <c r="BI65" s="63"/>
      <c r="BJ65" s="63"/>
      <c r="BK65" s="63"/>
      <c r="BL65" s="63"/>
      <c r="BM65" s="63"/>
      <c r="BN65" s="63"/>
      <c r="BO65" s="63"/>
      <c r="BP65" s="63"/>
      <c r="BQ65" s="63"/>
      <c r="BR65" s="63"/>
      <c r="BS65" s="63"/>
      <c r="BT65" s="63"/>
      <c r="BU65" s="63"/>
    </row>
    <row r="66" spans="1:73" s="16" customFormat="1" ht="45" x14ac:dyDescent="0.25">
      <c r="A66" s="267">
        <v>25</v>
      </c>
      <c r="B66" s="283" t="s">
        <v>251</v>
      </c>
      <c r="C66" s="1" t="s">
        <v>98</v>
      </c>
      <c r="D66" s="164">
        <v>67.95</v>
      </c>
      <c r="E66" s="25">
        <v>38.08</v>
      </c>
      <c r="F66" s="23">
        <f t="shared" ref="F66:F132" si="33">E66*1.06</f>
        <v>40.364800000000002</v>
      </c>
      <c r="G66" s="23">
        <f t="shared" si="1"/>
        <v>1293.768</v>
      </c>
      <c r="H66" s="23">
        <f t="shared" si="2"/>
        <v>1371.39408</v>
      </c>
      <c r="I66" s="23">
        <f t="shared" si="3"/>
        <v>2665.1620800000001</v>
      </c>
      <c r="J66" s="133">
        <f t="shared" si="4"/>
        <v>2742.7881600000001</v>
      </c>
      <c r="K66" s="65">
        <f t="shared" si="5"/>
        <v>40.364800000000002</v>
      </c>
      <c r="L66" s="65">
        <v>42.98</v>
      </c>
      <c r="M66" s="65">
        <f t="shared" si="6"/>
        <v>1371.39408</v>
      </c>
      <c r="N66" s="65">
        <f t="shared" si="7"/>
        <v>100</v>
      </c>
      <c r="O66" s="133">
        <f t="shared" si="8"/>
        <v>2742.7881600000001</v>
      </c>
      <c r="P66" s="65">
        <f t="shared" si="9"/>
        <v>1460.2455</v>
      </c>
      <c r="Q66" s="65">
        <f t="shared" si="10"/>
        <v>2831.63958</v>
      </c>
      <c r="R66" s="135">
        <f t="shared" si="11"/>
        <v>2920.491</v>
      </c>
      <c r="S66" s="65">
        <f t="shared" si="12"/>
        <v>106.47891231964482</v>
      </c>
      <c r="T66" s="164">
        <v>6.1</v>
      </c>
      <c r="U66" s="25">
        <v>49.14</v>
      </c>
      <c r="V66" s="25">
        <v>52.09</v>
      </c>
      <c r="W66" s="25">
        <f t="shared" si="14"/>
        <v>149.87699999999998</v>
      </c>
      <c r="X66" s="25">
        <f t="shared" si="15"/>
        <v>158.87450000000001</v>
      </c>
      <c r="Y66" s="25">
        <f t="shared" si="16"/>
        <v>308.75149999999996</v>
      </c>
      <c r="Z66" s="136">
        <f t="shared" si="17"/>
        <v>317.74900000000002</v>
      </c>
      <c r="AA66" s="25">
        <f t="shared" si="18"/>
        <v>106.00325600325601</v>
      </c>
      <c r="AB66" s="68">
        <f t="shared" si="19"/>
        <v>52.09</v>
      </c>
      <c r="AC66" s="71">
        <v>55.48</v>
      </c>
      <c r="AD66" s="68">
        <f t="shared" si="20"/>
        <v>158.87450000000001</v>
      </c>
      <c r="AE66" s="141">
        <f t="shared" si="21"/>
        <v>317.74900000000002</v>
      </c>
      <c r="AF66" s="68">
        <f t="shared" si="22"/>
        <v>169.21399999999997</v>
      </c>
      <c r="AG66" s="138">
        <f t="shared" si="0"/>
        <v>328.08849999999995</v>
      </c>
      <c r="AH66" s="139">
        <f t="shared" si="23"/>
        <v>338.42799999999994</v>
      </c>
      <c r="AI66" s="127">
        <f t="shared" si="24"/>
        <v>106.50796698022651</v>
      </c>
      <c r="AJ66" s="63"/>
      <c r="AK66" s="63"/>
      <c r="AL66" s="63"/>
      <c r="AM66" s="63"/>
      <c r="AN66" s="63"/>
      <c r="AO66" s="63"/>
      <c r="AP66" s="63"/>
      <c r="AQ66" s="63"/>
      <c r="AR66" s="63"/>
      <c r="AS66" s="63"/>
      <c r="AT66" s="63"/>
      <c r="AU66" s="63"/>
      <c r="AV66" s="63"/>
      <c r="AW66" s="63"/>
      <c r="AX66" s="63"/>
      <c r="AY66" s="63"/>
      <c r="AZ66" s="63"/>
      <c r="BA66" s="63"/>
      <c r="BB66" s="63"/>
      <c r="BC66" s="63"/>
      <c r="BD66" s="63"/>
      <c r="BE66" s="63"/>
      <c r="BF66" s="63"/>
      <c r="BG66" s="63"/>
      <c r="BH66" s="63"/>
      <c r="BI66" s="63"/>
      <c r="BJ66" s="63"/>
      <c r="BK66" s="63"/>
      <c r="BL66" s="63"/>
      <c r="BM66" s="63"/>
      <c r="BN66" s="63"/>
      <c r="BO66" s="63"/>
      <c r="BP66" s="63"/>
      <c r="BQ66" s="63"/>
      <c r="BR66" s="63"/>
      <c r="BS66" s="63"/>
      <c r="BT66" s="63"/>
      <c r="BU66" s="63"/>
    </row>
    <row r="67" spans="1:73" s="16" customFormat="1" ht="90" x14ac:dyDescent="0.25">
      <c r="A67" s="268"/>
      <c r="B67" s="284"/>
      <c r="C67" s="1" t="s">
        <v>226</v>
      </c>
      <c r="D67" s="164"/>
      <c r="E67" s="25"/>
      <c r="F67" s="23">
        <f t="shared" si="33"/>
        <v>0</v>
      </c>
      <c r="G67" s="23">
        <f t="shared" si="1"/>
        <v>0</v>
      </c>
      <c r="H67" s="23">
        <f t="shared" si="2"/>
        <v>0</v>
      </c>
      <c r="I67" s="23">
        <f t="shared" si="3"/>
        <v>0</v>
      </c>
      <c r="J67" s="133">
        <f t="shared" si="4"/>
        <v>0</v>
      </c>
      <c r="K67" s="65">
        <f t="shared" si="5"/>
        <v>0</v>
      </c>
      <c r="L67" s="65">
        <v>0</v>
      </c>
      <c r="M67" s="65">
        <f t="shared" si="6"/>
        <v>0</v>
      </c>
      <c r="N67" s="65" t="e">
        <f t="shared" si="7"/>
        <v>#DIV/0!</v>
      </c>
      <c r="O67" s="133">
        <f t="shared" si="8"/>
        <v>0</v>
      </c>
      <c r="P67" s="65">
        <f t="shared" si="9"/>
        <v>0</v>
      </c>
      <c r="Q67" s="65">
        <f t="shared" si="10"/>
        <v>0</v>
      </c>
      <c r="R67" s="135">
        <f t="shared" si="11"/>
        <v>0</v>
      </c>
      <c r="S67" s="65" t="e">
        <f t="shared" si="12"/>
        <v>#DIV/0!</v>
      </c>
      <c r="T67" s="164"/>
      <c r="U67" s="25"/>
      <c r="V67" s="25">
        <f t="shared" ref="V67:V133" si="34">U67*1.06</f>
        <v>0</v>
      </c>
      <c r="W67" s="25">
        <f t="shared" si="14"/>
        <v>0</v>
      </c>
      <c r="X67" s="25">
        <f t="shared" si="15"/>
        <v>0</v>
      </c>
      <c r="Y67" s="25">
        <f t="shared" si="16"/>
        <v>0</v>
      </c>
      <c r="Z67" s="136">
        <f t="shared" si="17"/>
        <v>0</v>
      </c>
      <c r="AA67" s="25" t="e">
        <f t="shared" si="18"/>
        <v>#DIV/0!</v>
      </c>
      <c r="AB67" s="68">
        <f t="shared" si="19"/>
        <v>0</v>
      </c>
      <c r="AC67" s="71"/>
      <c r="AD67" s="68">
        <f t="shared" si="20"/>
        <v>0</v>
      </c>
      <c r="AE67" s="141">
        <f t="shared" si="21"/>
        <v>0</v>
      </c>
      <c r="AF67" s="68">
        <f t="shared" si="22"/>
        <v>0</v>
      </c>
      <c r="AG67" s="138">
        <f t="shared" si="0"/>
        <v>0</v>
      </c>
      <c r="AH67" s="139">
        <f t="shared" si="23"/>
        <v>0</v>
      </c>
      <c r="AI67" s="127" t="e">
        <f t="shared" si="24"/>
        <v>#DIV/0!</v>
      </c>
      <c r="AJ67" s="63"/>
      <c r="AK67" s="63"/>
      <c r="AL67" s="63"/>
      <c r="AM67" s="63"/>
      <c r="AN67" s="63"/>
      <c r="AO67" s="63"/>
      <c r="AP67" s="63"/>
      <c r="AQ67" s="63"/>
      <c r="AR67" s="63"/>
      <c r="AS67" s="63"/>
      <c r="AT67" s="63"/>
      <c r="AU67" s="63"/>
      <c r="AV67" s="63"/>
      <c r="AW67" s="63"/>
      <c r="AX67" s="63"/>
      <c r="AY67" s="63"/>
      <c r="AZ67" s="63"/>
      <c r="BA67" s="63"/>
      <c r="BB67" s="63"/>
      <c r="BC67" s="63"/>
      <c r="BD67" s="63"/>
      <c r="BE67" s="63"/>
      <c r="BF67" s="63"/>
      <c r="BG67" s="63"/>
      <c r="BH67" s="63"/>
      <c r="BI67" s="63"/>
      <c r="BJ67" s="63"/>
      <c r="BK67" s="63"/>
      <c r="BL67" s="63"/>
      <c r="BM67" s="63"/>
      <c r="BN67" s="63"/>
      <c r="BO67" s="63"/>
      <c r="BP67" s="63"/>
      <c r="BQ67" s="63"/>
      <c r="BR67" s="63"/>
      <c r="BS67" s="63"/>
      <c r="BT67" s="63"/>
      <c r="BU67" s="63"/>
    </row>
    <row r="68" spans="1:73" s="16" customFormat="1" ht="75" x14ac:dyDescent="0.25">
      <c r="A68" s="268"/>
      <c r="B68" s="284"/>
      <c r="C68" s="1" t="s">
        <v>227</v>
      </c>
      <c r="D68" s="164">
        <v>75.03</v>
      </c>
      <c r="E68" s="25">
        <v>45.92</v>
      </c>
      <c r="F68" s="23">
        <f t="shared" si="33"/>
        <v>48.675200000000004</v>
      </c>
      <c r="G68" s="23">
        <f t="shared" si="1"/>
        <v>1722.6888000000001</v>
      </c>
      <c r="H68" s="23">
        <f t="shared" si="2"/>
        <v>1826.0501280000001</v>
      </c>
      <c r="I68" s="23">
        <f t="shared" si="3"/>
        <v>3548.7389280000002</v>
      </c>
      <c r="J68" s="133">
        <f t="shared" si="4"/>
        <v>3652.1002560000002</v>
      </c>
      <c r="K68" s="65">
        <f t="shared" si="5"/>
        <v>48.675200000000004</v>
      </c>
      <c r="L68" s="65">
        <v>51.84</v>
      </c>
      <c r="M68" s="65">
        <f t="shared" si="6"/>
        <v>1826.0501280000001</v>
      </c>
      <c r="N68" s="65">
        <f t="shared" si="7"/>
        <v>100</v>
      </c>
      <c r="O68" s="133">
        <f t="shared" si="8"/>
        <v>3652.1002560000002</v>
      </c>
      <c r="P68" s="65">
        <f t="shared" si="9"/>
        <v>1944.7776000000001</v>
      </c>
      <c r="Q68" s="65">
        <f t="shared" si="10"/>
        <v>3770.8277280000002</v>
      </c>
      <c r="R68" s="135">
        <f t="shared" si="11"/>
        <v>3889.5552000000002</v>
      </c>
      <c r="S68" s="65">
        <f t="shared" si="12"/>
        <v>106.50187364407337</v>
      </c>
      <c r="T68" s="22"/>
      <c r="U68" s="25"/>
      <c r="V68" s="25">
        <f t="shared" si="34"/>
        <v>0</v>
      </c>
      <c r="W68" s="25">
        <f t="shared" si="14"/>
        <v>0</v>
      </c>
      <c r="X68" s="25">
        <f t="shared" si="15"/>
        <v>0</v>
      </c>
      <c r="Y68" s="25">
        <f t="shared" si="16"/>
        <v>0</v>
      </c>
      <c r="Z68" s="136">
        <f t="shared" si="17"/>
        <v>0</v>
      </c>
      <c r="AA68" s="25" t="e">
        <f t="shared" si="18"/>
        <v>#DIV/0!</v>
      </c>
      <c r="AB68" s="68">
        <f t="shared" si="19"/>
        <v>0</v>
      </c>
      <c r="AC68" s="71"/>
      <c r="AD68" s="68">
        <f t="shared" si="20"/>
        <v>0</v>
      </c>
      <c r="AE68" s="141">
        <f t="shared" si="21"/>
        <v>0</v>
      </c>
      <c r="AF68" s="68">
        <f t="shared" si="22"/>
        <v>0</v>
      </c>
      <c r="AG68" s="138">
        <f t="shared" si="0"/>
        <v>0</v>
      </c>
      <c r="AH68" s="139">
        <f t="shared" si="23"/>
        <v>0</v>
      </c>
      <c r="AI68" s="127" t="e">
        <f t="shared" si="24"/>
        <v>#DIV/0!</v>
      </c>
      <c r="AJ68" s="63"/>
      <c r="AK68" s="63"/>
      <c r="AL68" s="63"/>
      <c r="AM68" s="63"/>
      <c r="AN68" s="63"/>
      <c r="AO68" s="63"/>
      <c r="AP68" s="63"/>
      <c r="AQ68" s="63"/>
      <c r="AR68" s="63"/>
      <c r="AS68" s="63"/>
      <c r="AT68" s="63"/>
      <c r="AU68" s="63"/>
      <c r="AV68" s="63"/>
      <c r="AW68" s="63"/>
      <c r="AX68" s="63"/>
      <c r="AY68" s="63"/>
      <c r="AZ68" s="63"/>
      <c r="BA68" s="63"/>
      <c r="BB68" s="63"/>
      <c r="BC68" s="63"/>
      <c r="BD68" s="63"/>
      <c r="BE68" s="63"/>
      <c r="BF68" s="63"/>
      <c r="BG68" s="63"/>
      <c r="BH68" s="63"/>
      <c r="BI68" s="63"/>
      <c r="BJ68" s="63"/>
      <c r="BK68" s="63"/>
      <c r="BL68" s="63"/>
      <c r="BM68" s="63"/>
      <c r="BN68" s="63"/>
      <c r="BO68" s="63"/>
      <c r="BP68" s="63"/>
      <c r="BQ68" s="63"/>
      <c r="BR68" s="63"/>
      <c r="BS68" s="63"/>
      <c r="BT68" s="63"/>
      <c r="BU68" s="63"/>
    </row>
    <row r="69" spans="1:73" s="16" customFormat="1" ht="60" x14ac:dyDescent="0.25">
      <c r="A69" s="271"/>
      <c r="B69" s="285"/>
      <c r="C69" s="1" t="s">
        <v>228</v>
      </c>
      <c r="D69" s="164">
        <v>21.95</v>
      </c>
      <c r="E69" s="25">
        <v>42.13</v>
      </c>
      <c r="F69" s="23">
        <f t="shared" si="33"/>
        <v>44.657800000000002</v>
      </c>
      <c r="G69" s="23">
        <f t="shared" si="1"/>
        <v>462.37675000000002</v>
      </c>
      <c r="H69" s="23">
        <f t="shared" si="2"/>
        <v>490.11935499999998</v>
      </c>
      <c r="I69" s="23">
        <f t="shared" si="3"/>
        <v>952.49610499999994</v>
      </c>
      <c r="J69" s="133">
        <f t="shared" si="4"/>
        <v>980.23870999999997</v>
      </c>
      <c r="K69" s="65">
        <f t="shared" si="5"/>
        <v>44.657800000000002</v>
      </c>
      <c r="L69" s="65">
        <v>47.56</v>
      </c>
      <c r="M69" s="65">
        <f t="shared" si="6"/>
        <v>490.11935499999998</v>
      </c>
      <c r="N69" s="65">
        <f t="shared" si="7"/>
        <v>100</v>
      </c>
      <c r="O69" s="133">
        <f t="shared" si="8"/>
        <v>980.23870999999997</v>
      </c>
      <c r="P69" s="65">
        <f t="shared" si="9"/>
        <v>521.971</v>
      </c>
      <c r="Q69" s="65">
        <f t="shared" si="10"/>
        <v>1012.090355</v>
      </c>
      <c r="R69" s="135">
        <f t="shared" si="11"/>
        <v>1043.942</v>
      </c>
      <c r="S69" s="65">
        <f t="shared" si="12"/>
        <v>106.4987527374837</v>
      </c>
      <c r="T69" s="164"/>
      <c r="U69" s="25"/>
      <c r="V69" s="25">
        <f t="shared" si="34"/>
        <v>0</v>
      </c>
      <c r="W69" s="25">
        <f t="shared" si="14"/>
        <v>0</v>
      </c>
      <c r="X69" s="25">
        <f t="shared" si="15"/>
        <v>0</v>
      </c>
      <c r="Y69" s="25">
        <f t="shared" si="16"/>
        <v>0</v>
      </c>
      <c r="Z69" s="136">
        <f t="shared" si="17"/>
        <v>0</v>
      </c>
      <c r="AA69" s="25" t="e">
        <f t="shared" si="18"/>
        <v>#DIV/0!</v>
      </c>
      <c r="AB69" s="68">
        <f t="shared" si="19"/>
        <v>0</v>
      </c>
      <c r="AC69" s="71"/>
      <c r="AD69" s="68">
        <f t="shared" si="20"/>
        <v>0</v>
      </c>
      <c r="AE69" s="141">
        <f t="shared" si="21"/>
        <v>0</v>
      </c>
      <c r="AF69" s="68">
        <f t="shared" si="22"/>
        <v>0</v>
      </c>
      <c r="AG69" s="138">
        <f t="shared" ref="AG69:AG132" si="35">AD69+AF69</f>
        <v>0</v>
      </c>
      <c r="AH69" s="139">
        <f t="shared" si="23"/>
        <v>0</v>
      </c>
      <c r="AI69" s="127" t="e">
        <f t="shared" si="24"/>
        <v>#DIV/0!</v>
      </c>
      <c r="AJ69" s="63"/>
      <c r="AK69" s="63"/>
      <c r="AL69" s="63"/>
      <c r="AM69" s="63"/>
      <c r="AN69" s="63"/>
      <c r="AO69" s="63"/>
      <c r="AP69" s="63"/>
      <c r="AQ69" s="63"/>
      <c r="AR69" s="63"/>
      <c r="AS69" s="63"/>
      <c r="AT69" s="63"/>
      <c r="AU69" s="63"/>
      <c r="AV69" s="63"/>
      <c r="AW69" s="63"/>
      <c r="AX69" s="63"/>
      <c r="AY69" s="63"/>
      <c r="AZ69" s="63"/>
      <c r="BA69" s="63"/>
      <c r="BB69" s="63"/>
      <c r="BC69" s="63"/>
      <c r="BD69" s="63"/>
      <c r="BE69" s="63"/>
      <c r="BF69" s="63"/>
      <c r="BG69" s="63"/>
      <c r="BH69" s="63"/>
      <c r="BI69" s="63"/>
      <c r="BJ69" s="63"/>
      <c r="BK69" s="63"/>
      <c r="BL69" s="63"/>
      <c r="BM69" s="63"/>
      <c r="BN69" s="63"/>
      <c r="BO69" s="63"/>
      <c r="BP69" s="63"/>
      <c r="BQ69" s="63"/>
      <c r="BR69" s="63"/>
      <c r="BS69" s="63"/>
      <c r="BT69" s="63"/>
      <c r="BU69" s="63"/>
    </row>
    <row r="70" spans="1:73" ht="60" x14ac:dyDescent="0.25">
      <c r="A70" s="162">
        <v>26</v>
      </c>
      <c r="B70" s="88" t="s">
        <v>18</v>
      </c>
      <c r="C70" s="1" t="s">
        <v>182</v>
      </c>
      <c r="D70" s="164">
        <v>21.01</v>
      </c>
      <c r="E70" s="25">
        <v>33.450000000000003</v>
      </c>
      <c r="F70" s="23">
        <v>35.26</v>
      </c>
      <c r="G70" s="23">
        <f t="shared" si="1"/>
        <v>351.39225000000005</v>
      </c>
      <c r="H70" s="23">
        <f t="shared" si="2"/>
        <v>370.40629999999999</v>
      </c>
      <c r="I70" s="23">
        <f t="shared" ref="I70:I138" si="36">G70+H70</f>
        <v>721.79854999999998</v>
      </c>
      <c r="J70" s="133">
        <f t="shared" si="4"/>
        <v>740.81259999999997</v>
      </c>
      <c r="K70" s="65">
        <f t="shared" ref="K70:K132" si="37">F70</f>
        <v>35.26</v>
      </c>
      <c r="L70" s="65">
        <v>37.369999999999997</v>
      </c>
      <c r="M70" s="65">
        <f t="shared" si="6"/>
        <v>370.40629999999999</v>
      </c>
      <c r="N70" s="65">
        <f t="shared" si="7"/>
        <v>100</v>
      </c>
      <c r="O70" s="133">
        <f t="shared" si="8"/>
        <v>740.81259999999997</v>
      </c>
      <c r="P70" s="65">
        <f t="shared" si="9"/>
        <v>392.57184999999998</v>
      </c>
      <c r="Q70" s="65">
        <f t="shared" si="10"/>
        <v>762.97814999999991</v>
      </c>
      <c r="R70" s="135">
        <f t="shared" si="11"/>
        <v>785.14369999999997</v>
      </c>
      <c r="S70" s="65">
        <f t="shared" si="12"/>
        <v>105.9841179807147</v>
      </c>
      <c r="T70" s="44"/>
      <c r="U70" s="25"/>
      <c r="V70" s="25">
        <f t="shared" si="34"/>
        <v>0</v>
      </c>
      <c r="W70" s="25">
        <f t="shared" ref="W70:W138" si="38">T70*U70/2</f>
        <v>0</v>
      </c>
      <c r="X70" s="25">
        <f t="shared" ref="X70:X138" si="39">T70*V70/2</f>
        <v>0</v>
      </c>
      <c r="Y70" s="25">
        <f t="shared" ref="Y70:Y138" si="40">W70+X70</f>
        <v>0</v>
      </c>
      <c r="Z70" s="136">
        <f t="shared" si="17"/>
        <v>0</v>
      </c>
      <c r="AA70" s="25" t="e">
        <f t="shared" si="18"/>
        <v>#DIV/0!</v>
      </c>
      <c r="AB70" s="68">
        <f t="shared" ref="AB70:AB132" si="41">V70</f>
        <v>0</v>
      </c>
      <c r="AC70" s="71"/>
      <c r="AD70" s="68">
        <f t="shared" si="20"/>
        <v>0</v>
      </c>
      <c r="AE70" s="141">
        <f t="shared" si="21"/>
        <v>0</v>
      </c>
      <c r="AF70" s="68">
        <f t="shared" si="22"/>
        <v>0</v>
      </c>
      <c r="AG70" s="138">
        <f t="shared" si="35"/>
        <v>0</v>
      </c>
      <c r="AH70" s="139">
        <f t="shared" si="23"/>
        <v>0</v>
      </c>
      <c r="AI70" s="127" t="e">
        <f t="shared" si="24"/>
        <v>#DIV/0!</v>
      </c>
    </row>
    <row r="71" spans="1:73" ht="60" x14ac:dyDescent="0.25">
      <c r="A71" s="162">
        <v>27</v>
      </c>
      <c r="B71" s="90" t="s">
        <v>19</v>
      </c>
      <c r="C71" s="1" t="s">
        <v>184</v>
      </c>
      <c r="D71" s="164">
        <v>60.19</v>
      </c>
      <c r="E71" s="25">
        <v>41.46</v>
      </c>
      <c r="F71" s="23">
        <v>43.7</v>
      </c>
      <c r="G71" s="23">
        <f t="shared" ref="G71:G133" si="42">D71*E71/2</f>
        <v>1247.7386999999999</v>
      </c>
      <c r="H71" s="23">
        <f t="shared" ref="H71:H133" si="43">D71*F71/2</f>
        <v>1315.1514999999999</v>
      </c>
      <c r="I71" s="23">
        <f t="shared" si="36"/>
        <v>2562.8901999999998</v>
      </c>
      <c r="J71" s="133">
        <f t="shared" ref="J71:J133" si="44">D71*F71</f>
        <v>2630.3029999999999</v>
      </c>
      <c r="K71" s="65">
        <f t="shared" si="37"/>
        <v>43.7</v>
      </c>
      <c r="L71" s="65">
        <v>45.24</v>
      </c>
      <c r="M71" s="65">
        <f t="shared" ref="M71:M133" si="45">D71*K71/2</f>
        <v>1315.1514999999999</v>
      </c>
      <c r="N71" s="65">
        <f t="shared" ref="N71:N133" si="46">K71/F71*100</f>
        <v>100</v>
      </c>
      <c r="O71" s="133">
        <f t="shared" ref="O71:O133" si="47">D71*K71</f>
        <v>2630.3029999999999</v>
      </c>
      <c r="P71" s="65">
        <f t="shared" ref="P71:P133" si="48">D71*L71/2</f>
        <v>1361.4978000000001</v>
      </c>
      <c r="Q71" s="65">
        <f t="shared" ref="Q71:Q133" si="49">M71+P71</f>
        <v>2676.6493</v>
      </c>
      <c r="R71" s="135">
        <f t="shared" ref="R71:R133" si="50">D71*L71</f>
        <v>2722.9956000000002</v>
      </c>
      <c r="S71" s="65">
        <f t="shared" ref="S71:S133" si="51">L71/K71*100</f>
        <v>103.52402745995424</v>
      </c>
      <c r="T71" s="164">
        <v>29.48</v>
      </c>
      <c r="U71" s="23">
        <v>44.91</v>
      </c>
      <c r="V71" s="25">
        <v>47.35</v>
      </c>
      <c r="W71" s="25">
        <f t="shared" si="38"/>
        <v>661.97339999999997</v>
      </c>
      <c r="X71" s="25">
        <f t="shared" si="39"/>
        <v>697.93900000000008</v>
      </c>
      <c r="Y71" s="25">
        <f t="shared" si="40"/>
        <v>1359.9124000000002</v>
      </c>
      <c r="Z71" s="136">
        <f t="shared" ref="Z71:Z133" si="52">T71*V71</f>
        <v>1395.8780000000002</v>
      </c>
      <c r="AA71" s="25">
        <f t="shared" ref="AA71:AA133" si="53">V71/U71*100</f>
        <v>105.43308839902028</v>
      </c>
      <c r="AB71" s="68">
        <f t="shared" si="41"/>
        <v>47.35</v>
      </c>
      <c r="AC71" s="71">
        <v>50.43</v>
      </c>
      <c r="AD71" s="68">
        <f t="shared" ref="AD71:AD133" si="54">AB71*T71/2</f>
        <v>697.93900000000008</v>
      </c>
      <c r="AE71" s="141">
        <f t="shared" ref="AE71:AE133" si="55">T71*AB71</f>
        <v>1395.8780000000002</v>
      </c>
      <c r="AF71" s="68">
        <f t="shared" ref="AF71:AF133" si="56">AC71*T71/2</f>
        <v>743.33820000000003</v>
      </c>
      <c r="AG71" s="138">
        <f t="shared" si="35"/>
        <v>1441.2772</v>
      </c>
      <c r="AH71" s="139">
        <f t="shared" ref="AH71:AH133" si="57">T71*AC71</f>
        <v>1486.6764000000001</v>
      </c>
      <c r="AI71" s="127">
        <f t="shared" ref="AI71:AI133" si="58">AC71/AB71*100</f>
        <v>106.50475184794087</v>
      </c>
    </row>
    <row r="72" spans="1:73" ht="60" x14ac:dyDescent="0.25">
      <c r="A72" s="162">
        <v>28</v>
      </c>
      <c r="B72" s="88" t="s">
        <v>20</v>
      </c>
      <c r="C72" s="1" t="s">
        <v>177</v>
      </c>
      <c r="D72" s="164">
        <v>77.099999999999994</v>
      </c>
      <c r="E72" s="25">
        <v>49.91</v>
      </c>
      <c r="F72" s="23">
        <v>52.62</v>
      </c>
      <c r="G72" s="23">
        <f t="shared" si="42"/>
        <v>1924.0304999999996</v>
      </c>
      <c r="H72" s="23">
        <f t="shared" si="43"/>
        <v>2028.5009999999997</v>
      </c>
      <c r="I72" s="23">
        <f t="shared" si="36"/>
        <v>3952.5314999999991</v>
      </c>
      <c r="J72" s="133">
        <f t="shared" si="44"/>
        <v>4057.0019999999995</v>
      </c>
      <c r="K72" s="65">
        <f t="shared" si="37"/>
        <v>52.62</v>
      </c>
      <c r="L72" s="65">
        <v>55.79</v>
      </c>
      <c r="M72" s="65">
        <f t="shared" si="45"/>
        <v>2028.5009999999997</v>
      </c>
      <c r="N72" s="65">
        <f t="shared" si="46"/>
        <v>100</v>
      </c>
      <c r="O72" s="133">
        <f t="shared" si="47"/>
        <v>4057.0019999999995</v>
      </c>
      <c r="P72" s="65">
        <f t="shared" si="48"/>
        <v>2150.7044999999998</v>
      </c>
      <c r="Q72" s="65">
        <f t="shared" si="49"/>
        <v>4179.2055</v>
      </c>
      <c r="R72" s="135">
        <f t="shared" si="50"/>
        <v>4301.4089999999997</v>
      </c>
      <c r="S72" s="65">
        <f t="shared" si="51"/>
        <v>106.02432535157735</v>
      </c>
      <c r="T72" s="164">
        <v>5.6</v>
      </c>
      <c r="U72" s="23">
        <v>80.2</v>
      </c>
      <c r="V72" s="25">
        <v>81.64</v>
      </c>
      <c r="W72" s="25">
        <f t="shared" si="38"/>
        <v>224.56</v>
      </c>
      <c r="X72" s="25">
        <f t="shared" si="39"/>
        <v>228.59199999999998</v>
      </c>
      <c r="Y72" s="25">
        <f t="shared" si="40"/>
        <v>453.15199999999999</v>
      </c>
      <c r="Z72" s="136">
        <f t="shared" si="52"/>
        <v>457.18399999999997</v>
      </c>
      <c r="AA72" s="25">
        <f t="shared" si="53"/>
        <v>101.79551122194515</v>
      </c>
      <c r="AB72" s="68">
        <f t="shared" si="41"/>
        <v>81.64</v>
      </c>
      <c r="AC72" s="71">
        <v>83.18</v>
      </c>
      <c r="AD72" s="68">
        <f t="shared" si="54"/>
        <v>228.59199999999998</v>
      </c>
      <c r="AE72" s="141">
        <f t="shared" si="55"/>
        <v>457.18399999999997</v>
      </c>
      <c r="AF72" s="68">
        <f t="shared" si="56"/>
        <v>232.904</v>
      </c>
      <c r="AG72" s="138">
        <f t="shared" si="35"/>
        <v>461.49599999999998</v>
      </c>
      <c r="AH72" s="139">
        <f t="shared" si="57"/>
        <v>465.80799999999999</v>
      </c>
      <c r="AI72" s="127">
        <f t="shared" si="58"/>
        <v>101.88633023027928</v>
      </c>
    </row>
    <row r="73" spans="1:73" ht="60" x14ac:dyDescent="0.25">
      <c r="A73" s="162">
        <v>29</v>
      </c>
      <c r="B73" s="88" t="s">
        <v>21</v>
      </c>
      <c r="C73" s="1" t="s">
        <v>177</v>
      </c>
      <c r="D73" s="30">
        <v>29.81</v>
      </c>
      <c r="E73" s="31">
        <v>38.99</v>
      </c>
      <c r="F73" s="23">
        <v>41.07</v>
      </c>
      <c r="G73" s="23">
        <f t="shared" si="42"/>
        <v>581.14594999999997</v>
      </c>
      <c r="H73" s="23">
        <f t="shared" si="43"/>
        <v>612.14834999999994</v>
      </c>
      <c r="I73" s="23">
        <f t="shared" si="36"/>
        <v>1193.2943</v>
      </c>
      <c r="J73" s="133">
        <f t="shared" si="44"/>
        <v>1224.2966999999999</v>
      </c>
      <c r="K73" s="65">
        <f t="shared" si="37"/>
        <v>41.07</v>
      </c>
      <c r="L73" s="65">
        <v>42.7</v>
      </c>
      <c r="M73" s="65">
        <f t="shared" si="45"/>
        <v>612.14834999999994</v>
      </c>
      <c r="N73" s="65">
        <f t="shared" si="46"/>
        <v>100</v>
      </c>
      <c r="O73" s="133">
        <f t="shared" si="47"/>
        <v>1224.2966999999999</v>
      </c>
      <c r="P73" s="65">
        <f t="shared" si="48"/>
        <v>636.44349999999997</v>
      </c>
      <c r="Q73" s="65">
        <f t="shared" si="49"/>
        <v>1248.5918499999998</v>
      </c>
      <c r="R73" s="135">
        <f t="shared" si="50"/>
        <v>1272.8869999999999</v>
      </c>
      <c r="S73" s="65">
        <f t="shared" si="51"/>
        <v>103.96883369856344</v>
      </c>
      <c r="T73" s="44"/>
      <c r="U73" s="25"/>
      <c r="V73" s="25">
        <f t="shared" si="34"/>
        <v>0</v>
      </c>
      <c r="W73" s="25">
        <f t="shared" si="38"/>
        <v>0</v>
      </c>
      <c r="X73" s="25">
        <f t="shared" si="39"/>
        <v>0</v>
      </c>
      <c r="Y73" s="25">
        <f t="shared" si="40"/>
        <v>0</v>
      </c>
      <c r="Z73" s="136">
        <f t="shared" si="52"/>
        <v>0</v>
      </c>
      <c r="AA73" s="25" t="e">
        <f t="shared" si="53"/>
        <v>#DIV/0!</v>
      </c>
      <c r="AB73" s="68">
        <f t="shared" si="41"/>
        <v>0</v>
      </c>
      <c r="AC73" s="71"/>
      <c r="AD73" s="68">
        <f t="shared" si="54"/>
        <v>0</v>
      </c>
      <c r="AE73" s="141">
        <f t="shared" si="55"/>
        <v>0</v>
      </c>
      <c r="AF73" s="68">
        <f t="shared" si="56"/>
        <v>0</v>
      </c>
      <c r="AG73" s="138">
        <f t="shared" si="35"/>
        <v>0</v>
      </c>
      <c r="AH73" s="139">
        <f t="shared" si="57"/>
        <v>0</v>
      </c>
      <c r="AI73" s="127" t="e">
        <f t="shared" si="58"/>
        <v>#DIV/0!</v>
      </c>
    </row>
    <row r="74" spans="1:73" s="52" customFormat="1" ht="45" x14ac:dyDescent="0.25">
      <c r="A74" s="162">
        <v>30</v>
      </c>
      <c r="B74" s="90" t="s">
        <v>22</v>
      </c>
      <c r="C74" s="51" t="s">
        <v>172</v>
      </c>
      <c r="D74" s="164">
        <v>200.15</v>
      </c>
      <c r="E74" s="25">
        <v>28.58</v>
      </c>
      <c r="F74" s="23">
        <f t="shared" si="33"/>
        <v>30.294799999999999</v>
      </c>
      <c r="G74" s="23">
        <f t="shared" si="42"/>
        <v>2860.1435000000001</v>
      </c>
      <c r="H74" s="23">
        <f t="shared" si="43"/>
        <v>3031.7521099999999</v>
      </c>
      <c r="I74" s="23">
        <f t="shared" si="36"/>
        <v>5891.8956099999996</v>
      </c>
      <c r="J74" s="133">
        <f t="shared" si="44"/>
        <v>6063.5042199999998</v>
      </c>
      <c r="K74" s="65">
        <f t="shared" si="37"/>
        <v>30.294799999999999</v>
      </c>
      <c r="L74" s="65">
        <v>31.81</v>
      </c>
      <c r="M74" s="65">
        <f t="shared" si="45"/>
        <v>3031.7521099999999</v>
      </c>
      <c r="N74" s="65">
        <f t="shared" si="46"/>
        <v>100</v>
      </c>
      <c r="O74" s="133">
        <f t="shared" si="47"/>
        <v>6063.5042199999998</v>
      </c>
      <c r="P74" s="65">
        <f t="shared" si="48"/>
        <v>3183.3857499999999</v>
      </c>
      <c r="Q74" s="65">
        <f t="shared" si="49"/>
        <v>6215.1378599999998</v>
      </c>
      <c r="R74" s="135">
        <f t="shared" si="50"/>
        <v>6366.7714999999998</v>
      </c>
      <c r="S74" s="65">
        <f t="shared" si="51"/>
        <v>105.00151841240081</v>
      </c>
      <c r="T74" s="164">
        <v>8.94</v>
      </c>
      <c r="U74" s="25">
        <v>10.64</v>
      </c>
      <c r="V74" s="25">
        <v>10.83</v>
      </c>
      <c r="W74" s="25">
        <f t="shared" si="38"/>
        <v>47.5608</v>
      </c>
      <c r="X74" s="25">
        <f t="shared" si="39"/>
        <v>48.4101</v>
      </c>
      <c r="Y74" s="25">
        <f t="shared" si="40"/>
        <v>95.9709</v>
      </c>
      <c r="Z74" s="136">
        <f t="shared" si="52"/>
        <v>96.8202</v>
      </c>
      <c r="AA74" s="25">
        <f t="shared" si="53"/>
        <v>101.78571428571428</v>
      </c>
      <c r="AB74" s="68">
        <f t="shared" si="41"/>
        <v>10.83</v>
      </c>
      <c r="AC74" s="71">
        <v>11.63</v>
      </c>
      <c r="AD74" s="68">
        <f t="shared" si="54"/>
        <v>48.4101</v>
      </c>
      <c r="AE74" s="141">
        <f t="shared" si="55"/>
        <v>96.8202</v>
      </c>
      <c r="AF74" s="68">
        <f t="shared" si="56"/>
        <v>51.9861</v>
      </c>
      <c r="AG74" s="138">
        <f t="shared" si="35"/>
        <v>100.39619999999999</v>
      </c>
      <c r="AH74" s="139">
        <f t="shared" si="57"/>
        <v>103.9722</v>
      </c>
      <c r="AI74" s="127">
        <f t="shared" si="58"/>
        <v>107.38688827331487</v>
      </c>
      <c r="AJ74" s="63"/>
      <c r="AK74" s="63"/>
      <c r="AL74" s="63"/>
      <c r="AM74" s="63"/>
      <c r="AN74" s="63"/>
      <c r="AO74" s="63"/>
      <c r="AP74" s="63"/>
      <c r="AQ74" s="63"/>
      <c r="AR74" s="63"/>
      <c r="AS74" s="63"/>
      <c r="AT74" s="63"/>
      <c r="AU74" s="63"/>
      <c r="AV74" s="63"/>
      <c r="AW74" s="63"/>
      <c r="AX74" s="63"/>
      <c r="AY74" s="63"/>
      <c r="AZ74" s="63"/>
      <c r="BA74" s="63"/>
      <c r="BB74" s="63"/>
      <c r="BC74" s="63"/>
      <c r="BD74" s="63"/>
      <c r="BE74" s="63"/>
      <c r="BF74" s="63"/>
      <c r="BG74" s="63"/>
      <c r="BH74" s="63"/>
      <c r="BI74" s="63"/>
      <c r="BJ74" s="63"/>
      <c r="BK74" s="63"/>
      <c r="BL74" s="63"/>
      <c r="BM74" s="63"/>
      <c r="BN74" s="63"/>
      <c r="BO74" s="63"/>
      <c r="BP74" s="63"/>
      <c r="BQ74" s="63"/>
      <c r="BR74" s="63"/>
      <c r="BS74" s="63"/>
      <c r="BT74" s="63"/>
      <c r="BU74" s="63"/>
    </row>
    <row r="75" spans="1:73" s="15" customFormat="1" ht="60" x14ac:dyDescent="0.25">
      <c r="A75" s="162">
        <v>35</v>
      </c>
      <c r="B75" s="103" t="s">
        <v>23</v>
      </c>
      <c r="C75" s="1" t="s">
        <v>196</v>
      </c>
      <c r="D75" s="164">
        <v>68.42</v>
      </c>
      <c r="E75" s="25">
        <v>44.57</v>
      </c>
      <c r="F75" s="23">
        <v>46.98</v>
      </c>
      <c r="G75" s="23">
        <f t="shared" si="42"/>
        <v>1524.7397000000001</v>
      </c>
      <c r="H75" s="23">
        <f t="shared" si="43"/>
        <v>1607.1858</v>
      </c>
      <c r="I75" s="23">
        <f t="shared" si="36"/>
        <v>3131.9255000000003</v>
      </c>
      <c r="J75" s="133">
        <f t="shared" si="44"/>
        <v>3214.3715999999999</v>
      </c>
      <c r="K75" s="65">
        <f t="shared" si="37"/>
        <v>46.98</v>
      </c>
      <c r="L75" s="65">
        <v>48.32</v>
      </c>
      <c r="M75" s="65">
        <f t="shared" si="45"/>
        <v>1607.1858</v>
      </c>
      <c r="N75" s="65">
        <f t="shared" si="46"/>
        <v>100</v>
      </c>
      <c r="O75" s="133">
        <f t="shared" si="47"/>
        <v>3214.3715999999999</v>
      </c>
      <c r="P75" s="65">
        <f t="shared" si="48"/>
        <v>1653.0272</v>
      </c>
      <c r="Q75" s="65">
        <f t="shared" si="49"/>
        <v>3260.2129999999997</v>
      </c>
      <c r="R75" s="135">
        <f t="shared" si="50"/>
        <v>3306.0544</v>
      </c>
      <c r="S75" s="65">
        <f t="shared" si="51"/>
        <v>102.85227756492125</v>
      </c>
      <c r="T75" s="44"/>
      <c r="U75" s="25"/>
      <c r="V75" s="25">
        <f t="shared" si="34"/>
        <v>0</v>
      </c>
      <c r="W75" s="25">
        <f t="shared" si="38"/>
        <v>0</v>
      </c>
      <c r="X75" s="25">
        <f t="shared" si="39"/>
        <v>0</v>
      </c>
      <c r="Y75" s="25">
        <f t="shared" si="40"/>
        <v>0</v>
      </c>
      <c r="Z75" s="136">
        <f t="shared" si="52"/>
        <v>0</v>
      </c>
      <c r="AA75" s="25" t="e">
        <f t="shared" si="53"/>
        <v>#DIV/0!</v>
      </c>
      <c r="AB75" s="68">
        <f t="shared" si="41"/>
        <v>0</v>
      </c>
      <c r="AC75" s="71"/>
      <c r="AD75" s="68">
        <f t="shared" si="54"/>
        <v>0</v>
      </c>
      <c r="AE75" s="141">
        <f t="shared" si="55"/>
        <v>0</v>
      </c>
      <c r="AF75" s="68">
        <f t="shared" si="56"/>
        <v>0</v>
      </c>
      <c r="AG75" s="138">
        <f t="shared" si="35"/>
        <v>0</v>
      </c>
      <c r="AH75" s="139">
        <f t="shared" si="57"/>
        <v>0</v>
      </c>
      <c r="AI75" s="127" t="e">
        <f t="shared" si="58"/>
        <v>#DIV/0!</v>
      </c>
      <c r="AJ75" s="63"/>
      <c r="AK75" s="63"/>
      <c r="AL75" s="63"/>
      <c r="AM75" s="63"/>
      <c r="AN75" s="63"/>
      <c r="AO75" s="63"/>
      <c r="AP75" s="63"/>
      <c r="AQ75" s="63"/>
      <c r="AR75" s="63"/>
      <c r="AS75" s="63"/>
      <c r="AT75" s="63"/>
      <c r="AU75" s="63"/>
      <c r="AV75" s="63"/>
      <c r="AW75" s="63"/>
      <c r="AX75" s="63"/>
      <c r="AY75" s="63"/>
      <c r="AZ75" s="63"/>
      <c r="BA75" s="63"/>
      <c r="BB75" s="63"/>
      <c r="BC75" s="63"/>
      <c r="BD75" s="63"/>
      <c r="BE75" s="63"/>
      <c r="BF75" s="63"/>
      <c r="BG75" s="63"/>
      <c r="BH75" s="63"/>
      <c r="BI75" s="63"/>
      <c r="BJ75" s="63"/>
      <c r="BK75" s="63"/>
      <c r="BL75" s="63"/>
      <c r="BM75" s="63"/>
      <c r="BN75" s="63"/>
      <c r="BO75" s="63"/>
      <c r="BP75" s="63"/>
      <c r="BQ75" s="63"/>
      <c r="BR75" s="63"/>
      <c r="BS75" s="63"/>
      <c r="BT75" s="63"/>
      <c r="BU75" s="63"/>
    </row>
    <row r="76" spans="1:73" ht="45" x14ac:dyDescent="0.25">
      <c r="A76" s="162">
        <v>36</v>
      </c>
      <c r="B76" s="108" t="s">
        <v>24</v>
      </c>
      <c r="C76" s="1" t="s">
        <v>206</v>
      </c>
      <c r="D76" s="164">
        <v>221.54499999999999</v>
      </c>
      <c r="E76" s="25">
        <v>39.56</v>
      </c>
      <c r="F76" s="23">
        <v>41.31</v>
      </c>
      <c r="G76" s="23">
        <f t="shared" si="42"/>
        <v>4382.1601000000001</v>
      </c>
      <c r="H76" s="23">
        <f t="shared" si="43"/>
        <v>4576.0119750000003</v>
      </c>
      <c r="I76" s="23">
        <f t="shared" si="36"/>
        <v>8958.1720750000004</v>
      </c>
      <c r="J76" s="133">
        <f t="shared" si="44"/>
        <v>9152.0239500000007</v>
      </c>
      <c r="K76" s="65">
        <v>38.93</v>
      </c>
      <c r="L76" s="65">
        <v>39.700000000000003</v>
      </c>
      <c r="M76" s="65">
        <f t="shared" si="45"/>
        <v>4312.3734249999998</v>
      </c>
      <c r="N76" s="65">
        <f t="shared" si="46"/>
        <v>94.238683127572003</v>
      </c>
      <c r="O76" s="133">
        <f t="shared" si="47"/>
        <v>8624.7468499999995</v>
      </c>
      <c r="P76" s="65">
        <f t="shared" si="48"/>
        <v>4397.6682499999997</v>
      </c>
      <c r="Q76" s="65">
        <f t="shared" si="49"/>
        <v>8710.0416750000004</v>
      </c>
      <c r="R76" s="135">
        <f t="shared" si="50"/>
        <v>8795.3364999999994</v>
      </c>
      <c r="S76" s="65">
        <f t="shared" si="51"/>
        <v>101.97790906755716</v>
      </c>
      <c r="T76" s="46">
        <v>50.45</v>
      </c>
      <c r="U76" s="25">
        <v>44.68</v>
      </c>
      <c r="V76" s="25">
        <v>47.09</v>
      </c>
      <c r="W76" s="25">
        <f t="shared" si="38"/>
        <v>1127.0530000000001</v>
      </c>
      <c r="X76" s="25">
        <f t="shared" si="39"/>
        <v>1187.8452500000001</v>
      </c>
      <c r="Y76" s="25">
        <f t="shared" si="40"/>
        <v>2314.8982500000002</v>
      </c>
      <c r="Z76" s="136">
        <f t="shared" si="52"/>
        <v>2375.6905000000002</v>
      </c>
      <c r="AA76" s="25">
        <f t="shared" si="53"/>
        <v>105.39391226499552</v>
      </c>
      <c r="AB76" s="68">
        <f t="shared" si="41"/>
        <v>47.09</v>
      </c>
      <c r="AC76" s="71">
        <v>50.15</v>
      </c>
      <c r="AD76" s="68">
        <f t="shared" si="54"/>
        <v>1187.8452500000001</v>
      </c>
      <c r="AE76" s="141">
        <f t="shared" si="55"/>
        <v>2375.6905000000002</v>
      </c>
      <c r="AF76" s="68">
        <f t="shared" si="56"/>
        <v>1265.0337500000001</v>
      </c>
      <c r="AG76" s="138">
        <f t="shared" si="35"/>
        <v>2452.8789999999999</v>
      </c>
      <c r="AH76" s="139">
        <f t="shared" si="57"/>
        <v>2530.0675000000001</v>
      </c>
      <c r="AI76" s="127">
        <f t="shared" si="58"/>
        <v>106.49819494584835</v>
      </c>
    </row>
    <row r="77" spans="1:73" s="10" customFormat="1" ht="45" x14ac:dyDescent="0.25">
      <c r="A77" s="162">
        <v>37</v>
      </c>
      <c r="B77" s="90" t="s">
        <v>25</v>
      </c>
      <c r="C77" s="1" t="s">
        <v>212</v>
      </c>
      <c r="D77" s="164">
        <v>10</v>
      </c>
      <c r="E77" s="25">
        <v>41.14</v>
      </c>
      <c r="F77" s="23">
        <v>43.59</v>
      </c>
      <c r="G77" s="23">
        <f t="shared" si="42"/>
        <v>205.7</v>
      </c>
      <c r="H77" s="23">
        <f t="shared" si="43"/>
        <v>217.95000000000002</v>
      </c>
      <c r="I77" s="23">
        <f t="shared" si="36"/>
        <v>423.65</v>
      </c>
      <c r="J77" s="133">
        <f t="shared" si="44"/>
        <v>435.90000000000003</v>
      </c>
      <c r="K77" s="65">
        <f t="shared" si="37"/>
        <v>43.59</v>
      </c>
      <c r="L77" s="65">
        <v>45.96</v>
      </c>
      <c r="M77" s="65">
        <f t="shared" si="45"/>
        <v>217.95000000000002</v>
      </c>
      <c r="N77" s="65">
        <f t="shared" si="46"/>
        <v>100</v>
      </c>
      <c r="O77" s="133">
        <f t="shared" si="47"/>
        <v>435.90000000000003</v>
      </c>
      <c r="P77" s="65">
        <f t="shared" si="48"/>
        <v>229.8</v>
      </c>
      <c r="Q77" s="65">
        <f t="shared" si="49"/>
        <v>447.75</v>
      </c>
      <c r="R77" s="135">
        <f t="shared" si="50"/>
        <v>459.6</v>
      </c>
      <c r="S77" s="65">
        <f t="shared" si="51"/>
        <v>105.43702684101856</v>
      </c>
      <c r="T77" s="44"/>
      <c r="U77" s="25"/>
      <c r="V77" s="25">
        <f t="shared" si="34"/>
        <v>0</v>
      </c>
      <c r="W77" s="25">
        <f t="shared" si="38"/>
        <v>0</v>
      </c>
      <c r="X77" s="25">
        <f t="shared" si="39"/>
        <v>0</v>
      </c>
      <c r="Y77" s="25">
        <f t="shared" si="40"/>
        <v>0</v>
      </c>
      <c r="Z77" s="136">
        <f t="shared" si="52"/>
        <v>0</v>
      </c>
      <c r="AA77" s="25" t="e">
        <f t="shared" si="53"/>
        <v>#DIV/0!</v>
      </c>
      <c r="AB77" s="68">
        <f t="shared" si="41"/>
        <v>0</v>
      </c>
      <c r="AC77" s="71"/>
      <c r="AD77" s="68">
        <f t="shared" si="54"/>
        <v>0</v>
      </c>
      <c r="AE77" s="141">
        <f t="shared" si="55"/>
        <v>0</v>
      </c>
      <c r="AF77" s="68">
        <f t="shared" si="56"/>
        <v>0</v>
      </c>
      <c r="AG77" s="138">
        <f t="shared" si="35"/>
        <v>0</v>
      </c>
      <c r="AH77" s="139">
        <f t="shared" si="57"/>
        <v>0</v>
      </c>
      <c r="AI77" s="127" t="e">
        <f t="shared" si="58"/>
        <v>#DIV/0!</v>
      </c>
      <c r="AJ77" s="63"/>
      <c r="AK77" s="63"/>
      <c r="AL77" s="63"/>
      <c r="AM77" s="63"/>
      <c r="AN77" s="63"/>
      <c r="AO77" s="63"/>
      <c r="AP77" s="63"/>
      <c r="AQ77" s="63"/>
      <c r="AR77" s="63"/>
      <c r="AS77" s="63"/>
      <c r="AT77" s="63"/>
      <c r="AU77" s="63"/>
      <c r="AV77" s="63"/>
      <c r="AW77" s="63"/>
      <c r="AX77" s="63"/>
      <c r="AY77" s="63"/>
      <c r="AZ77" s="63"/>
      <c r="BA77" s="63"/>
      <c r="BB77" s="63"/>
      <c r="BC77" s="63"/>
      <c r="BD77" s="63"/>
      <c r="BE77" s="63"/>
      <c r="BF77" s="63"/>
      <c r="BG77" s="63"/>
      <c r="BH77" s="63"/>
      <c r="BI77" s="63"/>
      <c r="BJ77" s="63"/>
      <c r="BK77" s="63"/>
      <c r="BL77" s="63"/>
      <c r="BM77" s="63"/>
      <c r="BN77" s="63"/>
      <c r="BO77" s="63"/>
      <c r="BP77" s="63"/>
      <c r="BQ77" s="63"/>
      <c r="BR77" s="63"/>
      <c r="BS77" s="63"/>
      <c r="BT77" s="63"/>
      <c r="BU77" s="63"/>
    </row>
    <row r="78" spans="1:73" ht="45" x14ac:dyDescent="0.25">
      <c r="A78" s="162">
        <v>38</v>
      </c>
      <c r="B78" s="90" t="s">
        <v>26</v>
      </c>
      <c r="C78" s="1" t="s">
        <v>185</v>
      </c>
      <c r="D78" s="164">
        <v>46.6</v>
      </c>
      <c r="E78" s="25">
        <v>38.33</v>
      </c>
      <c r="F78" s="23">
        <v>40.590000000000003</v>
      </c>
      <c r="G78" s="23">
        <f t="shared" si="42"/>
        <v>893.08899999999994</v>
      </c>
      <c r="H78" s="23">
        <f t="shared" si="43"/>
        <v>945.74700000000007</v>
      </c>
      <c r="I78" s="23">
        <f t="shared" si="36"/>
        <v>1838.836</v>
      </c>
      <c r="J78" s="133">
        <f t="shared" si="44"/>
        <v>1891.4940000000001</v>
      </c>
      <c r="K78" s="65">
        <f t="shared" si="37"/>
        <v>40.590000000000003</v>
      </c>
      <c r="L78" s="65">
        <v>43.23</v>
      </c>
      <c r="M78" s="65">
        <f t="shared" si="45"/>
        <v>945.74700000000007</v>
      </c>
      <c r="N78" s="65">
        <f t="shared" si="46"/>
        <v>100</v>
      </c>
      <c r="O78" s="133">
        <f t="shared" si="47"/>
        <v>1891.4940000000001</v>
      </c>
      <c r="P78" s="65">
        <f t="shared" si="48"/>
        <v>1007.259</v>
      </c>
      <c r="Q78" s="65">
        <f t="shared" si="49"/>
        <v>1953.0060000000001</v>
      </c>
      <c r="R78" s="135">
        <f t="shared" si="50"/>
        <v>2014.518</v>
      </c>
      <c r="S78" s="65">
        <f t="shared" si="51"/>
        <v>106.5040650406504</v>
      </c>
      <c r="T78" s="164">
        <v>40.65</v>
      </c>
      <c r="U78" s="25">
        <v>17.53</v>
      </c>
      <c r="V78" s="25">
        <v>18.559999999999999</v>
      </c>
      <c r="W78" s="47">
        <f t="shared" si="38"/>
        <v>356.29725000000002</v>
      </c>
      <c r="X78" s="25">
        <f t="shared" si="39"/>
        <v>377.23199999999997</v>
      </c>
      <c r="Y78" s="47">
        <f t="shared" si="40"/>
        <v>733.52925000000005</v>
      </c>
      <c r="Z78" s="136">
        <f t="shared" si="52"/>
        <v>754.46399999999994</v>
      </c>
      <c r="AA78" s="25">
        <f t="shared" si="53"/>
        <v>105.875641756988</v>
      </c>
      <c r="AB78" s="68">
        <f t="shared" si="41"/>
        <v>18.559999999999999</v>
      </c>
      <c r="AC78" s="71">
        <v>19.77</v>
      </c>
      <c r="AD78" s="68">
        <f t="shared" si="54"/>
        <v>377.23199999999997</v>
      </c>
      <c r="AE78" s="141">
        <f t="shared" si="55"/>
        <v>754.46399999999994</v>
      </c>
      <c r="AF78" s="68">
        <f t="shared" si="56"/>
        <v>401.82524999999998</v>
      </c>
      <c r="AG78" s="138">
        <f t="shared" si="35"/>
        <v>779.05724999999995</v>
      </c>
      <c r="AH78" s="139">
        <f t="shared" si="57"/>
        <v>803.65049999999997</v>
      </c>
      <c r="AI78" s="127">
        <f t="shared" si="58"/>
        <v>106.51939655172413</v>
      </c>
    </row>
    <row r="79" spans="1:73" ht="45" x14ac:dyDescent="0.25">
      <c r="A79" s="162">
        <v>39</v>
      </c>
      <c r="B79" s="88" t="s">
        <v>27</v>
      </c>
      <c r="C79" s="1" t="s">
        <v>178</v>
      </c>
      <c r="D79" s="164">
        <v>138.30000000000001</v>
      </c>
      <c r="E79" s="25">
        <v>41.84</v>
      </c>
      <c r="F79" s="23">
        <v>44.33</v>
      </c>
      <c r="G79" s="23">
        <f t="shared" si="42"/>
        <v>2893.2360000000003</v>
      </c>
      <c r="H79" s="23">
        <f t="shared" si="43"/>
        <v>3065.4195</v>
      </c>
      <c r="I79" s="23">
        <f t="shared" si="36"/>
        <v>5958.6555000000008</v>
      </c>
      <c r="J79" s="133">
        <f t="shared" si="44"/>
        <v>6130.8389999999999</v>
      </c>
      <c r="K79" s="65">
        <f t="shared" si="37"/>
        <v>44.33</v>
      </c>
      <c r="L79" s="65">
        <v>45.23</v>
      </c>
      <c r="M79" s="65">
        <f t="shared" si="45"/>
        <v>3065.4195</v>
      </c>
      <c r="N79" s="65">
        <f t="shared" si="46"/>
        <v>100</v>
      </c>
      <c r="O79" s="133">
        <f t="shared" si="47"/>
        <v>6130.8389999999999</v>
      </c>
      <c r="P79" s="65">
        <f t="shared" si="48"/>
        <v>3127.6545000000001</v>
      </c>
      <c r="Q79" s="65">
        <f t="shared" si="49"/>
        <v>6193.0740000000005</v>
      </c>
      <c r="R79" s="135">
        <f t="shared" si="50"/>
        <v>6255.3090000000002</v>
      </c>
      <c r="S79" s="65">
        <f t="shared" si="51"/>
        <v>102.03022783667946</v>
      </c>
      <c r="T79" s="22">
        <v>11.4</v>
      </c>
      <c r="U79" s="25">
        <v>45.11</v>
      </c>
      <c r="V79" s="25">
        <v>47.82</v>
      </c>
      <c r="W79" s="25">
        <f t="shared" si="38"/>
        <v>257.12700000000001</v>
      </c>
      <c r="X79" s="25">
        <f t="shared" si="39"/>
        <v>272.57400000000001</v>
      </c>
      <c r="Y79" s="25">
        <f t="shared" si="40"/>
        <v>529.70100000000002</v>
      </c>
      <c r="Z79" s="136">
        <f t="shared" si="52"/>
        <v>545.14800000000002</v>
      </c>
      <c r="AA79" s="25">
        <f t="shared" si="53"/>
        <v>106.00753713145643</v>
      </c>
      <c r="AB79" s="68">
        <f t="shared" si="41"/>
        <v>47.82</v>
      </c>
      <c r="AC79" s="71">
        <v>50.93</v>
      </c>
      <c r="AD79" s="68">
        <f t="shared" si="54"/>
        <v>272.57400000000001</v>
      </c>
      <c r="AE79" s="141">
        <f t="shared" si="55"/>
        <v>545.14800000000002</v>
      </c>
      <c r="AF79" s="68">
        <f t="shared" si="56"/>
        <v>290.30099999999999</v>
      </c>
      <c r="AG79" s="138">
        <f t="shared" si="35"/>
        <v>562.875</v>
      </c>
      <c r="AH79" s="139">
        <f t="shared" si="57"/>
        <v>580.60199999999998</v>
      </c>
      <c r="AI79" s="127">
        <f t="shared" si="58"/>
        <v>106.50355499790882</v>
      </c>
    </row>
    <row r="80" spans="1:73" s="10" customFormat="1" ht="45" x14ac:dyDescent="0.25">
      <c r="A80" s="159">
        <v>40</v>
      </c>
      <c r="B80" s="106" t="s">
        <v>28</v>
      </c>
      <c r="C80" s="1" t="s">
        <v>143</v>
      </c>
      <c r="D80" s="164">
        <v>118.8</v>
      </c>
      <c r="E80" s="25">
        <v>46.48</v>
      </c>
      <c r="F80" s="23">
        <v>48.99</v>
      </c>
      <c r="G80" s="23">
        <f t="shared" si="42"/>
        <v>2760.9119999999998</v>
      </c>
      <c r="H80" s="23">
        <f t="shared" si="43"/>
        <v>2910.0059999999999</v>
      </c>
      <c r="I80" s="23">
        <f t="shared" si="36"/>
        <v>5670.9179999999997</v>
      </c>
      <c r="J80" s="133">
        <f t="shared" si="44"/>
        <v>5820.0119999999997</v>
      </c>
      <c r="K80" s="65">
        <f t="shared" si="37"/>
        <v>48.99</v>
      </c>
      <c r="L80" s="65">
        <v>52.18</v>
      </c>
      <c r="M80" s="65">
        <f t="shared" si="45"/>
        <v>2910.0059999999999</v>
      </c>
      <c r="N80" s="65">
        <f t="shared" si="46"/>
        <v>100</v>
      </c>
      <c r="O80" s="133">
        <f t="shared" si="47"/>
        <v>5820.0119999999997</v>
      </c>
      <c r="P80" s="65">
        <f t="shared" si="48"/>
        <v>3099.4919999999997</v>
      </c>
      <c r="Q80" s="65">
        <f t="shared" si="49"/>
        <v>6009.4979999999996</v>
      </c>
      <c r="R80" s="135">
        <f t="shared" si="50"/>
        <v>6198.9839999999995</v>
      </c>
      <c r="S80" s="65">
        <f t="shared" si="51"/>
        <v>106.5115329659114</v>
      </c>
      <c r="T80" s="164">
        <v>13</v>
      </c>
      <c r="U80" s="25">
        <v>27.01</v>
      </c>
      <c r="V80" s="25">
        <v>28.48</v>
      </c>
      <c r="W80" s="25">
        <f t="shared" si="38"/>
        <v>175.565</v>
      </c>
      <c r="X80" s="25">
        <f t="shared" si="39"/>
        <v>185.12</v>
      </c>
      <c r="Y80" s="25">
        <f t="shared" si="40"/>
        <v>360.685</v>
      </c>
      <c r="Z80" s="136">
        <f t="shared" si="52"/>
        <v>370.24</v>
      </c>
      <c r="AA80" s="25">
        <f t="shared" si="53"/>
        <v>105.44242873009996</v>
      </c>
      <c r="AB80" s="68">
        <f t="shared" si="41"/>
        <v>28.48</v>
      </c>
      <c r="AC80" s="71">
        <v>30.34</v>
      </c>
      <c r="AD80" s="68">
        <f t="shared" si="54"/>
        <v>185.12</v>
      </c>
      <c r="AE80" s="141">
        <f t="shared" si="55"/>
        <v>370.24</v>
      </c>
      <c r="AF80" s="68">
        <f t="shared" si="56"/>
        <v>197.21</v>
      </c>
      <c r="AG80" s="138">
        <f t="shared" si="35"/>
        <v>382.33000000000004</v>
      </c>
      <c r="AH80" s="139">
        <f t="shared" si="57"/>
        <v>394.42</v>
      </c>
      <c r="AI80" s="127">
        <f t="shared" si="58"/>
        <v>106.53089887640451</v>
      </c>
      <c r="AJ80" s="63"/>
      <c r="AK80" s="63"/>
      <c r="AL80" s="63"/>
      <c r="AM80" s="63"/>
      <c r="AN80" s="63"/>
      <c r="AO80" s="63"/>
      <c r="AP80" s="63"/>
      <c r="AQ80" s="63"/>
      <c r="AR80" s="63"/>
      <c r="AS80" s="63"/>
      <c r="AT80" s="63"/>
      <c r="AU80" s="63"/>
      <c r="AV80" s="63"/>
      <c r="AW80" s="63"/>
      <c r="AX80" s="63"/>
      <c r="AY80" s="63"/>
      <c r="AZ80" s="63"/>
      <c r="BA80" s="63"/>
      <c r="BB80" s="63"/>
      <c r="BC80" s="63"/>
      <c r="BD80" s="63"/>
      <c r="BE80" s="63"/>
      <c r="BF80" s="63"/>
      <c r="BG80" s="63"/>
      <c r="BH80" s="63"/>
      <c r="BI80" s="63"/>
      <c r="BJ80" s="63"/>
      <c r="BK80" s="63"/>
      <c r="BL80" s="63"/>
      <c r="BM80" s="63"/>
      <c r="BN80" s="63"/>
      <c r="BO80" s="63"/>
      <c r="BP80" s="63"/>
      <c r="BQ80" s="63"/>
      <c r="BR80" s="63"/>
      <c r="BS80" s="63"/>
      <c r="BT80" s="63"/>
      <c r="BU80" s="63"/>
    </row>
    <row r="81" spans="1:73" s="52" customFormat="1" ht="60" x14ac:dyDescent="0.25">
      <c r="A81" s="162">
        <v>41</v>
      </c>
      <c r="B81" s="90" t="s">
        <v>29</v>
      </c>
      <c r="C81" s="51" t="s">
        <v>173</v>
      </c>
      <c r="D81" s="164">
        <v>17.8</v>
      </c>
      <c r="E81" s="25">
        <v>49.32</v>
      </c>
      <c r="F81" s="23">
        <f t="shared" si="33"/>
        <v>52.279200000000003</v>
      </c>
      <c r="G81" s="23">
        <f t="shared" si="42"/>
        <v>438.94800000000004</v>
      </c>
      <c r="H81" s="23">
        <f t="shared" si="43"/>
        <v>465.28488000000004</v>
      </c>
      <c r="I81" s="23">
        <f t="shared" si="36"/>
        <v>904.23288000000002</v>
      </c>
      <c r="J81" s="133">
        <f t="shared" si="44"/>
        <v>930.56976000000009</v>
      </c>
      <c r="K81" s="65">
        <f t="shared" si="37"/>
        <v>52.279200000000003</v>
      </c>
      <c r="L81" s="65">
        <v>53.53</v>
      </c>
      <c r="M81" s="65">
        <f t="shared" si="45"/>
        <v>465.28488000000004</v>
      </c>
      <c r="N81" s="65">
        <f t="shared" si="46"/>
        <v>100</v>
      </c>
      <c r="O81" s="133">
        <f t="shared" si="47"/>
        <v>930.56976000000009</v>
      </c>
      <c r="P81" s="65">
        <f t="shared" si="48"/>
        <v>476.41700000000003</v>
      </c>
      <c r="Q81" s="65">
        <f t="shared" si="49"/>
        <v>941.70188000000007</v>
      </c>
      <c r="R81" s="135">
        <f t="shared" si="50"/>
        <v>952.83400000000006</v>
      </c>
      <c r="S81" s="65">
        <f t="shared" si="51"/>
        <v>102.39253852392538</v>
      </c>
      <c r="T81" s="164"/>
      <c r="U81" s="25"/>
      <c r="V81" s="25">
        <f t="shared" si="34"/>
        <v>0</v>
      </c>
      <c r="W81" s="25">
        <f t="shared" si="38"/>
        <v>0</v>
      </c>
      <c r="X81" s="25">
        <f t="shared" si="39"/>
        <v>0</v>
      </c>
      <c r="Y81" s="25">
        <f t="shared" si="40"/>
        <v>0</v>
      </c>
      <c r="Z81" s="136">
        <f t="shared" si="52"/>
        <v>0</v>
      </c>
      <c r="AA81" s="25" t="e">
        <f t="shared" si="53"/>
        <v>#DIV/0!</v>
      </c>
      <c r="AB81" s="68">
        <f t="shared" si="41"/>
        <v>0</v>
      </c>
      <c r="AC81" s="71"/>
      <c r="AD81" s="68">
        <f t="shared" si="54"/>
        <v>0</v>
      </c>
      <c r="AE81" s="141">
        <f t="shared" si="55"/>
        <v>0</v>
      </c>
      <c r="AF81" s="68">
        <f t="shared" si="56"/>
        <v>0</v>
      </c>
      <c r="AG81" s="138">
        <f t="shared" si="35"/>
        <v>0</v>
      </c>
      <c r="AH81" s="139">
        <f t="shared" si="57"/>
        <v>0</v>
      </c>
      <c r="AI81" s="127" t="e">
        <f t="shared" si="58"/>
        <v>#DIV/0!</v>
      </c>
      <c r="AJ81" s="63"/>
      <c r="AK81" s="63"/>
      <c r="AL81" s="63"/>
      <c r="AM81" s="63"/>
      <c r="AN81" s="63"/>
      <c r="AO81" s="63"/>
      <c r="AP81" s="63"/>
      <c r="AQ81" s="63"/>
      <c r="AR81" s="63"/>
      <c r="AS81" s="63"/>
      <c r="AT81" s="63"/>
      <c r="AU81" s="63"/>
      <c r="AV81" s="63"/>
      <c r="AW81" s="63"/>
      <c r="AX81" s="63"/>
      <c r="AY81" s="63"/>
      <c r="AZ81" s="63"/>
      <c r="BA81" s="63"/>
      <c r="BB81" s="63"/>
      <c r="BC81" s="63"/>
      <c r="BD81" s="63"/>
      <c r="BE81" s="63"/>
      <c r="BF81" s="63"/>
      <c r="BG81" s="63"/>
      <c r="BH81" s="63"/>
      <c r="BI81" s="63"/>
      <c r="BJ81" s="63"/>
      <c r="BK81" s="63"/>
      <c r="BL81" s="63"/>
      <c r="BM81" s="63"/>
      <c r="BN81" s="63"/>
      <c r="BO81" s="63"/>
      <c r="BP81" s="63"/>
      <c r="BQ81" s="63"/>
      <c r="BR81" s="63"/>
      <c r="BS81" s="63"/>
      <c r="BT81" s="63"/>
      <c r="BU81" s="63"/>
    </row>
    <row r="82" spans="1:73" ht="60" x14ac:dyDescent="0.25">
      <c r="A82" s="162">
        <v>42</v>
      </c>
      <c r="B82" s="88" t="s">
        <v>30</v>
      </c>
      <c r="C82" s="51" t="s">
        <v>180</v>
      </c>
      <c r="D82" s="32">
        <v>27.5</v>
      </c>
      <c r="E82" s="33">
        <v>36.19</v>
      </c>
      <c r="F82" s="23">
        <v>38.11</v>
      </c>
      <c r="G82" s="23">
        <f t="shared" si="42"/>
        <v>497.61249999999995</v>
      </c>
      <c r="H82" s="23">
        <f t="shared" si="43"/>
        <v>524.01250000000005</v>
      </c>
      <c r="I82" s="23">
        <f t="shared" si="36"/>
        <v>1021.625</v>
      </c>
      <c r="J82" s="133">
        <f t="shared" si="44"/>
        <v>1048.0250000000001</v>
      </c>
      <c r="K82" s="65">
        <f t="shared" si="37"/>
        <v>38.11</v>
      </c>
      <c r="L82" s="65">
        <v>40.57</v>
      </c>
      <c r="M82" s="65">
        <f t="shared" si="45"/>
        <v>524.01250000000005</v>
      </c>
      <c r="N82" s="65">
        <f t="shared" si="46"/>
        <v>100</v>
      </c>
      <c r="O82" s="133">
        <f t="shared" si="47"/>
        <v>1048.0250000000001</v>
      </c>
      <c r="P82" s="65">
        <f t="shared" si="48"/>
        <v>557.83749999999998</v>
      </c>
      <c r="Q82" s="65">
        <f t="shared" si="49"/>
        <v>1081.8499999999999</v>
      </c>
      <c r="R82" s="135">
        <f t="shared" si="50"/>
        <v>1115.675</v>
      </c>
      <c r="S82" s="65">
        <f t="shared" si="51"/>
        <v>106.4549986880084</v>
      </c>
      <c r="T82" s="164"/>
      <c r="U82" s="25"/>
      <c r="V82" s="25">
        <f t="shared" si="34"/>
        <v>0</v>
      </c>
      <c r="W82" s="25">
        <f t="shared" si="38"/>
        <v>0</v>
      </c>
      <c r="X82" s="25">
        <f t="shared" si="39"/>
        <v>0</v>
      </c>
      <c r="Y82" s="25">
        <f t="shared" si="40"/>
        <v>0</v>
      </c>
      <c r="Z82" s="136">
        <f t="shared" si="52"/>
        <v>0</v>
      </c>
      <c r="AA82" s="25" t="e">
        <f t="shared" si="53"/>
        <v>#DIV/0!</v>
      </c>
      <c r="AB82" s="68">
        <f t="shared" si="41"/>
        <v>0</v>
      </c>
      <c r="AC82" s="71"/>
      <c r="AD82" s="68">
        <f t="shared" si="54"/>
        <v>0</v>
      </c>
      <c r="AE82" s="141">
        <f t="shared" si="55"/>
        <v>0</v>
      </c>
      <c r="AF82" s="68">
        <f t="shared" si="56"/>
        <v>0</v>
      </c>
      <c r="AG82" s="138">
        <f t="shared" si="35"/>
        <v>0</v>
      </c>
      <c r="AH82" s="139">
        <f t="shared" si="57"/>
        <v>0</v>
      </c>
      <c r="AI82" s="127" t="e">
        <f t="shared" si="58"/>
        <v>#DIV/0!</v>
      </c>
    </row>
    <row r="83" spans="1:73" s="52" customFormat="1" ht="60" x14ac:dyDescent="0.25">
      <c r="A83" s="59">
        <v>43</v>
      </c>
      <c r="B83" s="90" t="s">
        <v>31</v>
      </c>
      <c r="C83" s="51" t="s">
        <v>174</v>
      </c>
      <c r="D83" s="164">
        <v>12.19</v>
      </c>
      <c r="E83" s="25">
        <v>55.64</v>
      </c>
      <c r="F83" s="23">
        <v>58.65</v>
      </c>
      <c r="G83" s="23">
        <f t="shared" si="42"/>
        <v>339.12579999999997</v>
      </c>
      <c r="H83" s="23">
        <f t="shared" si="43"/>
        <v>357.47174999999999</v>
      </c>
      <c r="I83" s="23">
        <f t="shared" si="36"/>
        <v>696.59754999999996</v>
      </c>
      <c r="J83" s="133">
        <f t="shared" si="44"/>
        <v>714.94349999999997</v>
      </c>
      <c r="K83" s="65">
        <f t="shared" si="37"/>
        <v>58.65</v>
      </c>
      <c r="L83" s="65">
        <v>61.39</v>
      </c>
      <c r="M83" s="65">
        <f t="shared" si="45"/>
        <v>357.47174999999999</v>
      </c>
      <c r="N83" s="65">
        <f t="shared" si="46"/>
        <v>100</v>
      </c>
      <c r="O83" s="133">
        <f t="shared" si="47"/>
        <v>714.94349999999997</v>
      </c>
      <c r="P83" s="65">
        <f t="shared" si="48"/>
        <v>374.17205000000001</v>
      </c>
      <c r="Q83" s="65">
        <f t="shared" si="49"/>
        <v>731.64380000000006</v>
      </c>
      <c r="R83" s="135">
        <f t="shared" si="50"/>
        <v>748.34410000000003</v>
      </c>
      <c r="S83" s="65">
        <f t="shared" si="51"/>
        <v>104.67178175618072</v>
      </c>
      <c r="T83" s="164"/>
      <c r="U83" s="25"/>
      <c r="V83" s="25">
        <f t="shared" si="34"/>
        <v>0</v>
      </c>
      <c r="W83" s="25">
        <f t="shared" si="38"/>
        <v>0</v>
      </c>
      <c r="X83" s="25">
        <f t="shared" si="39"/>
        <v>0</v>
      </c>
      <c r="Y83" s="25">
        <f t="shared" si="40"/>
        <v>0</v>
      </c>
      <c r="Z83" s="136">
        <f t="shared" si="52"/>
        <v>0</v>
      </c>
      <c r="AA83" s="25" t="e">
        <f t="shared" si="53"/>
        <v>#DIV/0!</v>
      </c>
      <c r="AB83" s="68">
        <f t="shared" si="41"/>
        <v>0</v>
      </c>
      <c r="AC83" s="71"/>
      <c r="AD83" s="68">
        <f t="shared" si="54"/>
        <v>0</v>
      </c>
      <c r="AE83" s="141">
        <f t="shared" si="55"/>
        <v>0</v>
      </c>
      <c r="AF83" s="68">
        <f t="shared" si="56"/>
        <v>0</v>
      </c>
      <c r="AG83" s="138">
        <f t="shared" si="35"/>
        <v>0</v>
      </c>
      <c r="AH83" s="139">
        <f t="shared" si="57"/>
        <v>0</v>
      </c>
      <c r="AI83" s="127" t="e">
        <f t="shared" si="58"/>
        <v>#DIV/0!</v>
      </c>
      <c r="AJ83" s="63"/>
      <c r="AK83" s="63"/>
      <c r="AL83" s="63"/>
      <c r="AM83" s="63"/>
      <c r="AN83" s="63"/>
      <c r="AO83" s="63"/>
      <c r="AP83" s="63"/>
      <c r="AQ83" s="63"/>
      <c r="AR83" s="63"/>
      <c r="AS83" s="63"/>
      <c r="AT83" s="63"/>
      <c r="AU83" s="63"/>
      <c r="AV83" s="63"/>
      <c r="AW83" s="63"/>
      <c r="AX83" s="63"/>
      <c r="AY83" s="63"/>
      <c r="AZ83" s="63"/>
      <c r="BA83" s="63"/>
      <c r="BB83" s="63"/>
      <c r="BC83" s="63"/>
      <c r="BD83" s="63"/>
      <c r="BE83" s="63"/>
      <c r="BF83" s="63"/>
      <c r="BG83" s="63"/>
      <c r="BH83" s="63"/>
      <c r="BI83" s="63"/>
      <c r="BJ83" s="63"/>
      <c r="BK83" s="63"/>
      <c r="BL83" s="63"/>
      <c r="BM83" s="63"/>
      <c r="BN83" s="63"/>
      <c r="BO83" s="63"/>
      <c r="BP83" s="63"/>
      <c r="BQ83" s="63"/>
      <c r="BR83" s="63"/>
      <c r="BS83" s="63"/>
      <c r="BT83" s="63"/>
      <c r="BU83" s="63"/>
    </row>
    <row r="84" spans="1:73" s="52" customFormat="1" ht="60" x14ac:dyDescent="0.25">
      <c r="A84" s="162">
        <v>44</v>
      </c>
      <c r="B84" s="90" t="s">
        <v>32</v>
      </c>
      <c r="C84" s="51" t="s">
        <v>175</v>
      </c>
      <c r="D84" s="30">
        <v>36.4</v>
      </c>
      <c r="E84" s="31">
        <v>52.47</v>
      </c>
      <c r="F84" s="23">
        <v>55.27</v>
      </c>
      <c r="G84" s="23">
        <f t="shared" si="42"/>
        <v>954.95399999999995</v>
      </c>
      <c r="H84" s="23">
        <f t="shared" si="43"/>
        <v>1005.914</v>
      </c>
      <c r="I84" s="23">
        <f t="shared" si="36"/>
        <v>1960.8679999999999</v>
      </c>
      <c r="J84" s="133">
        <f t="shared" si="44"/>
        <v>2011.828</v>
      </c>
      <c r="K84" s="65">
        <f t="shared" si="37"/>
        <v>55.27</v>
      </c>
      <c r="L84" s="65">
        <v>56.71</v>
      </c>
      <c r="M84" s="65">
        <f t="shared" si="45"/>
        <v>1005.914</v>
      </c>
      <c r="N84" s="65">
        <f t="shared" si="46"/>
        <v>100</v>
      </c>
      <c r="O84" s="133">
        <f t="shared" si="47"/>
        <v>2011.828</v>
      </c>
      <c r="P84" s="65">
        <f t="shared" si="48"/>
        <v>1032.1220000000001</v>
      </c>
      <c r="Q84" s="65">
        <f t="shared" si="49"/>
        <v>2038.0360000000001</v>
      </c>
      <c r="R84" s="135">
        <f t="shared" si="50"/>
        <v>2064.2440000000001</v>
      </c>
      <c r="S84" s="65">
        <f t="shared" si="51"/>
        <v>102.6053917134069</v>
      </c>
      <c r="T84" s="30"/>
      <c r="U84" s="25"/>
      <c r="V84" s="25">
        <f t="shared" si="34"/>
        <v>0</v>
      </c>
      <c r="W84" s="25">
        <f t="shared" si="38"/>
        <v>0</v>
      </c>
      <c r="X84" s="25">
        <f t="shared" si="39"/>
        <v>0</v>
      </c>
      <c r="Y84" s="25">
        <f t="shared" si="40"/>
        <v>0</v>
      </c>
      <c r="Z84" s="136">
        <f t="shared" si="52"/>
        <v>0</v>
      </c>
      <c r="AA84" s="25" t="e">
        <f t="shared" si="53"/>
        <v>#DIV/0!</v>
      </c>
      <c r="AB84" s="68">
        <f t="shared" si="41"/>
        <v>0</v>
      </c>
      <c r="AC84" s="71"/>
      <c r="AD84" s="68">
        <f t="shared" si="54"/>
        <v>0</v>
      </c>
      <c r="AE84" s="141">
        <f t="shared" si="55"/>
        <v>0</v>
      </c>
      <c r="AF84" s="68">
        <f t="shared" si="56"/>
        <v>0</v>
      </c>
      <c r="AG84" s="138">
        <f t="shared" si="35"/>
        <v>0</v>
      </c>
      <c r="AH84" s="139">
        <f t="shared" si="57"/>
        <v>0</v>
      </c>
      <c r="AI84" s="127" t="e">
        <f t="shared" si="58"/>
        <v>#DIV/0!</v>
      </c>
      <c r="AJ84" s="63"/>
      <c r="AK84" s="63"/>
      <c r="AL84" s="63"/>
      <c r="AM84" s="63"/>
      <c r="AN84" s="63"/>
      <c r="AO84" s="63"/>
      <c r="AP84" s="63"/>
      <c r="AQ84" s="63"/>
      <c r="AR84" s="63"/>
      <c r="AS84" s="63"/>
      <c r="AT84" s="63"/>
      <c r="AU84" s="63"/>
      <c r="AV84" s="63"/>
      <c r="AW84" s="63"/>
      <c r="AX84" s="63"/>
      <c r="AY84" s="63"/>
      <c r="AZ84" s="63"/>
      <c r="BA84" s="63"/>
      <c r="BB84" s="63"/>
      <c r="BC84" s="63"/>
      <c r="BD84" s="63"/>
      <c r="BE84" s="63"/>
      <c r="BF84" s="63"/>
      <c r="BG84" s="63"/>
      <c r="BH84" s="63"/>
      <c r="BI84" s="63"/>
      <c r="BJ84" s="63"/>
      <c r="BK84" s="63"/>
      <c r="BL84" s="63"/>
      <c r="BM84" s="63"/>
      <c r="BN84" s="63"/>
      <c r="BO84" s="63"/>
      <c r="BP84" s="63"/>
      <c r="BQ84" s="63"/>
      <c r="BR84" s="63"/>
      <c r="BS84" s="63"/>
      <c r="BT84" s="63"/>
      <c r="BU84" s="63"/>
    </row>
    <row r="85" spans="1:73" ht="60" x14ac:dyDescent="0.25">
      <c r="A85" s="162">
        <v>45</v>
      </c>
      <c r="B85" s="88" t="s">
        <v>33</v>
      </c>
      <c r="C85" s="1" t="s">
        <v>181</v>
      </c>
      <c r="D85" s="30">
        <v>28.7</v>
      </c>
      <c r="E85" s="31">
        <v>40.590000000000003</v>
      </c>
      <c r="F85" s="23">
        <v>42.64</v>
      </c>
      <c r="G85" s="23">
        <f t="shared" si="42"/>
        <v>582.4665</v>
      </c>
      <c r="H85" s="23">
        <f t="shared" si="43"/>
        <v>611.88400000000001</v>
      </c>
      <c r="I85" s="23">
        <f t="shared" si="36"/>
        <v>1194.3505</v>
      </c>
      <c r="J85" s="133">
        <f t="shared" si="44"/>
        <v>1223.768</v>
      </c>
      <c r="K85" s="65">
        <f t="shared" si="37"/>
        <v>42.64</v>
      </c>
      <c r="L85" s="65">
        <v>44.38</v>
      </c>
      <c r="M85" s="65">
        <f t="shared" si="45"/>
        <v>611.88400000000001</v>
      </c>
      <c r="N85" s="65">
        <f t="shared" si="46"/>
        <v>100</v>
      </c>
      <c r="O85" s="133">
        <f t="shared" si="47"/>
        <v>1223.768</v>
      </c>
      <c r="P85" s="65">
        <f t="shared" si="48"/>
        <v>636.85300000000007</v>
      </c>
      <c r="Q85" s="65">
        <f t="shared" si="49"/>
        <v>1248.7370000000001</v>
      </c>
      <c r="R85" s="135">
        <f t="shared" si="50"/>
        <v>1273.7060000000001</v>
      </c>
      <c r="S85" s="65">
        <f t="shared" si="51"/>
        <v>104.08067542213884</v>
      </c>
      <c r="T85" s="164"/>
      <c r="U85" s="25"/>
      <c r="V85" s="25">
        <f t="shared" si="34"/>
        <v>0</v>
      </c>
      <c r="W85" s="25">
        <f t="shared" si="38"/>
        <v>0</v>
      </c>
      <c r="X85" s="25">
        <f t="shared" si="39"/>
        <v>0</v>
      </c>
      <c r="Y85" s="25">
        <f t="shared" si="40"/>
        <v>0</v>
      </c>
      <c r="Z85" s="136">
        <f t="shared" si="52"/>
        <v>0</v>
      </c>
      <c r="AA85" s="25" t="e">
        <f t="shared" si="53"/>
        <v>#DIV/0!</v>
      </c>
      <c r="AB85" s="68">
        <f t="shared" si="41"/>
        <v>0</v>
      </c>
      <c r="AC85" s="71"/>
      <c r="AD85" s="68">
        <f t="shared" si="54"/>
        <v>0</v>
      </c>
      <c r="AE85" s="141">
        <f t="shared" si="55"/>
        <v>0</v>
      </c>
      <c r="AF85" s="68">
        <f t="shared" si="56"/>
        <v>0</v>
      </c>
      <c r="AG85" s="138">
        <f t="shared" si="35"/>
        <v>0</v>
      </c>
      <c r="AH85" s="139">
        <f t="shared" si="57"/>
        <v>0</v>
      </c>
      <c r="AI85" s="127" t="e">
        <f t="shared" si="58"/>
        <v>#DIV/0!</v>
      </c>
    </row>
    <row r="86" spans="1:73" ht="60" x14ac:dyDescent="0.25">
      <c r="A86" s="162">
        <v>43</v>
      </c>
      <c r="B86" s="88" t="s">
        <v>34</v>
      </c>
      <c r="C86" s="1" t="s">
        <v>179</v>
      </c>
      <c r="D86" s="34">
        <v>9.6</v>
      </c>
      <c r="E86" s="35">
        <v>51.03</v>
      </c>
      <c r="F86" s="23">
        <v>53.77</v>
      </c>
      <c r="G86" s="23">
        <f t="shared" si="42"/>
        <v>244.94399999999999</v>
      </c>
      <c r="H86" s="23">
        <f t="shared" si="43"/>
        <v>258.096</v>
      </c>
      <c r="I86" s="23">
        <f t="shared" si="36"/>
        <v>503.03999999999996</v>
      </c>
      <c r="J86" s="133">
        <f t="shared" si="44"/>
        <v>516.19200000000001</v>
      </c>
      <c r="K86" s="65">
        <f t="shared" si="37"/>
        <v>53.77</v>
      </c>
      <c r="L86" s="65">
        <v>57.24</v>
      </c>
      <c r="M86" s="65">
        <f t="shared" si="45"/>
        <v>258.096</v>
      </c>
      <c r="N86" s="65">
        <f t="shared" si="46"/>
        <v>100</v>
      </c>
      <c r="O86" s="133">
        <f t="shared" si="47"/>
        <v>516.19200000000001</v>
      </c>
      <c r="P86" s="65">
        <f t="shared" si="48"/>
        <v>274.75200000000001</v>
      </c>
      <c r="Q86" s="65">
        <f t="shared" si="49"/>
        <v>532.84799999999996</v>
      </c>
      <c r="R86" s="135">
        <f t="shared" si="50"/>
        <v>549.50400000000002</v>
      </c>
      <c r="S86" s="65">
        <f t="shared" si="51"/>
        <v>106.45341268365259</v>
      </c>
      <c r="T86" s="164"/>
      <c r="U86" s="25"/>
      <c r="V86" s="25">
        <f t="shared" si="34"/>
        <v>0</v>
      </c>
      <c r="W86" s="25">
        <f t="shared" si="38"/>
        <v>0</v>
      </c>
      <c r="X86" s="25">
        <f t="shared" si="39"/>
        <v>0</v>
      </c>
      <c r="Y86" s="25">
        <f t="shared" si="40"/>
        <v>0</v>
      </c>
      <c r="Z86" s="136">
        <f t="shared" si="52"/>
        <v>0</v>
      </c>
      <c r="AA86" s="25" t="e">
        <f t="shared" si="53"/>
        <v>#DIV/0!</v>
      </c>
      <c r="AB86" s="68">
        <f t="shared" si="41"/>
        <v>0</v>
      </c>
      <c r="AC86" s="71"/>
      <c r="AD86" s="68">
        <f t="shared" si="54"/>
        <v>0</v>
      </c>
      <c r="AE86" s="141">
        <f t="shared" si="55"/>
        <v>0</v>
      </c>
      <c r="AF86" s="68">
        <f t="shared" si="56"/>
        <v>0</v>
      </c>
      <c r="AG86" s="138">
        <f t="shared" si="35"/>
        <v>0</v>
      </c>
      <c r="AH86" s="139">
        <f t="shared" si="57"/>
        <v>0</v>
      </c>
      <c r="AI86" s="127" t="e">
        <f t="shared" si="58"/>
        <v>#DIV/0!</v>
      </c>
    </row>
    <row r="87" spans="1:73" ht="45" x14ac:dyDescent="0.25">
      <c r="A87" s="162">
        <v>47</v>
      </c>
      <c r="B87" s="108" t="s">
        <v>35</v>
      </c>
      <c r="C87" s="1" t="s">
        <v>207</v>
      </c>
      <c r="D87" s="46">
        <v>66.849999999999994</v>
      </c>
      <c r="E87" s="25">
        <v>14.29</v>
      </c>
      <c r="F87" s="23">
        <v>15.06</v>
      </c>
      <c r="G87" s="23">
        <f t="shared" si="42"/>
        <v>477.64324999999991</v>
      </c>
      <c r="H87" s="23">
        <f t="shared" si="43"/>
        <v>503.38049999999998</v>
      </c>
      <c r="I87" s="23">
        <f t="shared" si="36"/>
        <v>981.02374999999984</v>
      </c>
      <c r="J87" s="133">
        <f t="shared" si="44"/>
        <v>1006.761</v>
      </c>
      <c r="K87" s="65">
        <f t="shared" si="37"/>
        <v>15.06</v>
      </c>
      <c r="L87" s="65">
        <v>16.03</v>
      </c>
      <c r="M87" s="65">
        <f t="shared" si="45"/>
        <v>503.38049999999998</v>
      </c>
      <c r="N87" s="65">
        <f t="shared" si="46"/>
        <v>100</v>
      </c>
      <c r="O87" s="133">
        <f t="shared" si="47"/>
        <v>1006.761</v>
      </c>
      <c r="P87" s="65">
        <f t="shared" si="48"/>
        <v>535.80274999999995</v>
      </c>
      <c r="Q87" s="65">
        <f t="shared" si="49"/>
        <v>1039.18325</v>
      </c>
      <c r="R87" s="135">
        <f t="shared" si="50"/>
        <v>1071.6054999999999</v>
      </c>
      <c r="S87" s="65">
        <f t="shared" si="51"/>
        <v>106.44090305444887</v>
      </c>
      <c r="T87" s="164">
        <v>98.49</v>
      </c>
      <c r="U87" s="25">
        <v>18.03</v>
      </c>
      <c r="V87" s="25">
        <v>19.010000000000002</v>
      </c>
      <c r="W87" s="25">
        <f t="shared" si="38"/>
        <v>887.88734999999997</v>
      </c>
      <c r="X87" s="25">
        <f t="shared" si="39"/>
        <v>936.14745000000005</v>
      </c>
      <c r="Y87" s="25">
        <f t="shared" si="40"/>
        <v>1824.0347999999999</v>
      </c>
      <c r="Z87" s="136">
        <f t="shared" si="52"/>
        <v>1872.2949000000001</v>
      </c>
      <c r="AA87" s="25">
        <f t="shared" si="53"/>
        <v>105.43538546866333</v>
      </c>
      <c r="AB87" s="68">
        <f t="shared" si="41"/>
        <v>19.010000000000002</v>
      </c>
      <c r="AC87" s="71">
        <v>20.239999999999998</v>
      </c>
      <c r="AD87" s="68">
        <f t="shared" si="54"/>
        <v>936.14745000000005</v>
      </c>
      <c r="AE87" s="141">
        <f t="shared" si="55"/>
        <v>1872.2949000000001</v>
      </c>
      <c r="AF87" s="68">
        <f t="shared" si="56"/>
        <v>996.71879999999987</v>
      </c>
      <c r="AG87" s="138">
        <f t="shared" si="35"/>
        <v>1932.86625</v>
      </c>
      <c r="AH87" s="139">
        <f t="shared" si="57"/>
        <v>1993.4375999999997</v>
      </c>
      <c r="AI87" s="127">
        <f t="shared" si="58"/>
        <v>106.47027880063122</v>
      </c>
    </row>
    <row r="88" spans="1:73" ht="60" x14ac:dyDescent="0.25">
      <c r="A88" s="162">
        <v>48</v>
      </c>
      <c r="B88" s="90" t="s">
        <v>36</v>
      </c>
      <c r="C88" s="1" t="s">
        <v>186</v>
      </c>
      <c r="D88" s="164">
        <v>61.17</v>
      </c>
      <c r="E88" s="25">
        <v>36.049999999999997</v>
      </c>
      <c r="F88" s="23">
        <v>37.35</v>
      </c>
      <c r="G88" s="23">
        <f t="shared" si="42"/>
        <v>1102.58925</v>
      </c>
      <c r="H88" s="23">
        <f t="shared" si="43"/>
        <v>1142.3497500000001</v>
      </c>
      <c r="I88" s="23">
        <f t="shared" si="36"/>
        <v>2244.9390000000003</v>
      </c>
      <c r="J88" s="133">
        <f t="shared" si="44"/>
        <v>2284.6995000000002</v>
      </c>
      <c r="K88" s="65">
        <f t="shared" si="37"/>
        <v>37.35</v>
      </c>
      <c r="L88" s="65">
        <v>39.78</v>
      </c>
      <c r="M88" s="65">
        <f t="shared" si="45"/>
        <v>1142.3497500000001</v>
      </c>
      <c r="N88" s="65">
        <f t="shared" si="46"/>
        <v>100</v>
      </c>
      <c r="O88" s="133">
        <f t="shared" si="47"/>
        <v>2284.6995000000002</v>
      </c>
      <c r="P88" s="65">
        <f t="shared" si="48"/>
        <v>1216.6713</v>
      </c>
      <c r="Q88" s="65">
        <f t="shared" si="49"/>
        <v>2359.0210500000003</v>
      </c>
      <c r="R88" s="135">
        <f t="shared" si="50"/>
        <v>2433.3425999999999</v>
      </c>
      <c r="S88" s="65">
        <f t="shared" si="51"/>
        <v>106.50602409638554</v>
      </c>
      <c r="T88" s="164">
        <v>2.76</v>
      </c>
      <c r="U88" s="25">
        <v>37.119999999999997</v>
      </c>
      <c r="V88" s="25">
        <v>39.28</v>
      </c>
      <c r="W88" s="25">
        <f t="shared" si="38"/>
        <v>51.225599999999993</v>
      </c>
      <c r="X88" s="25">
        <f t="shared" si="39"/>
        <v>54.206399999999995</v>
      </c>
      <c r="Y88" s="25">
        <f t="shared" si="40"/>
        <v>105.43199999999999</v>
      </c>
      <c r="Z88" s="136">
        <f t="shared" si="52"/>
        <v>108.41279999999999</v>
      </c>
      <c r="AA88" s="25">
        <f t="shared" si="53"/>
        <v>105.81896551724139</v>
      </c>
      <c r="AB88" s="68">
        <f t="shared" si="41"/>
        <v>39.28</v>
      </c>
      <c r="AC88" s="71">
        <v>41.79</v>
      </c>
      <c r="AD88" s="68">
        <f t="shared" si="54"/>
        <v>54.206399999999995</v>
      </c>
      <c r="AE88" s="141">
        <f t="shared" si="55"/>
        <v>108.41279999999999</v>
      </c>
      <c r="AF88" s="68">
        <f t="shared" si="56"/>
        <v>57.670199999999994</v>
      </c>
      <c r="AG88" s="138">
        <f t="shared" si="35"/>
        <v>111.8766</v>
      </c>
      <c r="AH88" s="139">
        <f t="shared" si="57"/>
        <v>115.34039999999999</v>
      </c>
      <c r="AI88" s="127">
        <f t="shared" si="58"/>
        <v>106.39002036659878</v>
      </c>
    </row>
    <row r="89" spans="1:73" ht="60" x14ac:dyDescent="0.25">
      <c r="A89" s="162">
        <v>49</v>
      </c>
      <c r="B89" s="90" t="s">
        <v>168</v>
      </c>
      <c r="C89" s="1" t="s">
        <v>187</v>
      </c>
      <c r="D89" s="164">
        <v>60.42</v>
      </c>
      <c r="E89" s="25">
        <v>41.31</v>
      </c>
      <c r="F89" s="23">
        <v>42.69</v>
      </c>
      <c r="G89" s="23">
        <f t="shared" si="42"/>
        <v>1247.9751000000001</v>
      </c>
      <c r="H89" s="23">
        <f t="shared" si="43"/>
        <v>1289.6649</v>
      </c>
      <c r="I89" s="23">
        <f t="shared" si="36"/>
        <v>2537.6400000000003</v>
      </c>
      <c r="J89" s="133">
        <f t="shared" si="44"/>
        <v>2579.3298</v>
      </c>
      <c r="K89" s="65">
        <f t="shared" si="37"/>
        <v>42.69</v>
      </c>
      <c r="L89" s="65">
        <v>44.56</v>
      </c>
      <c r="M89" s="65">
        <f t="shared" si="45"/>
        <v>1289.6649</v>
      </c>
      <c r="N89" s="65">
        <f t="shared" si="46"/>
        <v>100</v>
      </c>
      <c r="O89" s="133">
        <f t="shared" si="47"/>
        <v>2579.3298</v>
      </c>
      <c r="P89" s="65">
        <f t="shared" si="48"/>
        <v>1346.1576</v>
      </c>
      <c r="Q89" s="65">
        <f t="shared" si="49"/>
        <v>2635.8225000000002</v>
      </c>
      <c r="R89" s="135">
        <f t="shared" si="50"/>
        <v>2692.3152</v>
      </c>
      <c r="S89" s="65">
        <f t="shared" si="51"/>
        <v>104.38041695947531</v>
      </c>
      <c r="T89" s="164"/>
      <c r="U89" s="25"/>
      <c r="V89" s="25">
        <f t="shared" si="34"/>
        <v>0</v>
      </c>
      <c r="W89" s="25">
        <f t="shared" si="38"/>
        <v>0</v>
      </c>
      <c r="X89" s="25">
        <f t="shared" si="39"/>
        <v>0</v>
      </c>
      <c r="Y89" s="25">
        <f t="shared" si="40"/>
        <v>0</v>
      </c>
      <c r="Z89" s="136">
        <f t="shared" si="52"/>
        <v>0</v>
      </c>
      <c r="AA89" s="25" t="e">
        <f t="shared" si="53"/>
        <v>#DIV/0!</v>
      </c>
      <c r="AB89" s="68">
        <f t="shared" si="41"/>
        <v>0</v>
      </c>
      <c r="AC89" s="71"/>
      <c r="AD89" s="68">
        <f t="shared" si="54"/>
        <v>0</v>
      </c>
      <c r="AE89" s="141">
        <f t="shared" si="55"/>
        <v>0</v>
      </c>
      <c r="AF89" s="68">
        <f t="shared" si="56"/>
        <v>0</v>
      </c>
      <c r="AG89" s="138">
        <f t="shared" si="35"/>
        <v>0</v>
      </c>
      <c r="AH89" s="139">
        <f t="shared" si="57"/>
        <v>0</v>
      </c>
      <c r="AI89" s="127" t="e">
        <f t="shared" si="58"/>
        <v>#DIV/0!</v>
      </c>
    </row>
    <row r="90" spans="1:73" s="52" customFormat="1" ht="105" x14ac:dyDescent="0.25">
      <c r="A90" s="162">
        <v>50</v>
      </c>
      <c r="B90" s="90" t="s">
        <v>37</v>
      </c>
      <c r="C90" s="53" t="s">
        <v>124</v>
      </c>
      <c r="D90" s="164">
        <v>157.9</v>
      </c>
      <c r="E90" s="25">
        <v>41.02</v>
      </c>
      <c r="F90" s="23">
        <v>43.21</v>
      </c>
      <c r="G90" s="23">
        <f t="shared" si="42"/>
        <v>3238.5290000000005</v>
      </c>
      <c r="H90" s="23">
        <f t="shared" si="43"/>
        <v>3411.4295000000002</v>
      </c>
      <c r="I90" s="23">
        <f t="shared" si="36"/>
        <v>6649.9585000000006</v>
      </c>
      <c r="J90" s="133">
        <f t="shared" si="44"/>
        <v>6822.8590000000004</v>
      </c>
      <c r="K90" s="65">
        <f t="shared" si="37"/>
        <v>43.21</v>
      </c>
      <c r="L90" s="65">
        <v>45.08</v>
      </c>
      <c r="M90" s="65">
        <f t="shared" si="45"/>
        <v>3411.4295000000002</v>
      </c>
      <c r="N90" s="65">
        <f t="shared" si="46"/>
        <v>100</v>
      </c>
      <c r="O90" s="133">
        <f t="shared" si="47"/>
        <v>6822.8590000000004</v>
      </c>
      <c r="P90" s="65">
        <f t="shared" si="48"/>
        <v>3559.0659999999998</v>
      </c>
      <c r="Q90" s="65">
        <f t="shared" si="49"/>
        <v>6970.4955</v>
      </c>
      <c r="R90" s="135">
        <f t="shared" si="50"/>
        <v>7118.1319999999996</v>
      </c>
      <c r="S90" s="65">
        <f t="shared" si="51"/>
        <v>104.32770192085165</v>
      </c>
      <c r="T90" s="164">
        <v>29.71</v>
      </c>
      <c r="U90" s="25">
        <v>31.94</v>
      </c>
      <c r="V90" s="25">
        <v>33.549999999999997</v>
      </c>
      <c r="W90" s="25">
        <f t="shared" si="38"/>
        <v>474.46870000000001</v>
      </c>
      <c r="X90" s="25">
        <f t="shared" si="39"/>
        <v>498.38524999999998</v>
      </c>
      <c r="Y90" s="25">
        <f t="shared" si="40"/>
        <v>972.85394999999994</v>
      </c>
      <c r="Z90" s="136">
        <f t="shared" si="52"/>
        <v>996.77049999999997</v>
      </c>
      <c r="AA90" s="25">
        <f t="shared" si="53"/>
        <v>105.04070131496555</v>
      </c>
      <c r="AB90" s="68">
        <f t="shared" si="41"/>
        <v>33.549999999999997</v>
      </c>
      <c r="AC90" s="71">
        <v>35.130000000000003</v>
      </c>
      <c r="AD90" s="68">
        <f t="shared" si="54"/>
        <v>498.38524999999998</v>
      </c>
      <c r="AE90" s="141">
        <f t="shared" si="55"/>
        <v>996.77049999999997</v>
      </c>
      <c r="AF90" s="68">
        <f t="shared" si="56"/>
        <v>521.85615000000007</v>
      </c>
      <c r="AG90" s="138">
        <f t="shared" si="35"/>
        <v>1020.2414000000001</v>
      </c>
      <c r="AH90" s="139">
        <f t="shared" si="57"/>
        <v>1043.7123000000001</v>
      </c>
      <c r="AI90" s="127">
        <f t="shared" si="58"/>
        <v>104.70938897168406</v>
      </c>
      <c r="AJ90" s="63"/>
      <c r="AK90" s="63"/>
      <c r="AL90" s="63"/>
      <c r="AM90" s="63"/>
      <c r="AN90" s="63"/>
      <c r="AO90" s="63"/>
      <c r="AP90" s="63"/>
      <c r="AQ90" s="63"/>
      <c r="AR90" s="63"/>
      <c r="AS90" s="63"/>
      <c r="AT90" s="63"/>
      <c r="AU90" s="63"/>
      <c r="AV90" s="63"/>
      <c r="AW90" s="63"/>
      <c r="AX90" s="63"/>
      <c r="AY90" s="63"/>
      <c r="AZ90" s="63"/>
      <c r="BA90" s="63"/>
      <c r="BB90" s="63"/>
      <c r="BC90" s="63"/>
      <c r="BD90" s="63"/>
      <c r="BE90" s="63"/>
      <c r="BF90" s="63"/>
      <c r="BG90" s="63"/>
      <c r="BH90" s="63"/>
      <c r="BI90" s="63"/>
      <c r="BJ90" s="63"/>
      <c r="BK90" s="63"/>
      <c r="BL90" s="63"/>
      <c r="BM90" s="63"/>
      <c r="BN90" s="63"/>
      <c r="BO90" s="63"/>
      <c r="BP90" s="63"/>
      <c r="BQ90" s="63"/>
      <c r="BR90" s="63"/>
      <c r="BS90" s="63"/>
      <c r="BT90" s="63"/>
      <c r="BU90" s="63"/>
    </row>
    <row r="91" spans="1:73" ht="60" x14ac:dyDescent="0.25">
      <c r="A91" s="162">
        <v>51</v>
      </c>
      <c r="B91" s="90" t="s">
        <v>38</v>
      </c>
      <c r="C91" s="14" t="s">
        <v>188</v>
      </c>
      <c r="D91" s="164"/>
      <c r="E91" s="25"/>
      <c r="F91" s="23">
        <f t="shared" si="33"/>
        <v>0</v>
      </c>
      <c r="G91" s="23">
        <f t="shared" si="42"/>
        <v>0</v>
      </c>
      <c r="H91" s="23">
        <f t="shared" si="43"/>
        <v>0</v>
      </c>
      <c r="I91" s="23">
        <f t="shared" si="36"/>
        <v>0</v>
      </c>
      <c r="J91" s="133">
        <f t="shared" si="44"/>
        <v>0</v>
      </c>
      <c r="K91" s="65">
        <f t="shared" si="37"/>
        <v>0</v>
      </c>
      <c r="L91" s="65"/>
      <c r="M91" s="65">
        <f t="shared" si="45"/>
        <v>0</v>
      </c>
      <c r="N91" s="65" t="e">
        <f t="shared" si="46"/>
        <v>#DIV/0!</v>
      </c>
      <c r="O91" s="133">
        <f t="shared" si="47"/>
        <v>0</v>
      </c>
      <c r="P91" s="65">
        <f t="shared" si="48"/>
        <v>0</v>
      </c>
      <c r="Q91" s="65">
        <f t="shared" si="49"/>
        <v>0</v>
      </c>
      <c r="R91" s="135">
        <f t="shared" si="50"/>
        <v>0</v>
      </c>
      <c r="S91" s="65" t="e">
        <f t="shared" si="51"/>
        <v>#DIV/0!</v>
      </c>
      <c r="T91" s="164">
        <v>2.6</v>
      </c>
      <c r="U91" s="25">
        <v>40.36</v>
      </c>
      <c r="V91" s="25">
        <v>42.09</v>
      </c>
      <c r="W91" s="25">
        <f t="shared" si="38"/>
        <v>52.468000000000004</v>
      </c>
      <c r="X91" s="25">
        <f t="shared" si="39"/>
        <v>54.717000000000006</v>
      </c>
      <c r="Y91" s="25">
        <f t="shared" si="40"/>
        <v>107.185</v>
      </c>
      <c r="Z91" s="136">
        <f t="shared" si="52"/>
        <v>109.43400000000001</v>
      </c>
      <c r="AA91" s="25">
        <f t="shared" si="53"/>
        <v>104.28642220019823</v>
      </c>
      <c r="AB91" s="68">
        <f t="shared" si="41"/>
        <v>42.09</v>
      </c>
      <c r="AC91" s="71">
        <v>43.45</v>
      </c>
      <c r="AD91" s="68">
        <f t="shared" si="54"/>
        <v>54.717000000000006</v>
      </c>
      <c r="AE91" s="141">
        <f t="shared" si="55"/>
        <v>109.43400000000001</v>
      </c>
      <c r="AF91" s="68">
        <f t="shared" si="56"/>
        <v>56.485000000000007</v>
      </c>
      <c r="AG91" s="138">
        <f t="shared" si="35"/>
        <v>111.20200000000001</v>
      </c>
      <c r="AH91" s="139">
        <f t="shared" si="57"/>
        <v>112.97000000000001</v>
      </c>
      <c r="AI91" s="127">
        <f t="shared" si="58"/>
        <v>103.2311712995961</v>
      </c>
    </row>
    <row r="92" spans="1:73" ht="45" x14ac:dyDescent="0.25">
      <c r="A92" s="162">
        <v>52</v>
      </c>
      <c r="B92" s="108" t="s">
        <v>39</v>
      </c>
      <c r="C92" s="1" t="s">
        <v>208</v>
      </c>
      <c r="D92" s="46">
        <v>99</v>
      </c>
      <c r="E92" s="25">
        <v>44.19</v>
      </c>
      <c r="F92" s="23">
        <f t="shared" si="33"/>
        <v>46.8414</v>
      </c>
      <c r="G92" s="23">
        <f t="shared" si="42"/>
        <v>2187.4049999999997</v>
      </c>
      <c r="H92" s="23">
        <f t="shared" si="43"/>
        <v>2318.6493</v>
      </c>
      <c r="I92" s="23">
        <f t="shared" si="36"/>
        <v>4506.0542999999998</v>
      </c>
      <c r="J92" s="133">
        <f t="shared" si="44"/>
        <v>4637.2986000000001</v>
      </c>
      <c r="K92" s="65">
        <f t="shared" si="37"/>
        <v>46.8414</v>
      </c>
      <c r="L92" s="65">
        <v>47.52</v>
      </c>
      <c r="M92" s="65">
        <f t="shared" si="45"/>
        <v>2318.6493</v>
      </c>
      <c r="N92" s="65">
        <f t="shared" si="46"/>
        <v>100</v>
      </c>
      <c r="O92" s="133">
        <f t="shared" si="47"/>
        <v>4637.2986000000001</v>
      </c>
      <c r="P92" s="65">
        <f t="shared" si="48"/>
        <v>2352.2400000000002</v>
      </c>
      <c r="Q92" s="65">
        <f t="shared" si="49"/>
        <v>4670.8893000000007</v>
      </c>
      <c r="R92" s="135">
        <f t="shared" si="50"/>
        <v>4704.4800000000005</v>
      </c>
      <c r="S92" s="65">
        <f t="shared" si="51"/>
        <v>101.44871844137879</v>
      </c>
      <c r="T92" s="46">
        <v>0.65</v>
      </c>
      <c r="U92" s="25">
        <v>59.39</v>
      </c>
      <c r="V92" s="25">
        <v>62.95</v>
      </c>
      <c r="W92" s="25">
        <f t="shared" si="38"/>
        <v>19.301750000000002</v>
      </c>
      <c r="X92" s="25">
        <f t="shared" si="39"/>
        <v>20.458750000000002</v>
      </c>
      <c r="Y92" s="25">
        <f t="shared" si="40"/>
        <v>39.760500000000008</v>
      </c>
      <c r="Z92" s="136">
        <f t="shared" si="52"/>
        <v>40.917500000000004</v>
      </c>
      <c r="AA92" s="25">
        <f t="shared" si="53"/>
        <v>105.99427513049335</v>
      </c>
      <c r="AB92" s="68">
        <f t="shared" si="41"/>
        <v>62.95</v>
      </c>
      <c r="AC92" s="71">
        <v>67.040000000000006</v>
      </c>
      <c r="AD92" s="68">
        <f t="shared" si="54"/>
        <v>20.458750000000002</v>
      </c>
      <c r="AE92" s="141">
        <f t="shared" si="55"/>
        <v>40.917500000000004</v>
      </c>
      <c r="AF92" s="68">
        <f t="shared" si="56"/>
        <v>21.788000000000004</v>
      </c>
      <c r="AG92" s="138">
        <f t="shared" si="35"/>
        <v>42.246750000000006</v>
      </c>
      <c r="AH92" s="139">
        <f t="shared" si="57"/>
        <v>43.576000000000008</v>
      </c>
      <c r="AI92" s="127">
        <f t="shared" si="58"/>
        <v>106.49722001588562</v>
      </c>
    </row>
    <row r="93" spans="1:73" s="52" customFormat="1" ht="165" x14ac:dyDescent="0.25">
      <c r="A93" s="162">
        <v>53</v>
      </c>
      <c r="B93" s="90" t="s">
        <v>142</v>
      </c>
      <c r="C93" s="51" t="s">
        <v>176</v>
      </c>
      <c r="D93" s="164">
        <v>319.85000000000002</v>
      </c>
      <c r="E93" s="25">
        <v>33.67</v>
      </c>
      <c r="F93" s="23">
        <f t="shared" si="33"/>
        <v>35.690200000000004</v>
      </c>
      <c r="G93" s="23">
        <f t="shared" si="42"/>
        <v>5384.674750000001</v>
      </c>
      <c r="H93" s="23">
        <f t="shared" si="43"/>
        <v>5707.7552350000014</v>
      </c>
      <c r="I93" s="23">
        <f t="shared" si="36"/>
        <v>11092.429985000002</v>
      </c>
      <c r="J93" s="133">
        <f t="shared" si="44"/>
        <v>11415.510470000003</v>
      </c>
      <c r="K93" s="65">
        <f t="shared" si="37"/>
        <v>35.690200000000004</v>
      </c>
      <c r="L93" s="65">
        <v>38.01</v>
      </c>
      <c r="M93" s="65">
        <f t="shared" si="45"/>
        <v>5707.7552350000014</v>
      </c>
      <c r="N93" s="65">
        <f t="shared" si="46"/>
        <v>100</v>
      </c>
      <c r="O93" s="133">
        <f t="shared" si="47"/>
        <v>11415.510470000003</v>
      </c>
      <c r="P93" s="65">
        <f t="shared" si="48"/>
        <v>6078.7492499999998</v>
      </c>
      <c r="Q93" s="65">
        <f t="shared" si="49"/>
        <v>11786.504485000001</v>
      </c>
      <c r="R93" s="135">
        <f t="shared" si="50"/>
        <v>12157.4985</v>
      </c>
      <c r="S93" s="65">
        <f t="shared" si="51"/>
        <v>106.49982348095554</v>
      </c>
      <c r="T93" s="164"/>
      <c r="U93" s="25"/>
      <c r="V93" s="25">
        <f t="shared" si="34"/>
        <v>0</v>
      </c>
      <c r="W93" s="25">
        <f t="shared" si="38"/>
        <v>0</v>
      </c>
      <c r="X93" s="25">
        <f t="shared" si="39"/>
        <v>0</v>
      </c>
      <c r="Y93" s="25">
        <f t="shared" si="40"/>
        <v>0</v>
      </c>
      <c r="Z93" s="136">
        <f t="shared" si="52"/>
        <v>0</v>
      </c>
      <c r="AA93" s="25" t="e">
        <f t="shared" si="53"/>
        <v>#DIV/0!</v>
      </c>
      <c r="AB93" s="68">
        <f t="shared" si="41"/>
        <v>0</v>
      </c>
      <c r="AC93" s="71"/>
      <c r="AD93" s="68">
        <f t="shared" si="54"/>
        <v>0</v>
      </c>
      <c r="AE93" s="141">
        <f t="shared" si="55"/>
        <v>0</v>
      </c>
      <c r="AF93" s="68">
        <f t="shared" si="56"/>
        <v>0</v>
      </c>
      <c r="AG93" s="138">
        <f t="shared" si="35"/>
        <v>0</v>
      </c>
      <c r="AH93" s="139">
        <f t="shared" si="57"/>
        <v>0</v>
      </c>
      <c r="AI93" s="127" t="e">
        <f t="shared" si="58"/>
        <v>#DIV/0!</v>
      </c>
      <c r="AJ93" s="63"/>
      <c r="AK93" s="63"/>
      <c r="AL93" s="63"/>
      <c r="AM93" s="63"/>
      <c r="AN93" s="63"/>
      <c r="AO93" s="63"/>
      <c r="AP93" s="63"/>
      <c r="AQ93" s="63"/>
      <c r="AR93" s="63"/>
      <c r="AS93" s="63"/>
      <c r="AT93" s="63"/>
      <c r="AU93" s="63"/>
      <c r="AV93" s="63"/>
      <c r="AW93" s="63"/>
      <c r="AX93" s="63"/>
      <c r="AY93" s="63"/>
      <c r="AZ93" s="63"/>
      <c r="BA93" s="63"/>
      <c r="BB93" s="63"/>
      <c r="BC93" s="63"/>
      <c r="BD93" s="63"/>
      <c r="BE93" s="63"/>
      <c r="BF93" s="63"/>
      <c r="BG93" s="63"/>
      <c r="BH93" s="63"/>
      <c r="BI93" s="63"/>
      <c r="BJ93" s="63"/>
      <c r="BK93" s="63"/>
      <c r="BL93" s="63"/>
      <c r="BM93" s="63"/>
      <c r="BN93" s="63"/>
      <c r="BO93" s="63"/>
      <c r="BP93" s="63"/>
      <c r="BQ93" s="63"/>
      <c r="BR93" s="63"/>
      <c r="BS93" s="63"/>
      <c r="BT93" s="63"/>
      <c r="BU93" s="63"/>
    </row>
    <row r="94" spans="1:73" s="10" customFormat="1" ht="45" customHeight="1" x14ac:dyDescent="0.25">
      <c r="A94" s="162">
        <v>54</v>
      </c>
      <c r="B94" s="90" t="s">
        <v>40</v>
      </c>
      <c r="C94" s="1" t="s">
        <v>213</v>
      </c>
      <c r="D94" s="164">
        <v>19.600000000000001</v>
      </c>
      <c r="E94" s="25">
        <v>45.33</v>
      </c>
      <c r="F94" s="23">
        <v>45.91</v>
      </c>
      <c r="G94" s="23">
        <f t="shared" si="42"/>
        <v>444.23400000000004</v>
      </c>
      <c r="H94" s="23">
        <f t="shared" si="43"/>
        <v>449.91800000000001</v>
      </c>
      <c r="I94" s="23">
        <f t="shared" si="36"/>
        <v>894.15200000000004</v>
      </c>
      <c r="J94" s="133">
        <f t="shared" si="44"/>
        <v>899.83600000000001</v>
      </c>
      <c r="K94" s="65">
        <f t="shared" si="37"/>
        <v>45.91</v>
      </c>
      <c r="L94" s="65">
        <v>48.03</v>
      </c>
      <c r="M94" s="65">
        <f t="shared" si="45"/>
        <v>449.91800000000001</v>
      </c>
      <c r="N94" s="65">
        <f t="shared" si="46"/>
        <v>100</v>
      </c>
      <c r="O94" s="133">
        <f t="shared" si="47"/>
        <v>899.83600000000001</v>
      </c>
      <c r="P94" s="65">
        <f t="shared" si="48"/>
        <v>470.69400000000007</v>
      </c>
      <c r="Q94" s="65">
        <f t="shared" si="49"/>
        <v>920.61200000000008</v>
      </c>
      <c r="R94" s="135">
        <f t="shared" si="50"/>
        <v>941.38800000000015</v>
      </c>
      <c r="S94" s="65">
        <f t="shared" si="51"/>
        <v>104.61773034197344</v>
      </c>
      <c r="T94" s="164">
        <v>0</v>
      </c>
      <c r="U94" s="25">
        <v>0</v>
      </c>
      <c r="V94" s="25">
        <f t="shared" si="34"/>
        <v>0</v>
      </c>
      <c r="W94" s="25">
        <f t="shared" si="38"/>
        <v>0</v>
      </c>
      <c r="X94" s="25">
        <f t="shared" si="39"/>
        <v>0</v>
      </c>
      <c r="Y94" s="25">
        <f t="shared" si="40"/>
        <v>0</v>
      </c>
      <c r="Z94" s="136">
        <f t="shared" si="52"/>
        <v>0</v>
      </c>
      <c r="AA94" s="25" t="e">
        <f t="shared" si="53"/>
        <v>#DIV/0!</v>
      </c>
      <c r="AB94" s="68">
        <f t="shared" si="41"/>
        <v>0</v>
      </c>
      <c r="AC94" s="71"/>
      <c r="AD94" s="68">
        <f t="shared" si="54"/>
        <v>0</v>
      </c>
      <c r="AE94" s="141">
        <f t="shared" si="55"/>
        <v>0</v>
      </c>
      <c r="AF94" s="68">
        <f t="shared" si="56"/>
        <v>0</v>
      </c>
      <c r="AG94" s="138">
        <f t="shared" si="35"/>
        <v>0</v>
      </c>
      <c r="AH94" s="139">
        <f t="shared" si="57"/>
        <v>0</v>
      </c>
      <c r="AI94" s="127" t="e">
        <f t="shared" si="58"/>
        <v>#DIV/0!</v>
      </c>
      <c r="AJ94" s="63"/>
      <c r="AK94" s="63"/>
      <c r="AL94" s="63"/>
      <c r="AM94" s="63"/>
      <c r="AN94" s="63"/>
      <c r="AO94" s="63"/>
      <c r="AP94" s="63"/>
      <c r="AQ94" s="63"/>
      <c r="AR94" s="63"/>
      <c r="AS94" s="63"/>
      <c r="AT94" s="63"/>
      <c r="AU94" s="63"/>
      <c r="AV94" s="63"/>
      <c r="AW94" s="63"/>
      <c r="AX94" s="63"/>
      <c r="AY94" s="63"/>
      <c r="AZ94" s="63"/>
      <c r="BA94" s="63"/>
      <c r="BB94" s="63"/>
      <c r="BC94" s="63"/>
      <c r="BD94" s="63"/>
      <c r="BE94" s="63"/>
      <c r="BF94" s="63"/>
      <c r="BG94" s="63"/>
      <c r="BH94" s="63"/>
      <c r="BI94" s="63"/>
      <c r="BJ94" s="63"/>
      <c r="BK94" s="63"/>
      <c r="BL94" s="63"/>
      <c r="BM94" s="63"/>
      <c r="BN94" s="63"/>
      <c r="BO94" s="63"/>
      <c r="BP94" s="63"/>
      <c r="BQ94" s="63"/>
      <c r="BR94" s="63"/>
      <c r="BS94" s="63"/>
      <c r="BT94" s="63"/>
      <c r="BU94" s="63"/>
    </row>
    <row r="95" spans="1:73" ht="60" x14ac:dyDescent="0.25">
      <c r="A95" s="267">
        <v>55</v>
      </c>
      <c r="B95" s="286" t="s">
        <v>269</v>
      </c>
      <c r="C95" s="1" t="s">
        <v>189</v>
      </c>
      <c r="D95" s="164">
        <v>21.05</v>
      </c>
      <c r="E95" s="25">
        <v>42.15</v>
      </c>
      <c r="F95" s="23">
        <v>44.63</v>
      </c>
      <c r="G95" s="23">
        <f t="shared" si="42"/>
        <v>443.62875000000003</v>
      </c>
      <c r="H95" s="23">
        <f t="shared" si="43"/>
        <v>469.73075000000006</v>
      </c>
      <c r="I95" s="23">
        <f t="shared" si="36"/>
        <v>913.35950000000003</v>
      </c>
      <c r="J95" s="133">
        <f t="shared" si="44"/>
        <v>939.46150000000011</v>
      </c>
      <c r="K95" s="65">
        <f t="shared" si="37"/>
        <v>44.63</v>
      </c>
      <c r="L95" s="65">
        <v>47.27</v>
      </c>
      <c r="M95" s="65">
        <f t="shared" si="45"/>
        <v>469.73075000000006</v>
      </c>
      <c r="N95" s="65">
        <f t="shared" si="46"/>
        <v>100</v>
      </c>
      <c r="O95" s="133">
        <f t="shared" si="47"/>
        <v>939.46150000000011</v>
      </c>
      <c r="P95" s="65">
        <f t="shared" si="48"/>
        <v>497.51675000000006</v>
      </c>
      <c r="Q95" s="65">
        <f t="shared" si="49"/>
        <v>967.24750000000017</v>
      </c>
      <c r="R95" s="135">
        <f t="shared" si="50"/>
        <v>995.03350000000012</v>
      </c>
      <c r="S95" s="65">
        <f t="shared" si="51"/>
        <v>105.91530360743894</v>
      </c>
      <c r="T95" s="164">
        <v>0</v>
      </c>
      <c r="U95" s="25">
        <v>0</v>
      </c>
      <c r="V95" s="25">
        <f t="shared" si="34"/>
        <v>0</v>
      </c>
      <c r="W95" s="25">
        <f t="shared" si="38"/>
        <v>0</v>
      </c>
      <c r="X95" s="25">
        <f t="shared" si="39"/>
        <v>0</v>
      </c>
      <c r="Y95" s="25">
        <f t="shared" si="40"/>
        <v>0</v>
      </c>
      <c r="Z95" s="136">
        <f t="shared" si="52"/>
        <v>0</v>
      </c>
      <c r="AA95" s="25" t="e">
        <f t="shared" si="53"/>
        <v>#DIV/0!</v>
      </c>
      <c r="AB95" s="68">
        <f t="shared" si="41"/>
        <v>0</v>
      </c>
      <c r="AC95" s="71"/>
      <c r="AD95" s="68">
        <f t="shared" si="54"/>
        <v>0</v>
      </c>
      <c r="AE95" s="141">
        <f t="shared" si="55"/>
        <v>0</v>
      </c>
      <c r="AF95" s="68">
        <f t="shared" si="56"/>
        <v>0</v>
      </c>
      <c r="AG95" s="138">
        <f t="shared" si="35"/>
        <v>0</v>
      </c>
      <c r="AH95" s="139">
        <f t="shared" si="57"/>
        <v>0</v>
      </c>
      <c r="AI95" s="127" t="e">
        <f t="shared" si="58"/>
        <v>#DIV/0!</v>
      </c>
    </row>
    <row r="96" spans="1:73" ht="60" x14ac:dyDescent="0.25">
      <c r="A96" s="268"/>
      <c r="B96" s="287"/>
      <c r="C96" s="1" t="s">
        <v>264</v>
      </c>
      <c r="D96" s="164">
        <v>33.18</v>
      </c>
      <c r="E96" s="25">
        <v>42.15</v>
      </c>
      <c r="F96" s="23">
        <v>44.63</v>
      </c>
      <c r="G96" s="23">
        <f t="shared" si="42"/>
        <v>699.26850000000002</v>
      </c>
      <c r="H96" s="23">
        <f t="shared" si="43"/>
        <v>740.4117</v>
      </c>
      <c r="I96" s="23">
        <f t="shared" si="36"/>
        <v>1439.6802</v>
      </c>
      <c r="J96" s="133">
        <f t="shared" si="44"/>
        <v>1480.8234</v>
      </c>
      <c r="K96" s="65">
        <f t="shared" si="37"/>
        <v>44.63</v>
      </c>
      <c r="L96" s="65">
        <v>47.27</v>
      </c>
      <c r="M96" s="65">
        <f t="shared" si="45"/>
        <v>740.4117</v>
      </c>
      <c r="N96" s="65">
        <f t="shared" si="46"/>
        <v>100</v>
      </c>
      <c r="O96" s="133">
        <f t="shared" si="47"/>
        <v>1480.8234</v>
      </c>
      <c r="P96" s="65">
        <f t="shared" si="48"/>
        <v>784.2093000000001</v>
      </c>
      <c r="Q96" s="65">
        <f t="shared" si="49"/>
        <v>1524.6210000000001</v>
      </c>
      <c r="R96" s="135">
        <f t="shared" si="50"/>
        <v>1568.4186000000002</v>
      </c>
      <c r="S96" s="65">
        <f t="shared" si="51"/>
        <v>105.91530360743894</v>
      </c>
      <c r="T96" s="164">
        <v>0</v>
      </c>
      <c r="U96" s="25">
        <v>0</v>
      </c>
      <c r="V96" s="25">
        <v>0</v>
      </c>
      <c r="W96" s="25">
        <f t="shared" si="38"/>
        <v>0</v>
      </c>
      <c r="X96" s="25">
        <v>0</v>
      </c>
      <c r="Y96" s="25">
        <v>0</v>
      </c>
      <c r="Z96" s="136">
        <f t="shared" si="52"/>
        <v>0</v>
      </c>
      <c r="AA96" s="25" t="e">
        <f t="shared" si="53"/>
        <v>#DIV/0!</v>
      </c>
      <c r="AB96" s="68">
        <f t="shared" si="41"/>
        <v>0</v>
      </c>
      <c r="AC96" s="71"/>
      <c r="AD96" s="68">
        <f t="shared" si="54"/>
        <v>0</v>
      </c>
      <c r="AE96" s="141">
        <f t="shared" si="55"/>
        <v>0</v>
      </c>
      <c r="AF96" s="68">
        <f t="shared" si="56"/>
        <v>0</v>
      </c>
      <c r="AG96" s="138">
        <f t="shared" si="35"/>
        <v>0</v>
      </c>
      <c r="AH96" s="139">
        <f t="shared" si="57"/>
        <v>0</v>
      </c>
      <c r="AI96" s="127" t="e">
        <f t="shared" si="58"/>
        <v>#DIV/0!</v>
      </c>
    </row>
    <row r="97" spans="1:73" ht="60" x14ac:dyDescent="0.25">
      <c r="A97" s="268"/>
      <c r="B97" s="287"/>
      <c r="C97" s="1" t="s">
        <v>265</v>
      </c>
      <c r="D97" s="164">
        <v>17.72</v>
      </c>
      <c r="E97" s="25">
        <v>42.15</v>
      </c>
      <c r="F97" s="23">
        <v>44.63</v>
      </c>
      <c r="G97" s="23">
        <f t="shared" si="42"/>
        <v>373.44899999999996</v>
      </c>
      <c r="H97" s="23">
        <f t="shared" si="43"/>
        <v>395.42180000000002</v>
      </c>
      <c r="I97" s="23">
        <f t="shared" si="36"/>
        <v>768.87079999999992</v>
      </c>
      <c r="J97" s="133">
        <f t="shared" si="44"/>
        <v>790.84360000000004</v>
      </c>
      <c r="K97" s="65">
        <f t="shared" si="37"/>
        <v>44.63</v>
      </c>
      <c r="L97" s="65">
        <v>47.27</v>
      </c>
      <c r="M97" s="65">
        <f t="shared" si="45"/>
        <v>395.42180000000002</v>
      </c>
      <c r="N97" s="65">
        <f t="shared" si="46"/>
        <v>100</v>
      </c>
      <c r="O97" s="133">
        <f t="shared" si="47"/>
        <v>790.84360000000004</v>
      </c>
      <c r="P97" s="65">
        <f t="shared" si="48"/>
        <v>418.81220000000002</v>
      </c>
      <c r="Q97" s="65">
        <f t="shared" si="49"/>
        <v>814.23400000000004</v>
      </c>
      <c r="R97" s="135">
        <f t="shared" si="50"/>
        <v>837.62440000000004</v>
      </c>
      <c r="S97" s="65">
        <f t="shared" si="51"/>
        <v>105.91530360743894</v>
      </c>
      <c r="T97" s="164">
        <v>0</v>
      </c>
      <c r="U97" s="25">
        <v>0</v>
      </c>
      <c r="V97" s="25">
        <v>0</v>
      </c>
      <c r="W97" s="25">
        <v>0</v>
      </c>
      <c r="X97" s="25">
        <v>0</v>
      </c>
      <c r="Y97" s="25">
        <v>0</v>
      </c>
      <c r="Z97" s="136">
        <f t="shared" si="52"/>
        <v>0</v>
      </c>
      <c r="AA97" s="25" t="e">
        <f t="shared" si="53"/>
        <v>#DIV/0!</v>
      </c>
      <c r="AB97" s="68">
        <f t="shared" si="41"/>
        <v>0</v>
      </c>
      <c r="AC97" s="71"/>
      <c r="AD97" s="68">
        <f t="shared" si="54"/>
        <v>0</v>
      </c>
      <c r="AE97" s="141">
        <f t="shared" si="55"/>
        <v>0</v>
      </c>
      <c r="AF97" s="68">
        <f t="shared" si="56"/>
        <v>0</v>
      </c>
      <c r="AG97" s="138">
        <f t="shared" si="35"/>
        <v>0</v>
      </c>
      <c r="AH97" s="139">
        <f t="shared" si="57"/>
        <v>0</v>
      </c>
      <c r="AI97" s="127" t="e">
        <f t="shared" si="58"/>
        <v>#DIV/0!</v>
      </c>
    </row>
    <row r="98" spans="1:73" ht="60" x14ac:dyDescent="0.25">
      <c r="A98" s="268"/>
      <c r="B98" s="287"/>
      <c r="C98" s="1" t="s">
        <v>266</v>
      </c>
      <c r="D98" s="164">
        <v>25.33</v>
      </c>
      <c r="E98" s="25">
        <v>42.15</v>
      </c>
      <c r="F98" s="23">
        <v>44.63</v>
      </c>
      <c r="G98" s="23">
        <f t="shared" si="42"/>
        <v>533.82974999999999</v>
      </c>
      <c r="H98" s="23">
        <f t="shared" si="43"/>
        <v>565.23895000000005</v>
      </c>
      <c r="I98" s="23">
        <f t="shared" si="36"/>
        <v>1099.0687</v>
      </c>
      <c r="J98" s="133">
        <f t="shared" si="44"/>
        <v>1130.4779000000001</v>
      </c>
      <c r="K98" s="65">
        <f t="shared" si="37"/>
        <v>44.63</v>
      </c>
      <c r="L98" s="65">
        <v>47.27</v>
      </c>
      <c r="M98" s="65">
        <f t="shared" si="45"/>
        <v>565.23895000000005</v>
      </c>
      <c r="N98" s="65">
        <f t="shared" si="46"/>
        <v>100</v>
      </c>
      <c r="O98" s="133">
        <f t="shared" si="47"/>
        <v>1130.4779000000001</v>
      </c>
      <c r="P98" s="65">
        <f t="shared" si="48"/>
        <v>598.67454999999995</v>
      </c>
      <c r="Q98" s="65">
        <f t="shared" si="49"/>
        <v>1163.9135000000001</v>
      </c>
      <c r="R98" s="135">
        <f t="shared" si="50"/>
        <v>1197.3490999999999</v>
      </c>
      <c r="S98" s="65">
        <f t="shared" si="51"/>
        <v>105.91530360743894</v>
      </c>
      <c r="T98" s="164">
        <v>0</v>
      </c>
      <c r="U98" s="25">
        <v>0</v>
      </c>
      <c r="V98" s="25">
        <v>0</v>
      </c>
      <c r="W98" s="25">
        <v>0</v>
      </c>
      <c r="X98" s="25">
        <v>0</v>
      </c>
      <c r="Y98" s="25">
        <v>0</v>
      </c>
      <c r="Z98" s="136">
        <f t="shared" si="52"/>
        <v>0</v>
      </c>
      <c r="AA98" s="25" t="e">
        <f t="shared" si="53"/>
        <v>#DIV/0!</v>
      </c>
      <c r="AB98" s="68">
        <f t="shared" si="41"/>
        <v>0</v>
      </c>
      <c r="AC98" s="71"/>
      <c r="AD98" s="68">
        <f t="shared" si="54"/>
        <v>0</v>
      </c>
      <c r="AE98" s="141">
        <f t="shared" si="55"/>
        <v>0</v>
      </c>
      <c r="AF98" s="68">
        <f t="shared" si="56"/>
        <v>0</v>
      </c>
      <c r="AG98" s="138">
        <f t="shared" si="35"/>
        <v>0</v>
      </c>
      <c r="AH98" s="139">
        <f t="shared" si="57"/>
        <v>0</v>
      </c>
      <c r="AI98" s="127" t="e">
        <f t="shared" si="58"/>
        <v>#DIV/0!</v>
      </c>
    </row>
    <row r="99" spans="1:73" ht="60" x14ac:dyDescent="0.25">
      <c r="A99" s="268"/>
      <c r="B99" s="287"/>
      <c r="C99" s="1" t="s">
        <v>267</v>
      </c>
      <c r="D99" s="164">
        <v>38.15</v>
      </c>
      <c r="E99" s="25">
        <v>42.15</v>
      </c>
      <c r="F99" s="23">
        <v>44.63</v>
      </c>
      <c r="G99" s="23">
        <f t="shared" si="42"/>
        <v>804.0112499999999</v>
      </c>
      <c r="H99" s="23">
        <f t="shared" si="43"/>
        <v>851.31725000000006</v>
      </c>
      <c r="I99" s="23">
        <f t="shared" si="36"/>
        <v>1655.3285000000001</v>
      </c>
      <c r="J99" s="133">
        <f t="shared" si="44"/>
        <v>1702.6345000000001</v>
      </c>
      <c r="K99" s="65">
        <f t="shared" si="37"/>
        <v>44.63</v>
      </c>
      <c r="L99" s="65">
        <v>47.27</v>
      </c>
      <c r="M99" s="65">
        <f t="shared" si="45"/>
        <v>851.31725000000006</v>
      </c>
      <c r="N99" s="65">
        <f t="shared" si="46"/>
        <v>100</v>
      </c>
      <c r="O99" s="133">
        <f t="shared" si="47"/>
        <v>1702.6345000000001</v>
      </c>
      <c r="P99" s="65">
        <f t="shared" si="48"/>
        <v>901.67525000000001</v>
      </c>
      <c r="Q99" s="65">
        <f t="shared" si="49"/>
        <v>1752.9925000000001</v>
      </c>
      <c r="R99" s="135">
        <f t="shared" si="50"/>
        <v>1803.3505</v>
      </c>
      <c r="S99" s="65">
        <f t="shared" si="51"/>
        <v>105.91530360743894</v>
      </c>
      <c r="T99" s="164">
        <v>0</v>
      </c>
      <c r="U99" s="25">
        <v>0</v>
      </c>
      <c r="V99" s="25">
        <v>0</v>
      </c>
      <c r="W99" s="25">
        <v>0</v>
      </c>
      <c r="X99" s="25">
        <v>0</v>
      </c>
      <c r="Y99" s="25">
        <v>0</v>
      </c>
      <c r="Z99" s="136">
        <f t="shared" si="52"/>
        <v>0</v>
      </c>
      <c r="AA99" s="25" t="e">
        <f t="shared" si="53"/>
        <v>#DIV/0!</v>
      </c>
      <c r="AB99" s="68">
        <f t="shared" si="41"/>
        <v>0</v>
      </c>
      <c r="AC99" s="71"/>
      <c r="AD99" s="68">
        <f t="shared" si="54"/>
        <v>0</v>
      </c>
      <c r="AE99" s="141">
        <f t="shared" si="55"/>
        <v>0</v>
      </c>
      <c r="AF99" s="68">
        <f t="shared" si="56"/>
        <v>0</v>
      </c>
      <c r="AG99" s="138">
        <f t="shared" si="35"/>
        <v>0</v>
      </c>
      <c r="AH99" s="139">
        <f t="shared" si="57"/>
        <v>0</v>
      </c>
      <c r="AI99" s="127" t="e">
        <f t="shared" si="58"/>
        <v>#DIV/0!</v>
      </c>
    </row>
    <row r="100" spans="1:73" ht="60" x14ac:dyDescent="0.25">
      <c r="A100" s="268"/>
      <c r="B100" s="287"/>
      <c r="C100" s="1" t="s">
        <v>268</v>
      </c>
      <c r="D100" s="164">
        <v>29.15</v>
      </c>
      <c r="E100" s="25">
        <v>42.15</v>
      </c>
      <c r="F100" s="23">
        <v>44.63</v>
      </c>
      <c r="G100" s="23">
        <f t="shared" si="42"/>
        <v>614.33624999999995</v>
      </c>
      <c r="H100" s="23">
        <f t="shared" si="43"/>
        <v>650.48225000000002</v>
      </c>
      <c r="I100" s="23">
        <f t="shared" si="36"/>
        <v>1264.8184999999999</v>
      </c>
      <c r="J100" s="133">
        <f t="shared" si="44"/>
        <v>1300.9645</v>
      </c>
      <c r="K100" s="65">
        <f t="shared" si="37"/>
        <v>44.63</v>
      </c>
      <c r="L100" s="65">
        <v>47.27</v>
      </c>
      <c r="M100" s="65">
        <f t="shared" si="45"/>
        <v>650.48225000000002</v>
      </c>
      <c r="N100" s="65">
        <f t="shared" si="46"/>
        <v>100</v>
      </c>
      <c r="O100" s="133">
        <f t="shared" si="47"/>
        <v>1300.9645</v>
      </c>
      <c r="P100" s="65">
        <f t="shared" si="48"/>
        <v>688.96024999999997</v>
      </c>
      <c r="Q100" s="65">
        <f t="shared" si="49"/>
        <v>1339.4425000000001</v>
      </c>
      <c r="R100" s="135">
        <f t="shared" si="50"/>
        <v>1377.9204999999999</v>
      </c>
      <c r="S100" s="65">
        <f t="shared" si="51"/>
        <v>105.91530360743894</v>
      </c>
      <c r="T100" s="164">
        <v>0</v>
      </c>
      <c r="U100" s="25">
        <v>0</v>
      </c>
      <c r="V100" s="25">
        <v>0</v>
      </c>
      <c r="W100" s="25">
        <v>0</v>
      </c>
      <c r="X100" s="25">
        <v>0</v>
      </c>
      <c r="Y100" s="25">
        <v>0</v>
      </c>
      <c r="Z100" s="136">
        <f t="shared" si="52"/>
        <v>0</v>
      </c>
      <c r="AA100" s="25" t="e">
        <f t="shared" si="53"/>
        <v>#DIV/0!</v>
      </c>
      <c r="AB100" s="68">
        <f t="shared" si="41"/>
        <v>0</v>
      </c>
      <c r="AC100" s="71"/>
      <c r="AD100" s="68">
        <f t="shared" si="54"/>
        <v>0</v>
      </c>
      <c r="AE100" s="141">
        <f t="shared" si="55"/>
        <v>0</v>
      </c>
      <c r="AF100" s="68">
        <f t="shared" si="56"/>
        <v>0</v>
      </c>
      <c r="AG100" s="138">
        <f t="shared" si="35"/>
        <v>0</v>
      </c>
      <c r="AH100" s="139">
        <f t="shared" si="57"/>
        <v>0</v>
      </c>
      <c r="AI100" s="127" t="e">
        <f t="shared" si="58"/>
        <v>#DIV/0!</v>
      </c>
    </row>
    <row r="101" spans="1:73" ht="60" x14ac:dyDescent="0.25">
      <c r="A101" s="268"/>
      <c r="B101" s="287"/>
      <c r="C101" s="1" t="s">
        <v>271</v>
      </c>
      <c r="D101" s="164">
        <v>25.98</v>
      </c>
      <c r="E101" s="25">
        <v>42.15</v>
      </c>
      <c r="F101" s="23">
        <v>44.63</v>
      </c>
      <c r="G101" s="23">
        <f t="shared" si="42"/>
        <v>547.52850000000001</v>
      </c>
      <c r="H101" s="23">
        <f t="shared" si="43"/>
        <v>579.74369999999999</v>
      </c>
      <c r="I101" s="23">
        <f t="shared" si="36"/>
        <v>1127.2721999999999</v>
      </c>
      <c r="J101" s="133">
        <f t="shared" si="44"/>
        <v>1159.4874</v>
      </c>
      <c r="K101" s="65">
        <f t="shared" si="37"/>
        <v>44.63</v>
      </c>
      <c r="L101" s="65">
        <v>47.27</v>
      </c>
      <c r="M101" s="65">
        <f t="shared" si="45"/>
        <v>579.74369999999999</v>
      </c>
      <c r="N101" s="65">
        <f t="shared" si="46"/>
        <v>100</v>
      </c>
      <c r="O101" s="133">
        <f t="shared" si="47"/>
        <v>1159.4874</v>
      </c>
      <c r="P101" s="65">
        <f t="shared" si="48"/>
        <v>614.03730000000007</v>
      </c>
      <c r="Q101" s="65">
        <f t="shared" si="49"/>
        <v>1193.7809999999999</v>
      </c>
      <c r="R101" s="135">
        <f t="shared" si="50"/>
        <v>1228.0746000000001</v>
      </c>
      <c r="S101" s="65">
        <f t="shared" si="51"/>
        <v>105.91530360743894</v>
      </c>
      <c r="T101" s="164">
        <v>0</v>
      </c>
      <c r="U101" s="25">
        <v>0</v>
      </c>
      <c r="V101" s="25">
        <v>0</v>
      </c>
      <c r="W101" s="25">
        <v>0</v>
      </c>
      <c r="X101" s="25">
        <v>0</v>
      </c>
      <c r="Y101" s="25">
        <v>0</v>
      </c>
      <c r="Z101" s="136">
        <f t="shared" si="52"/>
        <v>0</v>
      </c>
      <c r="AA101" s="25" t="e">
        <f t="shared" si="53"/>
        <v>#DIV/0!</v>
      </c>
      <c r="AB101" s="68">
        <f t="shared" si="41"/>
        <v>0</v>
      </c>
      <c r="AC101" s="71"/>
      <c r="AD101" s="68">
        <f t="shared" si="54"/>
        <v>0</v>
      </c>
      <c r="AE101" s="141">
        <f t="shared" si="55"/>
        <v>0</v>
      </c>
      <c r="AF101" s="68">
        <f t="shared" si="56"/>
        <v>0</v>
      </c>
      <c r="AG101" s="138">
        <f t="shared" si="35"/>
        <v>0</v>
      </c>
      <c r="AH101" s="139">
        <f t="shared" si="57"/>
        <v>0</v>
      </c>
      <c r="AI101" s="127" t="e">
        <f t="shared" si="58"/>
        <v>#DIV/0!</v>
      </c>
    </row>
    <row r="102" spans="1:73" ht="60" x14ac:dyDescent="0.25">
      <c r="A102" s="268"/>
      <c r="B102" s="287"/>
      <c r="C102" s="1" t="s">
        <v>270</v>
      </c>
      <c r="D102" s="164">
        <v>32.369999999999997</v>
      </c>
      <c r="E102" s="25">
        <v>42.15</v>
      </c>
      <c r="F102" s="23">
        <v>44.63</v>
      </c>
      <c r="G102" s="23">
        <f t="shared" si="42"/>
        <v>682.19774999999993</v>
      </c>
      <c r="H102" s="23">
        <f t="shared" si="43"/>
        <v>722.33654999999999</v>
      </c>
      <c r="I102" s="23">
        <f t="shared" si="36"/>
        <v>1404.5342999999998</v>
      </c>
      <c r="J102" s="133">
        <f t="shared" si="44"/>
        <v>1444.6731</v>
      </c>
      <c r="K102" s="65">
        <f t="shared" si="37"/>
        <v>44.63</v>
      </c>
      <c r="L102" s="65">
        <v>47.27</v>
      </c>
      <c r="M102" s="65">
        <f t="shared" si="45"/>
        <v>722.33654999999999</v>
      </c>
      <c r="N102" s="65">
        <f t="shared" si="46"/>
        <v>100</v>
      </c>
      <c r="O102" s="133">
        <f t="shared" si="47"/>
        <v>1444.6731</v>
      </c>
      <c r="P102" s="65">
        <f t="shared" si="48"/>
        <v>765.06494999999995</v>
      </c>
      <c r="Q102" s="65">
        <f t="shared" si="49"/>
        <v>1487.4014999999999</v>
      </c>
      <c r="R102" s="135">
        <f t="shared" si="50"/>
        <v>1530.1298999999999</v>
      </c>
      <c r="S102" s="65">
        <f t="shared" si="51"/>
        <v>105.91530360743894</v>
      </c>
      <c r="T102" s="164">
        <v>0</v>
      </c>
      <c r="U102" s="25">
        <v>0</v>
      </c>
      <c r="V102" s="25">
        <v>0</v>
      </c>
      <c r="W102" s="25">
        <v>0</v>
      </c>
      <c r="X102" s="25">
        <v>0</v>
      </c>
      <c r="Y102" s="25">
        <v>0</v>
      </c>
      <c r="Z102" s="136">
        <f t="shared" si="52"/>
        <v>0</v>
      </c>
      <c r="AA102" s="25" t="e">
        <f t="shared" si="53"/>
        <v>#DIV/0!</v>
      </c>
      <c r="AB102" s="68">
        <f t="shared" si="41"/>
        <v>0</v>
      </c>
      <c r="AC102" s="71"/>
      <c r="AD102" s="68">
        <f t="shared" si="54"/>
        <v>0</v>
      </c>
      <c r="AE102" s="141">
        <f t="shared" si="55"/>
        <v>0</v>
      </c>
      <c r="AF102" s="68">
        <f t="shared" si="56"/>
        <v>0</v>
      </c>
      <c r="AG102" s="138">
        <f t="shared" si="35"/>
        <v>0</v>
      </c>
      <c r="AH102" s="139">
        <f t="shared" si="57"/>
        <v>0</v>
      </c>
      <c r="AI102" s="127" t="e">
        <f t="shared" si="58"/>
        <v>#DIV/0!</v>
      </c>
    </row>
    <row r="103" spans="1:73" ht="60" x14ac:dyDescent="0.25">
      <c r="A103" s="268"/>
      <c r="B103" s="287"/>
      <c r="C103" s="1" t="s">
        <v>272</v>
      </c>
      <c r="D103" s="164">
        <v>19.399999999999999</v>
      </c>
      <c r="E103" s="25">
        <v>42.15</v>
      </c>
      <c r="F103" s="23">
        <v>44.63</v>
      </c>
      <c r="G103" s="23">
        <f t="shared" si="42"/>
        <v>408.85499999999996</v>
      </c>
      <c r="H103" s="23">
        <f t="shared" si="43"/>
        <v>432.911</v>
      </c>
      <c r="I103" s="23">
        <f t="shared" si="36"/>
        <v>841.76599999999996</v>
      </c>
      <c r="J103" s="133">
        <f t="shared" si="44"/>
        <v>865.822</v>
      </c>
      <c r="K103" s="65">
        <f t="shared" si="37"/>
        <v>44.63</v>
      </c>
      <c r="L103" s="65">
        <v>47.27</v>
      </c>
      <c r="M103" s="65">
        <f t="shared" si="45"/>
        <v>432.911</v>
      </c>
      <c r="N103" s="65">
        <f t="shared" si="46"/>
        <v>100</v>
      </c>
      <c r="O103" s="133">
        <f t="shared" si="47"/>
        <v>865.822</v>
      </c>
      <c r="P103" s="65">
        <f t="shared" si="48"/>
        <v>458.51900000000001</v>
      </c>
      <c r="Q103" s="65">
        <f t="shared" si="49"/>
        <v>891.43000000000006</v>
      </c>
      <c r="R103" s="135">
        <f t="shared" si="50"/>
        <v>917.03800000000001</v>
      </c>
      <c r="S103" s="65">
        <f t="shared" si="51"/>
        <v>105.91530360743894</v>
      </c>
      <c r="T103" s="164">
        <v>0</v>
      </c>
      <c r="U103" s="25">
        <v>0</v>
      </c>
      <c r="V103" s="25">
        <v>0</v>
      </c>
      <c r="W103" s="25">
        <v>0</v>
      </c>
      <c r="X103" s="25">
        <v>0</v>
      </c>
      <c r="Y103" s="25">
        <v>0</v>
      </c>
      <c r="Z103" s="136">
        <f t="shared" si="52"/>
        <v>0</v>
      </c>
      <c r="AA103" s="25" t="e">
        <f t="shared" si="53"/>
        <v>#DIV/0!</v>
      </c>
      <c r="AB103" s="68">
        <f t="shared" si="41"/>
        <v>0</v>
      </c>
      <c r="AC103" s="71"/>
      <c r="AD103" s="68">
        <f t="shared" si="54"/>
        <v>0</v>
      </c>
      <c r="AE103" s="141">
        <f t="shared" si="55"/>
        <v>0</v>
      </c>
      <c r="AF103" s="68">
        <f t="shared" si="56"/>
        <v>0</v>
      </c>
      <c r="AG103" s="138">
        <f t="shared" si="35"/>
        <v>0</v>
      </c>
      <c r="AH103" s="139">
        <f t="shared" si="57"/>
        <v>0</v>
      </c>
      <c r="AI103" s="127" t="e">
        <f t="shared" si="58"/>
        <v>#DIV/0!</v>
      </c>
    </row>
    <row r="104" spans="1:73" ht="60" x14ac:dyDescent="0.25">
      <c r="A104" s="268"/>
      <c r="B104" s="287"/>
      <c r="C104" s="1" t="s">
        <v>273</v>
      </c>
      <c r="D104" s="164">
        <v>77.06</v>
      </c>
      <c r="E104" s="25">
        <v>42.15</v>
      </c>
      <c r="F104" s="23">
        <v>44.63</v>
      </c>
      <c r="G104" s="23">
        <f t="shared" si="42"/>
        <v>1624.0395000000001</v>
      </c>
      <c r="H104" s="23">
        <f t="shared" si="43"/>
        <v>1719.5939000000001</v>
      </c>
      <c r="I104" s="23">
        <f t="shared" si="36"/>
        <v>3343.6334000000002</v>
      </c>
      <c r="J104" s="133">
        <f t="shared" si="44"/>
        <v>3439.1878000000002</v>
      </c>
      <c r="K104" s="65">
        <f t="shared" si="37"/>
        <v>44.63</v>
      </c>
      <c r="L104" s="65">
        <v>47.27</v>
      </c>
      <c r="M104" s="65">
        <f t="shared" si="45"/>
        <v>1719.5939000000001</v>
      </c>
      <c r="N104" s="65">
        <f t="shared" si="46"/>
        <v>100</v>
      </c>
      <c r="O104" s="133">
        <f t="shared" si="47"/>
        <v>3439.1878000000002</v>
      </c>
      <c r="P104" s="65">
        <f t="shared" si="48"/>
        <v>1821.3131000000001</v>
      </c>
      <c r="Q104" s="65">
        <f t="shared" si="49"/>
        <v>3540.9070000000002</v>
      </c>
      <c r="R104" s="135">
        <f t="shared" si="50"/>
        <v>3642.6262000000002</v>
      </c>
      <c r="S104" s="65">
        <f t="shared" si="51"/>
        <v>105.91530360743894</v>
      </c>
      <c r="T104" s="164">
        <v>0</v>
      </c>
      <c r="U104" s="25">
        <v>0</v>
      </c>
      <c r="V104" s="25">
        <v>0</v>
      </c>
      <c r="W104" s="25">
        <v>0</v>
      </c>
      <c r="X104" s="25">
        <v>0</v>
      </c>
      <c r="Y104" s="25">
        <v>0</v>
      </c>
      <c r="Z104" s="136">
        <f t="shared" si="52"/>
        <v>0</v>
      </c>
      <c r="AA104" s="25" t="e">
        <f t="shared" si="53"/>
        <v>#DIV/0!</v>
      </c>
      <c r="AB104" s="68">
        <f t="shared" si="41"/>
        <v>0</v>
      </c>
      <c r="AC104" s="71"/>
      <c r="AD104" s="68">
        <f t="shared" si="54"/>
        <v>0</v>
      </c>
      <c r="AE104" s="141">
        <f t="shared" si="55"/>
        <v>0</v>
      </c>
      <c r="AF104" s="68">
        <f t="shared" si="56"/>
        <v>0</v>
      </c>
      <c r="AG104" s="138">
        <f t="shared" si="35"/>
        <v>0</v>
      </c>
      <c r="AH104" s="139">
        <f t="shared" si="57"/>
        <v>0</v>
      </c>
      <c r="AI104" s="127" t="e">
        <f t="shared" si="58"/>
        <v>#DIV/0!</v>
      </c>
    </row>
    <row r="105" spans="1:73" ht="60" x14ac:dyDescent="0.25">
      <c r="A105" s="271"/>
      <c r="B105" s="288"/>
      <c r="C105" s="1" t="s">
        <v>274</v>
      </c>
      <c r="D105" s="164">
        <v>64.45</v>
      </c>
      <c r="E105" s="25">
        <v>42.15</v>
      </c>
      <c r="F105" s="23">
        <v>44.63</v>
      </c>
      <c r="G105" s="23">
        <f t="shared" si="42"/>
        <v>1358.2837500000001</v>
      </c>
      <c r="H105" s="23">
        <f t="shared" si="43"/>
        <v>1438.2017500000002</v>
      </c>
      <c r="I105" s="23">
        <f t="shared" si="36"/>
        <v>2796.4855000000002</v>
      </c>
      <c r="J105" s="133">
        <f t="shared" si="44"/>
        <v>2876.4035000000003</v>
      </c>
      <c r="K105" s="65">
        <f t="shared" si="37"/>
        <v>44.63</v>
      </c>
      <c r="L105" s="65">
        <v>47.27</v>
      </c>
      <c r="M105" s="65">
        <f t="shared" si="45"/>
        <v>1438.2017500000002</v>
      </c>
      <c r="N105" s="65">
        <f t="shared" si="46"/>
        <v>100</v>
      </c>
      <c r="O105" s="133">
        <f t="shared" si="47"/>
        <v>2876.4035000000003</v>
      </c>
      <c r="P105" s="65">
        <f t="shared" si="48"/>
        <v>1523.2757500000002</v>
      </c>
      <c r="Q105" s="65">
        <f t="shared" si="49"/>
        <v>2961.4775000000004</v>
      </c>
      <c r="R105" s="135">
        <f t="shared" si="50"/>
        <v>3046.5515000000005</v>
      </c>
      <c r="S105" s="65">
        <f t="shared" si="51"/>
        <v>105.91530360743894</v>
      </c>
      <c r="T105" s="164">
        <v>0</v>
      </c>
      <c r="U105" s="25">
        <v>0</v>
      </c>
      <c r="V105" s="25">
        <v>0</v>
      </c>
      <c r="W105" s="25">
        <v>0</v>
      </c>
      <c r="X105" s="25">
        <v>0</v>
      </c>
      <c r="Y105" s="25">
        <v>0</v>
      </c>
      <c r="Z105" s="136">
        <f t="shared" si="52"/>
        <v>0</v>
      </c>
      <c r="AA105" s="25" t="e">
        <f t="shared" si="53"/>
        <v>#DIV/0!</v>
      </c>
      <c r="AB105" s="68">
        <f t="shared" si="41"/>
        <v>0</v>
      </c>
      <c r="AC105" s="71"/>
      <c r="AD105" s="68">
        <f t="shared" si="54"/>
        <v>0</v>
      </c>
      <c r="AE105" s="141">
        <f t="shared" si="55"/>
        <v>0</v>
      </c>
      <c r="AF105" s="68">
        <f t="shared" si="56"/>
        <v>0</v>
      </c>
      <c r="AG105" s="138">
        <f t="shared" si="35"/>
        <v>0</v>
      </c>
      <c r="AH105" s="139">
        <f t="shared" si="57"/>
        <v>0</v>
      </c>
      <c r="AI105" s="127" t="e">
        <f t="shared" si="58"/>
        <v>#DIV/0!</v>
      </c>
    </row>
    <row r="106" spans="1:73" s="10" customFormat="1" ht="75" x14ac:dyDescent="0.25">
      <c r="A106" s="162">
        <v>56</v>
      </c>
      <c r="B106" s="90" t="s">
        <v>41</v>
      </c>
      <c r="C106" s="1" t="s">
        <v>214</v>
      </c>
      <c r="D106" s="164">
        <v>75.8</v>
      </c>
      <c r="E106" s="25">
        <v>46.84</v>
      </c>
      <c r="F106" s="23">
        <v>49.36</v>
      </c>
      <c r="G106" s="23">
        <f t="shared" si="42"/>
        <v>1775.2360000000001</v>
      </c>
      <c r="H106" s="23">
        <f t="shared" si="43"/>
        <v>1870.7439999999999</v>
      </c>
      <c r="I106" s="23">
        <f t="shared" si="36"/>
        <v>3645.98</v>
      </c>
      <c r="J106" s="133">
        <f t="shared" si="44"/>
        <v>3741.4879999999998</v>
      </c>
      <c r="K106" s="65">
        <f t="shared" si="37"/>
        <v>49.36</v>
      </c>
      <c r="L106" s="65">
        <v>52.58</v>
      </c>
      <c r="M106" s="65">
        <f t="shared" si="45"/>
        <v>1870.7439999999999</v>
      </c>
      <c r="N106" s="65">
        <f t="shared" si="46"/>
        <v>100</v>
      </c>
      <c r="O106" s="133">
        <f t="shared" si="47"/>
        <v>3741.4879999999998</v>
      </c>
      <c r="P106" s="65">
        <f t="shared" si="48"/>
        <v>1992.7819999999999</v>
      </c>
      <c r="Q106" s="65">
        <f t="shared" si="49"/>
        <v>3863.5259999999998</v>
      </c>
      <c r="R106" s="135">
        <f t="shared" si="50"/>
        <v>3985.5639999999999</v>
      </c>
      <c r="S106" s="65">
        <f t="shared" si="51"/>
        <v>106.52350081037277</v>
      </c>
      <c r="T106" s="22"/>
      <c r="U106" s="25"/>
      <c r="V106" s="25">
        <f t="shared" si="34"/>
        <v>0</v>
      </c>
      <c r="W106" s="25">
        <f t="shared" si="38"/>
        <v>0</v>
      </c>
      <c r="X106" s="25">
        <f t="shared" si="39"/>
        <v>0</v>
      </c>
      <c r="Y106" s="25">
        <f t="shared" si="40"/>
        <v>0</v>
      </c>
      <c r="Z106" s="136">
        <f t="shared" si="52"/>
        <v>0</v>
      </c>
      <c r="AA106" s="25" t="e">
        <f t="shared" si="53"/>
        <v>#DIV/0!</v>
      </c>
      <c r="AB106" s="68">
        <f t="shared" si="41"/>
        <v>0</v>
      </c>
      <c r="AC106" s="71"/>
      <c r="AD106" s="68">
        <f t="shared" si="54"/>
        <v>0</v>
      </c>
      <c r="AE106" s="141">
        <f t="shared" si="55"/>
        <v>0</v>
      </c>
      <c r="AF106" s="68">
        <f t="shared" si="56"/>
        <v>0</v>
      </c>
      <c r="AG106" s="138">
        <f t="shared" si="35"/>
        <v>0</v>
      </c>
      <c r="AH106" s="139">
        <f t="shared" si="57"/>
        <v>0</v>
      </c>
      <c r="AI106" s="127" t="e">
        <f t="shared" si="58"/>
        <v>#DIV/0!</v>
      </c>
      <c r="AJ106" s="63"/>
      <c r="AK106" s="63"/>
      <c r="AL106" s="63"/>
      <c r="AM106" s="63"/>
      <c r="AN106" s="63"/>
      <c r="AO106" s="63"/>
      <c r="AP106" s="63"/>
      <c r="AQ106" s="63"/>
      <c r="AR106" s="63"/>
      <c r="AS106" s="63"/>
      <c r="AT106" s="63"/>
      <c r="AU106" s="63"/>
      <c r="AV106" s="63"/>
      <c r="AW106" s="63"/>
      <c r="AX106" s="63"/>
      <c r="AY106" s="63"/>
      <c r="AZ106" s="63"/>
      <c r="BA106" s="63"/>
      <c r="BB106" s="63"/>
      <c r="BC106" s="63"/>
      <c r="BD106" s="63"/>
      <c r="BE106" s="63"/>
      <c r="BF106" s="63"/>
      <c r="BG106" s="63"/>
      <c r="BH106" s="63"/>
      <c r="BI106" s="63"/>
      <c r="BJ106" s="63"/>
      <c r="BK106" s="63"/>
      <c r="BL106" s="63"/>
      <c r="BM106" s="63"/>
      <c r="BN106" s="63"/>
      <c r="BO106" s="63"/>
      <c r="BP106" s="63"/>
      <c r="BQ106" s="63"/>
      <c r="BR106" s="63"/>
      <c r="BS106" s="63"/>
      <c r="BT106" s="63"/>
      <c r="BU106" s="63"/>
    </row>
    <row r="107" spans="1:73" ht="45" x14ac:dyDescent="0.25">
      <c r="A107" s="162">
        <v>58</v>
      </c>
      <c r="B107" s="88" t="s">
        <v>139</v>
      </c>
      <c r="C107" s="1" t="s">
        <v>183</v>
      </c>
      <c r="D107" s="164">
        <v>13.53</v>
      </c>
      <c r="E107" s="25">
        <v>45.01</v>
      </c>
      <c r="F107" s="23">
        <f t="shared" si="33"/>
        <v>47.710599999999999</v>
      </c>
      <c r="G107" s="23">
        <f t="shared" si="42"/>
        <v>304.49264999999997</v>
      </c>
      <c r="H107" s="23">
        <f t="shared" si="43"/>
        <v>322.76220899999998</v>
      </c>
      <c r="I107" s="23">
        <f t="shared" si="36"/>
        <v>627.2548589999999</v>
      </c>
      <c r="J107" s="133">
        <f t="shared" si="44"/>
        <v>645.52441799999997</v>
      </c>
      <c r="K107" s="65">
        <f t="shared" si="37"/>
        <v>47.710599999999999</v>
      </c>
      <c r="L107" s="65">
        <v>50.81</v>
      </c>
      <c r="M107" s="65">
        <f t="shared" si="45"/>
        <v>322.76220899999998</v>
      </c>
      <c r="N107" s="65">
        <f t="shared" si="46"/>
        <v>100</v>
      </c>
      <c r="O107" s="133">
        <f t="shared" si="47"/>
        <v>645.52441799999997</v>
      </c>
      <c r="P107" s="65">
        <f t="shared" si="48"/>
        <v>343.72964999999999</v>
      </c>
      <c r="Q107" s="65">
        <f t="shared" si="49"/>
        <v>666.49185899999998</v>
      </c>
      <c r="R107" s="135">
        <f t="shared" si="50"/>
        <v>687.45929999999998</v>
      </c>
      <c r="S107" s="65">
        <f t="shared" si="51"/>
        <v>106.49625030915561</v>
      </c>
      <c r="T107" s="164"/>
      <c r="U107" s="25"/>
      <c r="V107" s="25">
        <f t="shared" si="34"/>
        <v>0</v>
      </c>
      <c r="W107" s="25">
        <f t="shared" si="38"/>
        <v>0</v>
      </c>
      <c r="X107" s="25">
        <f t="shared" si="39"/>
        <v>0</v>
      </c>
      <c r="Y107" s="25">
        <f t="shared" si="40"/>
        <v>0</v>
      </c>
      <c r="Z107" s="136">
        <f t="shared" si="52"/>
        <v>0</v>
      </c>
      <c r="AA107" s="25" t="e">
        <f t="shared" si="53"/>
        <v>#DIV/0!</v>
      </c>
      <c r="AB107" s="68">
        <f t="shared" si="41"/>
        <v>0</v>
      </c>
      <c r="AC107" s="71"/>
      <c r="AD107" s="68">
        <f t="shared" si="54"/>
        <v>0</v>
      </c>
      <c r="AE107" s="141">
        <f t="shared" si="55"/>
        <v>0</v>
      </c>
      <c r="AF107" s="68">
        <f t="shared" si="56"/>
        <v>0</v>
      </c>
      <c r="AG107" s="138">
        <f t="shared" si="35"/>
        <v>0</v>
      </c>
      <c r="AH107" s="139">
        <f t="shared" si="57"/>
        <v>0</v>
      </c>
      <c r="AI107" s="127" t="e">
        <f t="shared" si="58"/>
        <v>#DIV/0!</v>
      </c>
    </row>
    <row r="108" spans="1:73" s="52" customFormat="1" ht="45" x14ac:dyDescent="0.25">
      <c r="A108" s="162">
        <v>59</v>
      </c>
      <c r="B108" s="90" t="s">
        <v>289</v>
      </c>
      <c r="C108" s="51" t="s">
        <v>55</v>
      </c>
      <c r="D108" s="164">
        <v>129.05000000000001</v>
      </c>
      <c r="E108" s="25">
        <v>31.53</v>
      </c>
      <c r="F108" s="23">
        <v>33.380000000000003</v>
      </c>
      <c r="G108" s="23">
        <f t="shared" si="42"/>
        <v>2034.4732500000002</v>
      </c>
      <c r="H108" s="23">
        <f t="shared" si="43"/>
        <v>2153.8445000000002</v>
      </c>
      <c r="I108" s="23">
        <f t="shared" si="36"/>
        <v>4188.3177500000002</v>
      </c>
      <c r="J108" s="133">
        <f t="shared" si="44"/>
        <v>4307.6890000000003</v>
      </c>
      <c r="K108" s="65">
        <f t="shared" si="37"/>
        <v>33.380000000000003</v>
      </c>
      <c r="L108" s="65">
        <v>35.39</v>
      </c>
      <c r="M108" s="65">
        <f t="shared" si="45"/>
        <v>2153.8445000000002</v>
      </c>
      <c r="N108" s="65">
        <f t="shared" si="46"/>
        <v>100</v>
      </c>
      <c r="O108" s="133">
        <f t="shared" si="47"/>
        <v>4307.6890000000003</v>
      </c>
      <c r="P108" s="65">
        <f t="shared" si="48"/>
        <v>2283.5397500000004</v>
      </c>
      <c r="Q108" s="65">
        <f t="shared" si="49"/>
        <v>4437.384250000001</v>
      </c>
      <c r="R108" s="135">
        <f t="shared" si="50"/>
        <v>4567.0795000000007</v>
      </c>
      <c r="S108" s="65">
        <f t="shared" si="51"/>
        <v>106.02156980227682</v>
      </c>
      <c r="T108" s="22">
        <v>69.03</v>
      </c>
      <c r="U108" s="25">
        <v>35.880000000000003</v>
      </c>
      <c r="V108" s="25">
        <v>38.03</v>
      </c>
      <c r="W108" s="25">
        <f t="shared" si="38"/>
        <v>1238.3982000000001</v>
      </c>
      <c r="X108" s="25">
        <f t="shared" si="39"/>
        <v>1312.60545</v>
      </c>
      <c r="Y108" s="25">
        <f t="shared" si="40"/>
        <v>2551.0036500000001</v>
      </c>
      <c r="Z108" s="136">
        <f t="shared" si="52"/>
        <v>2625.2109</v>
      </c>
      <c r="AA108" s="25">
        <f t="shared" si="53"/>
        <v>105.9921962095875</v>
      </c>
      <c r="AB108" s="68">
        <f t="shared" si="41"/>
        <v>38.03</v>
      </c>
      <c r="AC108" s="71">
        <v>40.31</v>
      </c>
      <c r="AD108" s="68">
        <f t="shared" si="54"/>
        <v>1312.60545</v>
      </c>
      <c r="AE108" s="141">
        <f t="shared" si="55"/>
        <v>2625.2109</v>
      </c>
      <c r="AF108" s="68">
        <f t="shared" si="56"/>
        <v>1391.2996500000002</v>
      </c>
      <c r="AG108" s="138">
        <f t="shared" si="35"/>
        <v>2703.9050999999999</v>
      </c>
      <c r="AH108" s="139">
        <f t="shared" si="57"/>
        <v>2782.5993000000003</v>
      </c>
      <c r="AI108" s="127">
        <f t="shared" si="58"/>
        <v>105.99526689455693</v>
      </c>
      <c r="AJ108" s="63"/>
      <c r="AK108" s="63"/>
      <c r="AL108" s="63"/>
      <c r="AM108" s="63"/>
      <c r="AN108" s="63"/>
      <c r="AO108" s="63"/>
      <c r="AP108" s="63"/>
      <c r="AQ108" s="63"/>
      <c r="AR108" s="63"/>
      <c r="AS108" s="63"/>
      <c r="AT108" s="63"/>
      <c r="AU108" s="63"/>
      <c r="AV108" s="63"/>
      <c r="AW108" s="63"/>
      <c r="AX108" s="63"/>
      <c r="AY108" s="63"/>
      <c r="AZ108" s="63"/>
      <c r="BA108" s="63"/>
      <c r="BB108" s="63"/>
      <c r="BC108" s="63"/>
      <c r="BD108" s="63"/>
      <c r="BE108" s="63"/>
      <c r="BF108" s="63"/>
      <c r="BG108" s="63"/>
      <c r="BH108" s="63"/>
      <c r="BI108" s="63"/>
      <c r="BJ108" s="63"/>
      <c r="BK108" s="63"/>
      <c r="BL108" s="63"/>
      <c r="BM108" s="63"/>
      <c r="BN108" s="63"/>
      <c r="BO108" s="63"/>
      <c r="BP108" s="63"/>
      <c r="BQ108" s="63"/>
      <c r="BR108" s="63"/>
      <c r="BS108" s="63"/>
      <c r="BT108" s="63"/>
      <c r="BU108" s="63"/>
    </row>
    <row r="109" spans="1:73" s="52" customFormat="1" ht="45" x14ac:dyDescent="0.25">
      <c r="A109" s="267">
        <v>60</v>
      </c>
      <c r="B109" s="281" t="s">
        <v>138</v>
      </c>
      <c r="C109" s="51" t="s">
        <v>248</v>
      </c>
      <c r="D109" s="164">
        <v>24.9</v>
      </c>
      <c r="E109" s="25">
        <v>38.340000000000003</v>
      </c>
      <c r="F109" s="23">
        <v>39.909999999999997</v>
      </c>
      <c r="G109" s="23">
        <f t="shared" si="42"/>
        <v>477.33300000000003</v>
      </c>
      <c r="H109" s="23">
        <f t="shared" si="43"/>
        <v>496.87949999999995</v>
      </c>
      <c r="I109" s="23">
        <f t="shared" si="36"/>
        <v>974.21249999999998</v>
      </c>
      <c r="J109" s="133">
        <f t="shared" si="44"/>
        <v>993.7589999999999</v>
      </c>
      <c r="K109" s="65">
        <f t="shared" si="37"/>
        <v>39.909999999999997</v>
      </c>
      <c r="L109" s="65">
        <v>41.5</v>
      </c>
      <c r="M109" s="65">
        <f t="shared" si="45"/>
        <v>496.87949999999995</v>
      </c>
      <c r="N109" s="65">
        <f t="shared" si="46"/>
        <v>100</v>
      </c>
      <c r="O109" s="133">
        <f t="shared" si="47"/>
        <v>993.7589999999999</v>
      </c>
      <c r="P109" s="65">
        <f t="shared" si="48"/>
        <v>516.67499999999995</v>
      </c>
      <c r="Q109" s="65">
        <f t="shared" si="49"/>
        <v>1013.5545</v>
      </c>
      <c r="R109" s="135">
        <f t="shared" si="50"/>
        <v>1033.3499999999999</v>
      </c>
      <c r="S109" s="65">
        <f t="shared" si="51"/>
        <v>103.98396391881735</v>
      </c>
      <c r="T109" s="44"/>
      <c r="U109" s="25"/>
      <c r="V109" s="25">
        <f t="shared" si="34"/>
        <v>0</v>
      </c>
      <c r="W109" s="25">
        <f t="shared" si="38"/>
        <v>0</v>
      </c>
      <c r="X109" s="25">
        <f t="shared" si="39"/>
        <v>0</v>
      </c>
      <c r="Y109" s="25">
        <f t="shared" si="40"/>
        <v>0</v>
      </c>
      <c r="Z109" s="136">
        <f t="shared" si="52"/>
        <v>0</v>
      </c>
      <c r="AA109" s="25" t="e">
        <f t="shared" si="53"/>
        <v>#DIV/0!</v>
      </c>
      <c r="AB109" s="68">
        <f t="shared" si="41"/>
        <v>0</v>
      </c>
      <c r="AC109" s="71"/>
      <c r="AD109" s="68">
        <f t="shared" si="54"/>
        <v>0</v>
      </c>
      <c r="AE109" s="141">
        <f t="shared" si="55"/>
        <v>0</v>
      </c>
      <c r="AF109" s="68">
        <f t="shared" si="56"/>
        <v>0</v>
      </c>
      <c r="AG109" s="138">
        <f t="shared" si="35"/>
        <v>0</v>
      </c>
      <c r="AH109" s="139">
        <f t="shared" si="57"/>
        <v>0</v>
      </c>
      <c r="AI109" s="127" t="e">
        <f t="shared" si="58"/>
        <v>#DIV/0!</v>
      </c>
      <c r="AJ109" s="63"/>
      <c r="AK109" s="63"/>
      <c r="AL109" s="63"/>
      <c r="AM109" s="63"/>
      <c r="AN109" s="63"/>
      <c r="AO109" s="63"/>
      <c r="AP109" s="63"/>
      <c r="AQ109" s="63"/>
      <c r="AR109" s="63"/>
      <c r="AS109" s="63"/>
      <c r="AT109" s="63"/>
      <c r="AU109" s="63"/>
      <c r="AV109" s="63"/>
      <c r="AW109" s="63"/>
      <c r="AX109" s="63"/>
      <c r="AY109" s="63"/>
      <c r="AZ109" s="63"/>
      <c r="BA109" s="63"/>
      <c r="BB109" s="63"/>
      <c r="BC109" s="63"/>
      <c r="BD109" s="63"/>
      <c r="BE109" s="63"/>
      <c r="BF109" s="63"/>
      <c r="BG109" s="63"/>
      <c r="BH109" s="63"/>
      <c r="BI109" s="63"/>
      <c r="BJ109" s="63"/>
      <c r="BK109" s="63"/>
      <c r="BL109" s="63"/>
      <c r="BM109" s="63"/>
      <c r="BN109" s="63"/>
      <c r="BO109" s="63"/>
      <c r="BP109" s="63"/>
      <c r="BQ109" s="63"/>
      <c r="BR109" s="63"/>
      <c r="BS109" s="63"/>
      <c r="BT109" s="63"/>
      <c r="BU109" s="63"/>
    </row>
    <row r="110" spans="1:73" s="52" customFormat="1" ht="45" x14ac:dyDescent="0.25">
      <c r="A110" s="271"/>
      <c r="B110" s="282"/>
      <c r="C110" s="51" t="s">
        <v>215</v>
      </c>
      <c r="D110" s="22">
        <v>57.59</v>
      </c>
      <c r="E110" s="23">
        <v>30.53</v>
      </c>
      <c r="F110" s="23">
        <v>31.79</v>
      </c>
      <c r="G110" s="23">
        <f t="shared" si="42"/>
        <v>879.11135000000013</v>
      </c>
      <c r="H110" s="23">
        <f t="shared" si="43"/>
        <v>915.39305000000002</v>
      </c>
      <c r="I110" s="23">
        <f t="shared" si="36"/>
        <v>1794.5044000000003</v>
      </c>
      <c r="J110" s="133">
        <f t="shared" si="44"/>
        <v>1830.7861</v>
      </c>
      <c r="K110" s="65">
        <f t="shared" si="37"/>
        <v>31.79</v>
      </c>
      <c r="L110" s="65">
        <v>33.04</v>
      </c>
      <c r="M110" s="65">
        <f t="shared" si="45"/>
        <v>915.39305000000002</v>
      </c>
      <c r="N110" s="65">
        <f t="shared" si="46"/>
        <v>100</v>
      </c>
      <c r="O110" s="133">
        <f t="shared" si="47"/>
        <v>1830.7861</v>
      </c>
      <c r="P110" s="65">
        <f t="shared" si="48"/>
        <v>951.38679999999999</v>
      </c>
      <c r="Q110" s="65">
        <f t="shared" si="49"/>
        <v>1866.7798499999999</v>
      </c>
      <c r="R110" s="135">
        <f t="shared" si="50"/>
        <v>1902.7736</v>
      </c>
      <c r="S110" s="65">
        <f t="shared" si="51"/>
        <v>103.93205410506448</v>
      </c>
      <c r="T110" s="22">
        <v>32.229999999999997</v>
      </c>
      <c r="U110" s="25">
        <v>16.059999999999999</v>
      </c>
      <c r="V110" s="23">
        <v>17</v>
      </c>
      <c r="W110" s="25">
        <f t="shared" si="38"/>
        <v>258.80689999999993</v>
      </c>
      <c r="X110" s="25">
        <f t="shared" si="39"/>
        <v>273.95499999999998</v>
      </c>
      <c r="Y110" s="25">
        <f t="shared" si="40"/>
        <v>532.76189999999997</v>
      </c>
      <c r="Z110" s="136">
        <f t="shared" si="52"/>
        <v>547.91</v>
      </c>
      <c r="AA110" s="25">
        <f t="shared" si="53"/>
        <v>105.85305105853051</v>
      </c>
      <c r="AB110" s="68">
        <f t="shared" si="41"/>
        <v>17</v>
      </c>
      <c r="AC110" s="71">
        <v>17.43</v>
      </c>
      <c r="AD110" s="68">
        <f t="shared" si="54"/>
        <v>273.95499999999998</v>
      </c>
      <c r="AE110" s="141">
        <f t="shared" si="55"/>
        <v>547.91</v>
      </c>
      <c r="AF110" s="68">
        <f t="shared" si="56"/>
        <v>280.88444999999996</v>
      </c>
      <c r="AG110" s="138">
        <f t="shared" si="35"/>
        <v>554.83944999999994</v>
      </c>
      <c r="AH110" s="139">
        <f t="shared" si="57"/>
        <v>561.76889999999992</v>
      </c>
      <c r="AI110" s="127">
        <f t="shared" si="58"/>
        <v>102.52941176470588</v>
      </c>
      <c r="AJ110" s="63"/>
      <c r="AK110" s="63"/>
      <c r="AL110" s="63"/>
      <c r="AM110" s="63"/>
      <c r="AN110" s="63"/>
      <c r="AO110" s="63"/>
      <c r="AP110" s="63"/>
      <c r="AQ110" s="63"/>
      <c r="AR110" s="63"/>
      <c r="AS110" s="63"/>
      <c r="AT110" s="63"/>
      <c r="AU110" s="63"/>
      <c r="AV110" s="63"/>
      <c r="AW110" s="63"/>
      <c r="AX110" s="63"/>
      <c r="AY110" s="63"/>
      <c r="AZ110" s="63"/>
      <c r="BA110" s="63"/>
      <c r="BB110" s="63"/>
      <c r="BC110" s="63"/>
      <c r="BD110" s="63"/>
      <c r="BE110" s="63"/>
      <c r="BF110" s="63"/>
      <c r="BG110" s="63"/>
      <c r="BH110" s="63"/>
      <c r="BI110" s="63"/>
      <c r="BJ110" s="63"/>
      <c r="BK110" s="63"/>
      <c r="BL110" s="63"/>
      <c r="BM110" s="63"/>
      <c r="BN110" s="63"/>
      <c r="BO110" s="63"/>
      <c r="BP110" s="63"/>
      <c r="BQ110" s="63"/>
      <c r="BR110" s="63"/>
      <c r="BS110" s="63"/>
      <c r="BT110" s="63"/>
      <c r="BU110" s="63"/>
    </row>
    <row r="111" spans="1:73" ht="45" x14ac:dyDescent="0.25">
      <c r="A111" s="162">
        <v>61</v>
      </c>
      <c r="B111" s="90" t="s">
        <v>42</v>
      </c>
      <c r="C111" s="1" t="s">
        <v>190</v>
      </c>
      <c r="D111" s="164">
        <v>117.36</v>
      </c>
      <c r="E111" s="25">
        <v>34.06</v>
      </c>
      <c r="F111" s="23">
        <v>36.11</v>
      </c>
      <c r="G111" s="23">
        <f t="shared" si="42"/>
        <v>1998.6408000000001</v>
      </c>
      <c r="H111" s="23">
        <f t="shared" si="43"/>
        <v>2118.9348</v>
      </c>
      <c r="I111" s="23">
        <f t="shared" si="36"/>
        <v>4117.5756000000001</v>
      </c>
      <c r="J111" s="133">
        <f t="shared" si="44"/>
        <v>4237.8696</v>
      </c>
      <c r="K111" s="65">
        <f t="shared" si="37"/>
        <v>36.11</v>
      </c>
      <c r="L111" s="65">
        <v>38.47</v>
      </c>
      <c r="M111" s="65">
        <f t="shared" si="45"/>
        <v>2118.9348</v>
      </c>
      <c r="N111" s="65">
        <f t="shared" si="46"/>
        <v>100</v>
      </c>
      <c r="O111" s="133">
        <f t="shared" si="47"/>
        <v>4237.8696</v>
      </c>
      <c r="P111" s="65">
        <f t="shared" si="48"/>
        <v>2257.4195999999997</v>
      </c>
      <c r="Q111" s="65">
        <f t="shared" si="49"/>
        <v>4376.3544000000002</v>
      </c>
      <c r="R111" s="135">
        <f t="shared" si="50"/>
        <v>4514.8391999999994</v>
      </c>
      <c r="S111" s="65">
        <f t="shared" si="51"/>
        <v>106.53558571032956</v>
      </c>
      <c r="T111" s="22">
        <v>27.92</v>
      </c>
      <c r="U111" s="25">
        <v>49.51</v>
      </c>
      <c r="V111" s="25">
        <v>52.28</v>
      </c>
      <c r="W111" s="25">
        <f t="shared" si="38"/>
        <v>691.15960000000007</v>
      </c>
      <c r="X111" s="25">
        <f t="shared" si="39"/>
        <v>729.82880000000011</v>
      </c>
      <c r="Y111" s="25">
        <f t="shared" si="40"/>
        <v>1420.9884000000002</v>
      </c>
      <c r="Z111" s="136">
        <f t="shared" si="52"/>
        <v>1459.6576000000002</v>
      </c>
      <c r="AA111" s="25">
        <f t="shared" si="53"/>
        <v>105.5948293274086</v>
      </c>
      <c r="AB111" s="68">
        <f t="shared" si="41"/>
        <v>52.28</v>
      </c>
      <c r="AC111" s="71">
        <v>54.04</v>
      </c>
      <c r="AD111" s="68">
        <f t="shared" si="54"/>
        <v>729.82880000000011</v>
      </c>
      <c r="AE111" s="141">
        <f t="shared" si="55"/>
        <v>1459.6576000000002</v>
      </c>
      <c r="AF111" s="68">
        <f t="shared" si="56"/>
        <v>754.39840000000004</v>
      </c>
      <c r="AG111" s="138">
        <f t="shared" si="35"/>
        <v>1484.2272000000003</v>
      </c>
      <c r="AH111" s="139">
        <f t="shared" si="57"/>
        <v>1508.7968000000001</v>
      </c>
      <c r="AI111" s="127">
        <f t="shared" si="58"/>
        <v>103.3664881407804</v>
      </c>
    </row>
    <row r="112" spans="1:73" s="15" customFormat="1" x14ac:dyDescent="0.25">
      <c r="A112" s="267">
        <v>62</v>
      </c>
      <c r="B112" s="104"/>
      <c r="C112" s="1"/>
      <c r="D112" s="164"/>
      <c r="E112" s="25"/>
      <c r="F112" s="23">
        <f t="shared" si="33"/>
        <v>0</v>
      </c>
      <c r="G112" s="23">
        <f t="shared" si="42"/>
        <v>0</v>
      </c>
      <c r="H112" s="23">
        <f t="shared" si="43"/>
        <v>0</v>
      </c>
      <c r="I112" s="23">
        <f t="shared" si="36"/>
        <v>0</v>
      </c>
      <c r="J112" s="133">
        <f t="shared" si="44"/>
        <v>0</v>
      </c>
      <c r="K112" s="65">
        <f t="shared" si="37"/>
        <v>0</v>
      </c>
      <c r="L112" s="65"/>
      <c r="M112" s="65">
        <f t="shared" si="45"/>
        <v>0</v>
      </c>
      <c r="N112" s="65" t="e">
        <f t="shared" si="46"/>
        <v>#DIV/0!</v>
      </c>
      <c r="O112" s="133">
        <f t="shared" si="47"/>
        <v>0</v>
      </c>
      <c r="P112" s="65">
        <f t="shared" si="48"/>
        <v>0</v>
      </c>
      <c r="Q112" s="65">
        <f t="shared" si="49"/>
        <v>0</v>
      </c>
      <c r="R112" s="135">
        <f t="shared" si="50"/>
        <v>0</v>
      </c>
      <c r="S112" s="65" t="e">
        <f t="shared" si="51"/>
        <v>#DIV/0!</v>
      </c>
      <c r="T112" s="164"/>
      <c r="U112" s="25"/>
      <c r="V112" s="25">
        <f t="shared" si="34"/>
        <v>0</v>
      </c>
      <c r="W112" s="25">
        <f t="shared" si="38"/>
        <v>0</v>
      </c>
      <c r="X112" s="25">
        <f t="shared" si="39"/>
        <v>0</v>
      </c>
      <c r="Y112" s="25">
        <f t="shared" si="40"/>
        <v>0</v>
      </c>
      <c r="Z112" s="136">
        <f t="shared" si="52"/>
        <v>0</v>
      </c>
      <c r="AA112" s="25" t="e">
        <f t="shared" si="53"/>
        <v>#DIV/0!</v>
      </c>
      <c r="AB112" s="68">
        <f t="shared" si="41"/>
        <v>0</v>
      </c>
      <c r="AC112" s="71"/>
      <c r="AD112" s="68">
        <f t="shared" si="54"/>
        <v>0</v>
      </c>
      <c r="AE112" s="141">
        <f t="shared" si="55"/>
        <v>0</v>
      </c>
      <c r="AF112" s="68">
        <f t="shared" si="56"/>
        <v>0</v>
      </c>
      <c r="AG112" s="138">
        <f t="shared" si="35"/>
        <v>0</v>
      </c>
      <c r="AH112" s="139">
        <f t="shared" si="57"/>
        <v>0</v>
      </c>
      <c r="AI112" s="127" t="e">
        <f t="shared" si="58"/>
        <v>#DIV/0!</v>
      </c>
      <c r="AJ112" s="63"/>
      <c r="AK112" s="63"/>
      <c r="AL112" s="63"/>
      <c r="AM112" s="63"/>
      <c r="AN112" s="63"/>
      <c r="AO112" s="63"/>
      <c r="AP112" s="63"/>
      <c r="AQ112" s="63"/>
      <c r="AR112" s="63"/>
      <c r="AS112" s="63"/>
      <c r="AT112" s="63"/>
      <c r="AU112" s="63"/>
      <c r="AV112" s="63"/>
      <c r="AW112" s="63"/>
      <c r="AX112" s="63"/>
      <c r="AY112" s="63"/>
      <c r="AZ112" s="63"/>
      <c r="BA112" s="63"/>
      <c r="BB112" s="63"/>
      <c r="BC112" s="63"/>
      <c r="BD112" s="63"/>
      <c r="BE112" s="63"/>
      <c r="BF112" s="63"/>
      <c r="BG112" s="63"/>
      <c r="BH112" s="63"/>
      <c r="BI112" s="63"/>
      <c r="BJ112" s="63"/>
      <c r="BK112" s="63"/>
      <c r="BL112" s="63"/>
      <c r="BM112" s="63"/>
      <c r="BN112" s="63"/>
      <c r="BO112" s="63"/>
      <c r="BP112" s="63"/>
      <c r="BQ112" s="63"/>
      <c r="BR112" s="63"/>
      <c r="BS112" s="63"/>
      <c r="BT112" s="63"/>
      <c r="BU112" s="63"/>
    </row>
    <row r="113" spans="1:73" s="15" customFormat="1" ht="60" x14ac:dyDescent="0.25">
      <c r="A113" s="268"/>
      <c r="B113" s="270" t="s">
        <v>167</v>
      </c>
      <c r="C113" s="9" t="s">
        <v>136</v>
      </c>
      <c r="D113" s="36">
        <v>42.12</v>
      </c>
      <c r="E113" s="37">
        <v>35.130000000000003</v>
      </c>
      <c r="F113" s="23">
        <v>35.83</v>
      </c>
      <c r="G113" s="23">
        <f t="shared" si="42"/>
        <v>739.83780000000002</v>
      </c>
      <c r="H113" s="23">
        <f t="shared" si="43"/>
        <v>754.57979999999986</v>
      </c>
      <c r="I113" s="23">
        <f t="shared" si="36"/>
        <v>1494.4175999999998</v>
      </c>
      <c r="J113" s="133">
        <f t="shared" si="44"/>
        <v>1509.1595999999997</v>
      </c>
      <c r="K113" s="65">
        <f t="shared" si="37"/>
        <v>35.83</v>
      </c>
      <c r="L113" s="65">
        <v>36.19</v>
      </c>
      <c r="M113" s="65">
        <f t="shared" si="45"/>
        <v>754.57979999999986</v>
      </c>
      <c r="N113" s="65">
        <f t="shared" si="46"/>
        <v>100</v>
      </c>
      <c r="O113" s="133">
        <f t="shared" si="47"/>
        <v>1509.1595999999997</v>
      </c>
      <c r="P113" s="65">
        <f t="shared" si="48"/>
        <v>762.16139999999996</v>
      </c>
      <c r="Q113" s="65">
        <f t="shared" si="49"/>
        <v>1516.7411999999999</v>
      </c>
      <c r="R113" s="135">
        <f t="shared" si="50"/>
        <v>1524.3227999999999</v>
      </c>
      <c r="S113" s="65">
        <f t="shared" si="51"/>
        <v>101.00474462740721</v>
      </c>
      <c r="T113" s="164"/>
      <c r="U113" s="25"/>
      <c r="V113" s="25">
        <f t="shared" si="34"/>
        <v>0</v>
      </c>
      <c r="W113" s="25">
        <f t="shared" si="38"/>
        <v>0</v>
      </c>
      <c r="X113" s="25">
        <f t="shared" si="39"/>
        <v>0</v>
      </c>
      <c r="Y113" s="25">
        <f t="shared" si="40"/>
        <v>0</v>
      </c>
      <c r="Z113" s="136">
        <f t="shared" si="52"/>
        <v>0</v>
      </c>
      <c r="AA113" s="25" t="e">
        <f t="shared" si="53"/>
        <v>#DIV/0!</v>
      </c>
      <c r="AB113" s="68">
        <f t="shared" si="41"/>
        <v>0</v>
      </c>
      <c r="AC113" s="71"/>
      <c r="AD113" s="68">
        <f t="shared" si="54"/>
        <v>0</v>
      </c>
      <c r="AE113" s="141">
        <f t="shared" si="55"/>
        <v>0</v>
      </c>
      <c r="AF113" s="68">
        <f t="shared" si="56"/>
        <v>0</v>
      </c>
      <c r="AG113" s="138">
        <f t="shared" si="35"/>
        <v>0</v>
      </c>
      <c r="AH113" s="139">
        <f t="shared" si="57"/>
        <v>0</v>
      </c>
      <c r="AI113" s="127" t="e">
        <f t="shared" si="58"/>
        <v>#DIV/0!</v>
      </c>
      <c r="AJ113" s="63"/>
      <c r="AK113" s="63"/>
      <c r="AL113" s="63"/>
      <c r="AM113" s="63"/>
      <c r="AN113" s="63"/>
      <c r="AO113" s="63"/>
      <c r="AP113" s="63"/>
      <c r="AQ113" s="63"/>
      <c r="AR113" s="63"/>
      <c r="AS113" s="63"/>
      <c r="AT113" s="63"/>
      <c r="AU113" s="63"/>
      <c r="AV113" s="63"/>
      <c r="AW113" s="63"/>
      <c r="AX113" s="63"/>
      <c r="AY113" s="63"/>
      <c r="AZ113" s="63"/>
      <c r="BA113" s="63"/>
      <c r="BB113" s="63"/>
      <c r="BC113" s="63"/>
      <c r="BD113" s="63"/>
      <c r="BE113" s="63"/>
      <c r="BF113" s="63"/>
      <c r="BG113" s="63"/>
      <c r="BH113" s="63"/>
      <c r="BI113" s="63"/>
      <c r="BJ113" s="63"/>
      <c r="BK113" s="63"/>
      <c r="BL113" s="63"/>
      <c r="BM113" s="63"/>
      <c r="BN113" s="63"/>
      <c r="BO113" s="63"/>
      <c r="BP113" s="63"/>
      <c r="BQ113" s="63"/>
      <c r="BR113" s="63"/>
      <c r="BS113" s="63"/>
      <c r="BT113" s="63"/>
      <c r="BU113" s="63"/>
    </row>
    <row r="114" spans="1:73" s="15" customFormat="1" ht="60" x14ac:dyDescent="0.25">
      <c r="A114" s="268"/>
      <c r="B114" s="270"/>
      <c r="C114" s="9" t="s">
        <v>137</v>
      </c>
      <c r="D114" s="164">
        <v>44.16</v>
      </c>
      <c r="E114" s="25">
        <v>35.130000000000003</v>
      </c>
      <c r="F114" s="23">
        <v>35.83</v>
      </c>
      <c r="G114" s="23">
        <f t="shared" si="42"/>
        <v>775.67039999999997</v>
      </c>
      <c r="H114" s="23">
        <f t="shared" si="43"/>
        <v>791.12639999999988</v>
      </c>
      <c r="I114" s="23">
        <f t="shared" si="36"/>
        <v>1566.7967999999998</v>
      </c>
      <c r="J114" s="133">
        <f t="shared" si="44"/>
        <v>1582.2527999999998</v>
      </c>
      <c r="K114" s="65">
        <f t="shared" si="37"/>
        <v>35.83</v>
      </c>
      <c r="L114" s="65">
        <v>36.19</v>
      </c>
      <c r="M114" s="65">
        <f t="shared" si="45"/>
        <v>791.12639999999988</v>
      </c>
      <c r="N114" s="65">
        <f t="shared" si="46"/>
        <v>100</v>
      </c>
      <c r="O114" s="133">
        <f t="shared" si="47"/>
        <v>1582.2527999999998</v>
      </c>
      <c r="P114" s="65">
        <f t="shared" si="48"/>
        <v>799.07519999999988</v>
      </c>
      <c r="Q114" s="65">
        <f t="shared" si="49"/>
        <v>1590.2015999999999</v>
      </c>
      <c r="R114" s="135">
        <f t="shared" si="50"/>
        <v>1598.1503999999998</v>
      </c>
      <c r="S114" s="65">
        <f t="shared" si="51"/>
        <v>101.00474462740721</v>
      </c>
      <c r="T114" s="164">
        <v>0</v>
      </c>
      <c r="U114" s="25"/>
      <c r="V114" s="25">
        <f t="shared" si="34"/>
        <v>0</v>
      </c>
      <c r="W114" s="25">
        <f t="shared" si="38"/>
        <v>0</v>
      </c>
      <c r="X114" s="25">
        <f t="shared" si="39"/>
        <v>0</v>
      </c>
      <c r="Y114" s="25">
        <f t="shared" si="40"/>
        <v>0</v>
      </c>
      <c r="Z114" s="136">
        <f t="shared" si="52"/>
        <v>0</v>
      </c>
      <c r="AA114" s="25" t="e">
        <f t="shared" si="53"/>
        <v>#DIV/0!</v>
      </c>
      <c r="AB114" s="68">
        <f t="shared" si="41"/>
        <v>0</v>
      </c>
      <c r="AC114" s="71"/>
      <c r="AD114" s="68">
        <f t="shared" si="54"/>
        <v>0</v>
      </c>
      <c r="AE114" s="141">
        <f t="shared" si="55"/>
        <v>0</v>
      </c>
      <c r="AF114" s="68">
        <f t="shared" si="56"/>
        <v>0</v>
      </c>
      <c r="AG114" s="138">
        <f t="shared" si="35"/>
        <v>0</v>
      </c>
      <c r="AH114" s="139">
        <f t="shared" si="57"/>
        <v>0</v>
      </c>
      <c r="AI114" s="127" t="e">
        <f t="shared" si="58"/>
        <v>#DIV/0!</v>
      </c>
      <c r="AJ114" s="63"/>
      <c r="AK114" s="63"/>
      <c r="AL114" s="63"/>
      <c r="AM114" s="63"/>
      <c r="AN114" s="63"/>
      <c r="AO114" s="63"/>
      <c r="AP114" s="63"/>
      <c r="AQ114" s="63"/>
      <c r="AR114" s="63"/>
      <c r="AS114" s="63"/>
      <c r="AT114" s="63"/>
      <c r="AU114" s="63"/>
      <c r="AV114" s="63"/>
      <c r="AW114" s="63"/>
      <c r="AX114" s="63"/>
      <c r="AY114" s="63"/>
      <c r="AZ114" s="63"/>
      <c r="BA114" s="63"/>
      <c r="BB114" s="63"/>
      <c r="BC114" s="63"/>
      <c r="BD114" s="63"/>
      <c r="BE114" s="63"/>
      <c r="BF114" s="63"/>
      <c r="BG114" s="63"/>
      <c r="BH114" s="63"/>
      <c r="BI114" s="63"/>
      <c r="BJ114" s="63"/>
      <c r="BK114" s="63"/>
      <c r="BL114" s="63"/>
      <c r="BM114" s="63"/>
      <c r="BN114" s="63"/>
      <c r="BO114" s="63"/>
      <c r="BP114" s="63"/>
      <c r="BQ114" s="63"/>
      <c r="BR114" s="63"/>
      <c r="BS114" s="63"/>
      <c r="BT114" s="63"/>
      <c r="BU114" s="63"/>
    </row>
    <row r="115" spans="1:73" s="15" customFormat="1" ht="45" x14ac:dyDescent="0.25">
      <c r="A115" s="268"/>
      <c r="B115" s="270"/>
      <c r="C115" s="9" t="s">
        <v>134</v>
      </c>
      <c r="D115" s="22">
        <v>43.32</v>
      </c>
      <c r="E115" s="23">
        <v>29.72</v>
      </c>
      <c r="F115" s="23">
        <v>31.5</v>
      </c>
      <c r="G115" s="23">
        <f t="shared" si="42"/>
        <v>643.73519999999996</v>
      </c>
      <c r="H115" s="23">
        <f t="shared" si="43"/>
        <v>682.29</v>
      </c>
      <c r="I115" s="23">
        <f t="shared" si="36"/>
        <v>1326.0252</v>
      </c>
      <c r="J115" s="133">
        <f t="shared" si="44"/>
        <v>1364.58</v>
      </c>
      <c r="K115" s="65">
        <f t="shared" si="37"/>
        <v>31.5</v>
      </c>
      <c r="L115" s="65">
        <v>33.549999999999997</v>
      </c>
      <c r="M115" s="65">
        <f t="shared" si="45"/>
        <v>682.29</v>
      </c>
      <c r="N115" s="65">
        <f t="shared" si="46"/>
        <v>100</v>
      </c>
      <c r="O115" s="133">
        <f t="shared" si="47"/>
        <v>1364.58</v>
      </c>
      <c r="P115" s="65">
        <f t="shared" si="48"/>
        <v>726.69299999999998</v>
      </c>
      <c r="Q115" s="65">
        <f t="shared" si="49"/>
        <v>1408.9829999999999</v>
      </c>
      <c r="R115" s="135">
        <f t="shared" si="50"/>
        <v>1453.386</v>
      </c>
      <c r="S115" s="65">
        <f t="shared" si="51"/>
        <v>106.50793650793651</v>
      </c>
      <c r="T115" s="164"/>
      <c r="U115" s="25"/>
      <c r="V115" s="25">
        <f t="shared" si="34"/>
        <v>0</v>
      </c>
      <c r="W115" s="25">
        <f t="shared" si="38"/>
        <v>0</v>
      </c>
      <c r="X115" s="25">
        <f t="shared" si="39"/>
        <v>0</v>
      </c>
      <c r="Y115" s="25">
        <f t="shared" si="40"/>
        <v>0</v>
      </c>
      <c r="Z115" s="136">
        <f t="shared" si="52"/>
        <v>0</v>
      </c>
      <c r="AA115" s="25" t="e">
        <f t="shared" si="53"/>
        <v>#DIV/0!</v>
      </c>
      <c r="AB115" s="68">
        <f t="shared" si="41"/>
        <v>0</v>
      </c>
      <c r="AC115" s="71"/>
      <c r="AD115" s="68">
        <f t="shared" si="54"/>
        <v>0</v>
      </c>
      <c r="AE115" s="141">
        <f t="shared" si="55"/>
        <v>0</v>
      </c>
      <c r="AF115" s="68">
        <f t="shared" si="56"/>
        <v>0</v>
      </c>
      <c r="AG115" s="138">
        <f t="shared" si="35"/>
        <v>0</v>
      </c>
      <c r="AH115" s="139">
        <f t="shared" si="57"/>
        <v>0</v>
      </c>
      <c r="AI115" s="127" t="e">
        <f t="shared" si="58"/>
        <v>#DIV/0!</v>
      </c>
      <c r="AJ115" s="63"/>
      <c r="AK115" s="63"/>
      <c r="AL115" s="63"/>
      <c r="AM115" s="63"/>
      <c r="AN115" s="63"/>
      <c r="AO115" s="63"/>
      <c r="AP115" s="63"/>
      <c r="AQ115" s="63"/>
      <c r="AR115" s="63"/>
      <c r="AS115" s="63"/>
      <c r="AT115" s="63"/>
      <c r="AU115" s="63"/>
      <c r="AV115" s="63"/>
      <c r="AW115" s="63"/>
      <c r="AX115" s="63"/>
      <c r="AY115" s="63"/>
      <c r="AZ115" s="63"/>
      <c r="BA115" s="63"/>
      <c r="BB115" s="63"/>
      <c r="BC115" s="63"/>
      <c r="BD115" s="63"/>
      <c r="BE115" s="63"/>
      <c r="BF115" s="63"/>
      <c r="BG115" s="63"/>
      <c r="BH115" s="63"/>
      <c r="BI115" s="63"/>
      <c r="BJ115" s="63"/>
      <c r="BK115" s="63"/>
      <c r="BL115" s="63"/>
      <c r="BM115" s="63"/>
      <c r="BN115" s="63"/>
      <c r="BO115" s="63"/>
      <c r="BP115" s="63"/>
      <c r="BQ115" s="63"/>
      <c r="BR115" s="63"/>
      <c r="BS115" s="63"/>
      <c r="BT115" s="63"/>
      <c r="BU115" s="63"/>
    </row>
    <row r="116" spans="1:73" s="15" customFormat="1" ht="60" x14ac:dyDescent="0.25">
      <c r="A116" s="268"/>
      <c r="B116" s="270"/>
      <c r="C116" s="9" t="s">
        <v>72</v>
      </c>
      <c r="D116" s="22">
        <v>108.48</v>
      </c>
      <c r="E116" s="23">
        <v>34.880000000000003</v>
      </c>
      <c r="F116" s="23">
        <v>35.83</v>
      </c>
      <c r="G116" s="23">
        <f t="shared" si="42"/>
        <v>1891.8912000000003</v>
      </c>
      <c r="H116" s="23">
        <f t="shared" si="43"/>
        <v>1943.4192</v>
      </c>
      <c r="I116" s="23">
        <f t="shared" si="36"/>
        <v>3835.3104000000003</v>
      </c>
      <c r="J116" s="133">
        <f t="shared" si="44"/>
        <v>3886.8384000000001</v>
      </c>
      <c r="K116" s="65">
        <f t="shared" si="37"/>
        <v>35.83</v>
      </c>
      <c r="L116" s="65">
        <v>36.19</v>
      </c>
      <c r="M116" s="65">
        <f t="shared" si="45"/>
        <v>1943.4192</v>
      </c>
      <c r="N116" s="65">
        <f t="shared" si="46"/>
        <v>100</v>
      </c>
      <c r="O116" s="133">
        <f t="shared" si="47"/>
        <v>3886.8384000000001</v>
      </c>
      <c r="P116" s="65">
        <f t="shared" si="48"/>
        <v>1962.9456</v>
      </c>
      <c r="Q116" s="65">
        <f t="shared" si="49"/>
        <v>3906.3648000000003</v>
      </c>
      <c r="R116" s="135">
        <f t="shared" si="50"/>
        <v>3925.8912</v>
      </c>
      <c r="S116" s="65">
        <f t="shared" si="51"/>
        <v>101.00474462740721</v>
      </c>
      <c r="T116" s="164"/>
      <c r="U116" s="25"/>
      <c r="V116" s="25">
        <f t="shared" si="34"/>
        <v>0</v>
      </c>
      <c r="W116" s="25">
        <f t="shared" si="38"/>
        <v>0</v>
      </c>
      <c r="X116" s="25">
        <f t="shared" si="39"/>
        <v>0</v>
      </c>
      <c r="Y116" s="25">
        <f t="shared" si="40"/>
        <v>0</v>
      </c>
      <c r="Z116" s="136">
        <f t="shared" si="52"/>
        <v>0</v>
      </c>
      <c r="AA116" s="25" t="e">
        <f t="shared" si="53"/>
        <v>#DIV/0!</v>
      </c>
      <c r="AB116" s="68">
        <f t="shared" si="41"/>
        <v>0</v>
      </c>
      <c r="AC116" s="71"/>
      <c r="AD116" s="68">
        <f t="shared" si="54"/>
        <v>0</v>
      </c>
      <c r="AE116" s="141">
        <f t="shared" si="55"/>
        <v>0</v>
      </c>
      <c r="AF116" s="68">
        <f t="shared" si="56"/>
        <v>0</v>
      </c>
      <c r="AG116" s="138">
        <f t="shared" si="35"/>
        <v>0</v>
      </c>
      <c r="AH116" s="139">
        <f t="shared" si="57"/>
        <v>0</v>
      </c>
      <c r="AI116" s="127" t="e">
        <f t="shared" si="58"/>
        <v>#DIV/0!</v>
      </c>
      <c r="AJ116" s="63"/>
      <c r="AK116" s="63"/>
      <c r="AL116" s="63"/>
      <c r="AM116" s="63"/>
      <c r="AN116" s="63"/>
      <c r="AO116" s="63"/>
      <c r="AP116" s="63"/>
      <c r="AQ116" s="63"/>
      <c r="AR116" s="63"/>
      <c r="AS116" s="63"/>
      <c r="AT116" s="63"/>
      <c r="AU116" s="63"/>
      <c r="AV116" s="63"/>
      <c r="AW116" s="63"/>
      <c r="AX116" s="63"/>
      <c r="AY116" s="63"/>
      <c r="AZ116" s="63"/>
      <c r="BA116" s="63"/>
      <c r="BB116" s="63"/>
      <c r="BC116" s="63"/>
      <c r="BD116" s="63"/>
      <c r="BE116" s="63"/>
      <c r="BF116" s="63"/>
      <c r="BG116" s="63"/>
      <c r="BH116" s="63"/>
      <c r="BI116" s="63"/>
      <c r="BJ116" s="63"/>
      <c r="BK116" s="63"/>
      <c r="BL116" s="63"/>
      <c r="BM116" s="63"/>
      <c r="BN116" s="63"/>
      <c r="BO116" s="63"/>
      <c r="BP116" s="63"/>
      <c r="BQ116" s="63"/>
      <c r="BR116" s="63"/>
      <c r="BS116" s="63"/>
      <c r="BT116" s="63"/>
      <c r="BU116" s="63"/>
    </row>
    <row r="117" spans="1:73" s="15" customFormat="1" ht="60" x14ac:dyDescent="0.25">
      <c r="A117" s="268"/>
      <c r="B117" s="270"/>
      <c r="C117" s="9" t="s">
        <v>135</v>
      </c>
      <c r="D117" s="22">
        <v>34.92</v>
      </c>
      <c r="E117" s="23">
        <v>30.51</v>
      </c>
      <c r="F117" s="23">
        <v>32.340000000000003</v>
      </c>
      <c r="G117" s="23">
        <f t="shared" si="42"/>
        <v>532.70460000000003</v>
      </c>
      <c r="H117" s="23">
        <f t="shared" si="43"/>
        <v>564.65640000000008</v>
      </c>
      <c r="I117" s="23">
        <f t="shared" si="36"/>
        <v>1097.3610000000001</v>
      </c>
      <c r="J117" s="133">
        <f t="shared" si="44"/>
        <v>1129.3128000000002</v>
      </c>
      <c r="K117" s="65">
        <f t="shared" si="37"/>
        <v>32.340000000000003</v>
      </c>
      <c r="L117" s="65">
        <v>34.44</v>
      </c>
      <c r="M117" s="65">
        <f t="shared" si="45"/>
        <v>564.65640000000008</v>
      </c>
      <c r="N117" s="65">
        <f t="shared" si="46"/>
        <v>100</v>
      </c>
      <c r="O117" s="133">
        <f t="shared" si="47"/>
        <v>1129.3128000000002</v>
      </c>
      <c r="P117" s="65">
        <f t="shared" si="48"/>
        <v>601.32240000000002</v>
      </c>
      <c r="Q117" s="65">
        <f t="shared" si="49"/>
        <v>1165.9788000000001</v>
      </c>
      <c r="R117" s="135">
        <f t="shared" si="50"/>
        <v>1202.6448</v>
      </c>
      <c r="S117" s="65">
        <f t="shared" si="51"/>
        <v>106.49350649350649</v>
      </c>
      <c r="T117" s="164"/>
      <c r="U117" s="25"/>
      <c r="V117" s="25">
        <f t="shared" si="34"/>
        <v>0</v>
      </c>
      <c r="W117" s="25">
        <f t="shared" si="38"/>
        <v>0</v>
      </c>
      <c r="X117" s="25">
        <f t="shared" si="39"/>
        <v>0</v>
      </c>
      <c r="Y117" s="25">
        <f t="shared" si="40"/>
        <v>0</v>
      </c>
      <c r="Z117" s="136">
        <f t="shared" si="52"/>
        <v>0</v>
      </c>
      <c r="AA117" s="25" t="e">
        <f t="shared" si="53"/>
        <v>#DIV/0!</v>
      </c>
      <c r="AB117" s="68">
        <f t="shared" si="41"/>
        <v>0</v>
      </c>
      <c r="AC117" s="71"/>
      <c r="AD117" s="68">
        <f t="shared" si="54"/>
        <v>0</v>
      </c>
      <c r="AE117" s="141">
        <f t="shared" si="55"/>
        <v>0</v>
      </c>
      <c r="AF117" s="68">
        <f t="shared" si="56"/>
        <v>0</v>
      </c>
      <c r="AG117" s="138">
        <f t="shared" si="35"/>
        <v>0</v>
      </c>
      <c r="AH117" s="139">
        <f t="shared" si="57"/>
        <v>0</v>
      </c>
      <c r="AI117" s="127" t="e">
        <f t="shared" si="58"/>
        <v>#DIV/0!</v>
      </c>
      <c r="AJ117" s="63"/>
      <c r="AK117" s="63"/>
      <c r="AL117" s="63"/>
      <c r="AM117" s="63"/>
      <c r="AN117" s="63"/>
      <c r="AO117" s="63"/>
      <c r="AP117" s="63"/>
      <c r="AQ117" s="63"/>
      <c r="AR117" s="63"/>
      <c r="AS117" s="63"/>
      <c r="AT117" s="63"/>
      <c r="AU117" s="63"/>
      <c r="AV117" s="63"/>
      <c r="AW117" s="63"/>
      <c r="AX117" s="63"/>
      <c r="AY117" s="63"/>
      <c r="AZ117" s="63"/>
      <c r="BA117" s="63"/>
      <c r="BB117" s="63"/>
      <c r="BC117" s="63"/>
      <c r="BD117" s="63"/>
      <c r="BE117" s="63"/>
      <c r="BF117" s="63"/>
      <c r="BG117" s="63"/>
      <c r="BH117" s="63"/>
      <c r="BI117" s="63"/>
      <c r="BJ117" s="63"/>
      <c r="BK117" s="63"/>
      <c r="BL117" s="63"/>
      <c r="BM117" s="63"/>
      <c r="BN117" s="63"/>
      <c r="BO117" s="63"/>
      <c r="BP117" s="63"/>
      <c r="BQ117" s="63"/>
      <c r="BR117" s="63"/>
      <c r="BS117" s="63"/>
      <c r="BT117" s="63"/>
      <c r="BU117" s="63"/>
    </row>
    <row r="118" spans="1:73" s="15" customFormat="1" ht="60" x14ac:dyDescent="0.25">
      <c r="A118" s="268"/>
      <c r="B118" s="270"/>
      <c r="C118" s="9" t="s">
        <v>133</v>
      </c>
      <c r="D118" s="164">
        <v>12</v>
      </c>
      <c r="E118" s="25">
        <v>29.29</v>
      </c>
      <c r="F118" s="23">
        <v>31.05</v>
      </c>
      <c r="G118" s="23">
        <f t="shared" si="42"/>
        <v>175.74</v>
      </c>
      <c r="H118" s="23">
        <f t="shared" si="43"/>
        <v>186.3</v>
      </c>
      <c r="I118" s="23">
        <f t="shared" si="36"/>
        <v>362.04</v>
      </c>
      <c r="J118" s="133">
        <f t="shared" si="44"/>
        <v>372.6</v>
      </c>
      <c r="K118" s="65">
        <f t="shared" si="37"/>
        <v>31.05</v>
      </c>
      <c r="L118" s="65">
        <v>33.07</v>
      </c>
      <c r="M118" s="65">
        <f t="shared" si="45"/>
        <v>186.3</v>
      </c>
      <c r="N118" s="65">
        <f t="shared" si="46"/>
        <v>100</v>
      </c>
      <c r="O118" s="133">
        <f t="shared" si="47"/>
        <v>372.6</v>
      </c>
      <c r="P118" s="65">
        <f t="shared" si="48"/>
        <v>198.42000000000002</v>
      </c>
      <c r="Q118" s="65">
        <f t="shared" si="49"/>
        <v>384.72</v>
      </c>
      <c r="R118" s="135">
        <f t="shared" si="50"/>
        <v>396.84000000000003</v>
      </c>
      <c r="S118" s="65">
        <f t="shared" si="51"/>
        <v>106.50563607085346</v>
      </c>
      <c r="T118" s="164"/>
      <c r="U118" s="25"/>
      <c r="V118" s="25">
        <f t="shared" si="34"/>
        <v>0</v>
      </c>
      <c r="W118" s="25">
        <f t="shared" si="38"/>
        <v>0</v>
      </c>
      <c r="X118" s="25">
        <f t="shared" si="39"/>
        <v>0</v>
      </c>
      <c r="Y118" s="25">
        <f t="shared" si="40"/>
        <v>0</v>
      </c>
      <c r="Z118" s="136">
        <f t="shared" si="52"/>
        <v>0</v>
      </c>
      <c r="AA118" s="25" t="e">
        <f t="shared" si="53"/>
        <v>#DIV/0!</v>
      </c>
      <c r="AB118" s="68">
        <f t="shared" si="41"/>
        <v>0</v>
      </c>
      <c r="AC118" s="71"/>
      <c r="AD118" s="68">
        <f t="shared" si="54"/>
        <v>0</v>
      </c>
      <c r="AE118" s="141">
        <f t="shared" si="55"/>
        <v>0</v>
      </c>
      <c r="AF118" s="68">
        <f t="shared" si="56"/>
        <v>0</v>
      </c>
      <c r="AG118" s="138">
        <f t="shared" si="35"/>
        <v>0</v>
      </c>
      <c r="AH118" s="139">
        <f t="shared" si="57"/>
        <v>0</v>
      </c>
      <c r="AI118" s="127" t="e">
        <f t="shared" si="58"/>
        <v>#DIV/0!</v>
      </c>
      <c r="AJ118" s="63"/>
      <c r="AK118" s="63"/>
      <c r="AL118" s="63"/>
      <c r="AM118" s="63"/>
      <c r="AN118" s="63"/>
      <c r="AO118" s="63"/>
      <c r="AP118" s="63"/>
      <c r="AQ118" s="63"/>
      <c r="AR118" s="63"/>
      <c r="AS118" s="63"/>
      <c r="AT118" s="63"/>
      <c r="AU118" s="63"/>
      <c r="AV118" s="63"/>
      <c r="AW118" s="63"/>
      <c r="AX118" s="63"/>
      <c r="AY118" s="63"/>
      <c r="AZ118" s="63"/>
      <c r="BA118" s="63"/>
      <c r="BB118" s="63"/>
      <c r="BC118" s="63"/>
      <c r="BD118" s="63"/>
      <c r="BE118" s="63"/>
      <c r="BF118" s="63"/>
      <c r="BG118" s="63"/>
      <c r="BH118" s="63"/>
      <c r="BI118" s="63"/>
      <c r="BJ118" s="63"/>
      <c r="BK118" s="63"/>
      <c r="BL118" s="63"/>
      <c r="BM118" s="63"/>
      <c r="BN118" s="63"/>
      <c r="BO118" s="63"/>
      <c r="BP118" s="63"/>
      <c r="BQ118" s="63"/>
      <c r="BR118" s="63"/>
      <c r="BS118" s="63"/>
      <c r="BT118" s="63"/>
      <c r="BU118" s="63"/>
    </row>
    <row r="119" spans="1:73" s="15" customFormat="1" ht="60" x14ac:dyDescent="0.25">
      <c r="A119" s="271"/>
      <c r="B119" s="278"/>
      <c r="C119" s="9" t="s">
        <v>209</v>
      </c>
      <c r="D119" s="164">
        <v>27</v>
      </c>
      <c r="E119" s="25">
        <v>35.130000000000003</v>
      </c>
      <c r="F119" s="23">
        <v>35.83</v>
      </c>
      <c r="G119" s="23">
        <f t="shared" si="42"/>
        <v>474.25500000000005</v>
      </c>
      <c r="H119" s="23">
        <f t="shared" si="43"/>
        <v>483.70499999999998</v>
      </c>
      <c r="I119" s="23">
        <f t="shared" si="36"/>
        <v>957.96</v>
      </c>
      <c r="J119" s="133">
        <f t="shared" si="44"/>
        <v>967.41</v>
      </c>
      <c r="K119" s="65">
        <f t="shared" si="37"/>
        <v>35.83</v>
      </c>
      <c r="L119" s="65">
        <v>36.19</v>
      </c>
      <c r="M119" s="65">
        <f t="shared" si="45"/>
        <v>483.70499999999998</v>
      </c>
      <c r="N119" s="65">
        <f t="shared" si="46"/>
        <v>100</v>
      </c>
      <c r="O119" s="133">
        <f t="shared" si="47"/>
        <v>967.41</v>
      </c>
      <c r="P119" s="65">
        <f t="shared" si="48"/>
        <v>488.56499999999994</v>
      </c>
      <c r="Q119" s="65">
        <f t="shared" si="49"/>
        <v>972.27</v>
      </c>
      <c r="R119" s="135">
        <f t="shared" si="50"/>
        <v>977.12999999999988</v>
      </c>
      <c r="S119" s="65">
        <f t="shared" si="51"/>
        <v>101.00474462740721</v>
      </c>
      <c r="T119" s="44"/>
      <c r="U119" s="25"/>
      <c r="V119" s="25">
        <f t="shared" si="34"/>
        <v>0</v>
      </c>
      <c r="W119" s="25">
        <f t="shared" si="38"/>
        <v>0</v>
      </c>
      <c r="X119" s="25">
        <f t="shared" si="39"/>
        <v>0</v>
      </c>
      <c r="Y119" s="25">
        <f t="shared" si="40"/>
        <v>0</v>
      </c>
      <c r="Z119" s="136">
        <f t="shared" si="52"/>
        <v>0</v>
      </c>
      <c r="AA119" s="25" t="e">
        <f t="shared" si="53"/>
        <v>#DIV/0!</v>
      </c>
      <c r="AB119" s="68">
        <f t="shared" si="41"/>
        <v>0</v>
      </c>
      <c r="AC119" s="71"/>
      <c r="AD119" s="68">
        <f t="shared" si="54"/>
        <v>0</v>
      </c>
      <c r="AE119" s="141">
        <f t="shared" si="55"/>
        <v>0</v>
      </c>
      <c r="AF119" s="68">
        <f t="shared" si="56"/>
        <v>0</v>
      </c>
      <c r="AG119" s="138">
        <f t="shared" si="35"/>
        <v>0</v>
      </c>
      <c r="AH119" s="139">
        <f t="shared" si="57"/>
        <v>0</v>
      </c>
      <c r="AI119" s="127" t="e">
        <f t="shared" si="58"/>
        <v>#DIV/0!</v>
      </c>
      <c r="AJ119" s="63"/>
      <c r="AK119" s="63"/>
      <c r="AL119" s="63"/>
      <c r="AM119" s="63"/>
      <c r="AN119" s="63"/>
      <c r="AO119" s="63"/>
      <c r="AP119" s="63"/>
      <c r="AQ119" s="63"/>
      <c r="AR119" s="63"/>
      <c r="AS119" s="63"/>
      <c r="AT119" s="63"/>
      <c r="AU119" s="63"/>
      <c r="AV119" s="63"/>
      <c r="AW119" s="63"/>
      <c r="AX119" s="63"/>
      <c r="AY119" s="63"/>
      <c r="AZ119" s="63"/>
      <c r="BA119" s="63"/>
      <c r="BB119" s="63"/>
      <c r="BC119" s="63"/>
      <c r="BD119" s="63"/>
      <c r="BE119" s="63"/>
      <c r="BF119" s="63"/>
      <c r="BG119" s="63"/>
      <c r="BH119" s="63"/>
      <c r="BI119" s="63"/>
      <c r="BJ119" s="63"/>
      <c r="BK119" s="63"/>
      <c r="BL119" s="63"/>
      <c r="BM119" s="63"/>
      <c r="BN119" s="63"/>
      <c r="BO119" s="63"/>
      <c r="BP119" s="63"/>
      <c r="BQ119" s="63"/>
      <c r="BR119" s="63"/>
      <c r="BS119" s="63"/>
      <c r="BT119" s="63"/>
      <c r="BU119" s="63"/>
    </row>
    <row r="120" spans="1:73" ht="39.75" customHeight="1" x14ac:dyDescent="0.25">
      <c r="A120" s="162">
        <v>63</v>
      </c>
      <c r="B120" s="90" t="s">
        <v>43</v>
      </c>
      <c r="C120" s="48" t="s">
        <v>56</v>
      </c>
      <c r="D120" s="18">
        <v>17725</v>
      </c>
      <c r="E120" s="21">
        <v>22.04</v>
      </c>
      <c r="F120" s="23">
        <v>22.92</v>
      </c>
      <c r="G120" s="23">
        <f t="shared" si="42"/>
        <v>195329.5</v>
      </c>
      <c r="H120" s="23">
        <f t="shared" si="43"/>
        <v>203128.50000000003</v>
      </c>
      <c r="I120" s="23">
        <f t="shared" si="36"/>
        <v>398458</v>
      </c>
      <c r="J120" s="133">
        <f t="shared" si="44"/>
        <v>406257.00000000006</v>
      </c>
      <c r="K120" s="65">
        <f t="shared" si="37"/>
        <v>22.92</v>
      </c>
      <c r="L120" s="65">
        <f>K120*1.045</f>
        <v>23.9514</v>
      </c>
      <c r="M120" s="65">
        <f t="shared" si="45"/>
        <v>203128.50000000003</v>
      </c>
      <c r="N120" s="65">
        <f t="shared" si="46"/>
        <v>100</v>
      </c>
      <c r="O120" s="133">
        <f t="shared" si="47"/>
        <v>406257.00000000006</v>
      </c>
      <c r="P120" s="65">
        <f t="shared" si="48"/>
        <v>212269.2825</v>
      </c>
      <c r="Q120" s="65">
        <f t="shared" si="49"/>
        <v>415397.78250000003</v>
      </c>
      <c r="R120" s="135">
        <f t="shared" si="50"/>
        <v>424538.565</v>
      </c>
      <c r="S120" s="65">
        <f t="shared" si="51"/>
        <v>104.5</v>
      </c>
      <c r="T120" s="164">
        <v>19401</v>
      </c>
      <c r="U120" s="21">
        <v>17.170000000000002</v>
      </c>
      <c r="V120" s="23">
        <v>17.86</v>
      </c>
      <c r="W120" s="25">
        <f t="shared" si="38"/>
        <v>166557.58500000002</v>
      </c>
      <c r="X120" s="25">
        <f t="shared" si="39"/>
        <v>173250.93</v>
      </c>
      <c r="Y120" s="25">
        <f t="shared" si="40"/>
        <v>339808.51500000001</v>
      </c>
      <c r="Z120" s="136">
        <f t="shared" si="52"/>
        <v>346501.86</v>
      </c>
      <c r="AA120" s="23">
        <f t="shared" si="53"/>
        <v>104.01863715783341</v>
      </c>
      <c r="AB120" s="71">
        <f t="shared" si="41"/>
        <v>17.86</v>
      </c>
      <c r="AC120" s="71">
        <v>18.66</v>
      </c>
      <c r="AD120" s="68">
        <f t="shared" si="54"/>
        <v>173250.93</v>
      </c>
      <c r="AE120" s="141">
        <f t="shared" si="55"/>
        <v>346501.86</v>
      </c>
      <c r="AF120" s="68">
        <f t="shared" si="56"/>
        <v>181011.33</v>
      </c>
      <c r="AG120" s="138">
        <f t="shared" si="35"/>
        <v>354262.26</v>
      </c>
      <c r="AH120" s="139">
        <f t="shared" si="57"/>
        <v>362022.66</v>
      </c>
      <c r="AI120" s="127">
        <f t="shared" si="58"/>
        <v>104.47928331466964</v>
      </c>
    </row>
    <row r="121" spans="1:73" ht="32.25" customHeight="1" x14ac:dyDescent="0.25">
      <c r="A121" s="162">
        <v>64</v>
      </c>
      <c r="B121" s="99" t="s">
        <v>44</v>
      </c>
      <c r="C121" s="9" t="s">
        <v>56</v>
      </c>
      <c r="D121" s="164"/>
      <c r="E121" s="25">
        <v>25.24</v>
      </c>
      <c r="F121" s="23">
        <v>26.72</v>
      </c>
      <c r="G121" s="23">
        <f t="shared" si="42"/>
        <v>0</v>
      </c>
      <c r="H121" s="23">
        <f t="shared" si="43"/>
        <v>0</v>
      </c>
      <c r="I121" s="23">
        <f t="shared" si="36"/>
        <v>0</v>
      </c>
      <c r="J121" s="133">
        <f t="shared" si="44"/>
        <v>0</v>
      </c>
      <c r="K121" s="65"/>
      <c r="L121" s="65"/>
      <c r="M121" s="65">
        <f t="shared" si="45"/>
        <v>0</v>
      </c>
      <c r="N121" s="65">
        <f t="shared" si="46"/>
        <v>0</v>
      </c>
      <c r="O121" s="133">
        <f t="shared" si="47"/>
        <v>0</v>
      </c>
      <c r="P121" s="65">
        <f t="shared" si="48"/>
        <v>0</v>
      </c>
      <c r="Q121" s="65">
        <f t="shared" si="49"/>
        <v>0</v>
      </c>
      <c r="R121" s="135">
        <f t="shared" si="50"/>
        <v>0</v>
      </c>
      <c r="S121" s="65" t="e">
        <f t="shared" si="51"/>
        <v>#DIV/0!</v>
      </c>
      <c r="T121" s="164">
        <v>0</v>
      </c>
      <c r="U121" s="25"/>
      <c r="V121" s="25">
        <f t="shared" si="34"/>
        <v>0</v>
      </c>
      <c r="W121" s="25">
        <f t="shared" si="38"/>
        <v>0</v>
      </c>
      <c r="X121" s="25">
        <f t="shared" si="39"/>
        <v>0</v>
      </c>
      <c r="Y121" s="25">
        <f t="shared" si="40"/>
        <v>0</v>
      </c>
      <c r="Z121" s="136">
        <f t="shared" si="52"/>
        <v>0</v>
      </c>
      <c r="AA121" s="25" t="e">
        <f t="shared" si="53"/>
        <v>#DIV/0!</v>
      </c>
      <c r="AB121" s="68">
        <f t="shared" si="41"/>
        <v>0</v>
      </c>
      <c r="AC121" s="71"/>
      <c r="AD121" s="68">
        <f t="shared" si="54"/>
        <v>0</v>
      </c>
      <c r="AE121" s="141">
        <f t="shared" si="55"/>
        <v>0</v>
      </c>
      <c r="AF121" s="68">
        <f t="shared" si="56"/>
        <v>0</v>
      </c>
      <c r="AG121" s="138">
        <f t="shared" si="35"/>
        <v>0</v>
      </c>
      <c r="AH121" s="139">
        <f t="shared" si="57"/>
        <v>0</v>
      </c>
      <c r="AI121" s="127" t="e">
        <f t="shared" si="58"/>
        <v>#DIV/0!</v>
      </c>
    </row>
    <row r="122" spans="1:73" ht="46.5" customHeight="1" x14ac:dyDescent="0.25">
      <c r="A122" s="162">
        <v>65</v>
      </c>
      <c r="B122" s="13" t="s">
        <v>223</v>
      </c>
      <c r="C122" s="9" t="s">
        <v>56</v>
      </c>
      <c r="D122" s="164"/>
      <c r="E122" s="25"/>
      <c r="F122" s="23">
        <f t="shared" si="33"/>
        <v>0</v>
      </c>
      <c r="G122" s="23">
        <f t="shared" si="42"/>
        <v>0</v>
      </c>
      <c r="H122" s="23">
        <f t="shared" si="43"/>
        <v>0</v>
      </c>
      <c r="I122" s="23">
        <f t="shared" si="36"/>
        <v>0</v>
      </c>
      <c r="J122" s="133">
        <f t="shared" si="44"/>
        <v>0</v>
      </c>
      <c r="K122" s="65">
        <f t="shared" si="37"/>
        <v>0</v>
      </c>
      <c r="L122" s="65"/>
      <c r="M122" s="65">
        <f t="shared" si="45"/>
        <v>0</v>
      </c>
      <c r="N122" s="65" t="e">
        <f t="shared" si="46"/>
        <v>#DIV/0!</v>
      </c>
      <c r="O122" s="133">
        <f t="shared" si="47"/>
        <v>0</v>
      </c>
      <c r="P122" s="65">
        <f t="shared" si="48"/>
        <v>0</v>
      </c>
      <c r="Q122" s="65">
        <f t="shared" si="49"/>
        <v>0</v>
      </c>
      <c r="R122" s="135">
        <f t="shared" si="50"/>
        <v>0</v>
      </c>
      <c r="S122" s="65" t="e">
        <f t="shared" si="51"/>
        <v>#DIV/0!</v>
      </c>
      <c r="T122" s="164">
        <v>0</v>
      </c>
      <c r="U122" s="25"/>
      <c r="V122" s="25">
        <f t="shared" si="34"/>
        <v>0</v>
      </c>
      <c r="W122" s="25">
        <f t="shared" si="38"/>
        <v>0</v>
      </c>
      <c r="X122" s="25">
        <f t="shared" si="39"/>
        <v>0</v>
      </c>
      <c r="Y122" s="25">
        <f t="shared" si="40"/>
        <v>0</v>
      </c>
      <c r="Z122" s="136">
        <f t="shared" si="52"/>
        <v>0</v>
      </c>
      <c r="AA122" s="25" t="e">
        <f t="shared" si="53"/>
        <v>#DIV/0!</v>
      </c>
      <c r="AB122" s="68">
        <f t="shared" si="41"/>
        <v>0</v>
      </c>
      <c r="AC122" s="71"/>
      <c r="AD122" s="68">
        <f t="shared" si="54"/>
        <v>0</v>
      </c>
      <c r="AE122" s="141">
        <f t="shared" si="55"/>
        <v>0</v>
      </c>
      <c r="AF122" s="68">
        <f t="shared" si="56"/>
        <v>0</v>
      </c>
      <c r="AG122" s="138">
        <f t="shared" si="35"/>
        <v>0</v>
      </c>
      <c r="AH122" s="139">
        <f t="shared" si="57"/>
        <v>0</v>
      </c>
      <c r="AI122" s="127" t="e">
        <f t="shared" si="58"/>
        <v>#DIV/0!</v>
      </c>
    </row>
    <row r="123" spans="1:73" ht="46.5" customHeight="1" x14ac:dyDescent="0.25">
      <c r="A123" s="162">
        <v>66</v>
      </c>
      <c r="B123" s="60" t="s">
        <v>224</v>
      </c>
      <c r="C123" s="9" t="s">
        <v>56</v>
      </c>
      <c r="D123" s="164"/>
      <c r="E123" s="25"/>
      <c r="F123" s="23">
        <f t="shared" si="33"/>
        <v>0</v>
      </c>
      <c r="G123" s="23">
        <f t="shared" si="42"/>
        <v>0</v>
      </c>
      <c r="H123" s="23">
        <f t="shared" si="43"/>
        <v>0</v>
      </c>
      <c r="I123" s="23">
        <f t="shared" si="36"/>
        <v>0</v>
      </c>
      <c r="J123" s="133">
        <f t="shared" si="44"/>
        <v>0</v>
      </c>
      <c r="K123" s="65">
        <f t="shared" si="37"/>
        <v>0</v>
      </c>
      <c r="L123" s="65"/>
      <c r="M123" s="65">
        <f t="shared" si="45"/>
        <v>0</v>
      </c>
      <c r="N123" s="65" t="e">
        <f t="shared" si="46"/>
        <v>#DIV/0!</v>
      </c>
      <c r="O123" s="133">
        <f t="shared" si="47"/>
        <v>0</v>
      </c>
      <c r="P123" s="65">
        <f t="shared" si="48"/>
        <v>0</v>
      </c>
      <c r="Q123" s="65">
        <f t="shared" si="49"/>
        <v>0</v>
      </c>
      <c r="R123" s="135">
        <f t="shared" si="50"/>
        <v>0</v>
      </c>
      <c r="S123" s="65" t="e">
        <f t="shared" si="51"/>
        <v>#DIV/0!</v>
      </c>
      <c r="T123" s="164"/>
      <c r="U123" s="25"/>
      <c r="V123" s="25">
        <f t="shared" si="34"/>
        <v>0</v>
      </c>
      <c r="W123" s="25">
        <f t="shared" si="38"/>
        <v>0</v>
      </c>
      <c r="X123" s="25">
        <f t="shared" si="39"/>
        <v>0</v>
      </c>
      <c r="Y123" s="25">
        <f t="shared" si="40"/>
        <v>0</v>
      </c>
      <c r="Z123" s="136">
        <f t="shared" si="52"/>
        <v>0</v>
      </c>
      <c r="AA123" s="25" t="e">
        <f t="shared" si="53"/>
        <v>#DIV/0!</v>
      </c>
      <c r="AB123" s="68">
        <f t="shared" si="41"/>
        <v>0</v>
      </c>
      <c r="AC123" s="71"/>
      <c r="AD123" s="68">
        <f t="shared" si="54"/>
        <v>0</v>
      </c>
      <c r="AE123" s="141">
        <f t="shared" si="55"/>
        <v>0</v>
      </c>
      <c r="AF123" s="68">
        <f t="shared" si="56"/>
        <v>0</v>
      </c>
      <c r="AG123" s="138">
        <f t="shared" si="35"/>
        <v>0</v>
      </c>
      <c r="AH123" s="139">
        <f t="shared" si="57"/>
        <v>0</v>
      </c>
      <c r="AI123" s="127" t="e">
        <f t="shared" si="58"/>
        <v>#DIV/0!</v>
      </c>
    </row>
    <row r="124" spans="1:73" s="17" customFormat="1" ht="30" x14ac:dyDescent="0.25">
      <c r="A124" s="162">
        <v>67</v>
      </c>
      <c r="B124" s="91" t="s">
        <v>122</v>
      </c>
      <c r="C124" s="1" t="s">
        <v>56</v>
      </c>
      <c r="D124" s="22">
        <v>4</v>
      </c>
      <c r="E124" s="25">
        <v>13.59</v>
      </c>
      <c r="F124" s="23">
        <v>14.39</v>
      </c>
      <c r="G124" s="23">
        <f t="shared" si="42"/>
        <v>27.18</v>
      </c>
      <c r="H124" s="23">
        <f t="shared" si="43"/>
        <v>28.78</v>
      </c>
      <c r="I124" s="23">
        <f t="shared" si="36"/>
        <v>55.96</v>
      </c>
      <c r="J124" s="133">
        <f t="shared" si="44"/>
        <v>57.56</v>
      </c>
      <c r="K124" s="65">
        <f t="shared" si="37"/>
        <v>14.39</v>
      </c>
      <c r="L124" s="65">
        <v>15.54</v>
      </c>
      <c r="M124" s="65">
        <f t="shared" si="45"/>
        <v>28.78</v>
      </c>
      <c r="N124" s="65">
        <f t="shared" si="46"/>
        <v>100</v>
      </c>
      <c r="O124" s="133">
        <f t="shared" si="47"/>
        <v>57.56</v>
      </c>
      <c r="P124" s="65">
        <f t="shared" si="48"/>
        <v>31.08</v>
      </c>
      <c r="Q124" s="65">
        <f t="shared" si="49"/>
        <v>59.86</v>
      </c>
      <c r="R124" s="135">
        <f t="shared" si="50"/>
        <v>62.16</v>
      </c>
      <c r="S124" s="65">
        <f t="shared" si="51"/>
        <v>107.99166087560805</v>
      </c>
      <c r="T124" s="164"/>
      <c r="U124" s="23">
        <v>0</v>
      </c>
      <c r="V124" s="23">
        <f t="shared" si="34"/>
        <v>0</v>
      </c>
      <c r="W124" s="23">
        <f t="shared" si="38"/>
        <v>0</v>
      </c>
      <c r="X124" s="23">
        <f t="shared" si="39"/>
        <v>0</v>
      </c>
      <c r="Y124" s="23">
        <f t="shared" si="40"/>
        <v>0</v>
      </c>
      <c r="Z124" s="136">
        <f t="shared" si="52"/>
        <v>0</v>
      </c>
      <c r="AA124" s="25" t="e">
        <f t="shared" si="53"/>
        <v>#DIV/0!</v>
      </c>
      <c r="AB124" s="68">
        <f t="shared" si="41"/>
        <v>0</v>
      </c>
      <c r="AC124" s="71"/>
      <c r="AD124" s="68">
        <f t="shared" si="54"/>
        <v>0</v>
      </c>
      <c r="AE124" s="141">
        <f t="shared" si="55"/>
        <v>0</v>
      </c>
      <c r="AF124" s="68">
        <f t="shared" si="56"/>
        <v>0</v>
      </c>
      <c r="AG124" s="138">
        <f t="shared" si="35"/>
        <v>0</v>
      </c>
      <c r="AH124" s="139">
        <f t="shared" si="57"/>
        <v>0</v>
      </c>
      <c r="AI124" s="127" t="e">
        <f t="shared" si="58"/>
        <v>#DIV/0!</v>
      </c>
      <c r="AJ124" s="63"/>
      <c r="AK124" s="63"/>
      <c r="AL124" s="63"/>
      <c r="AM124" s="63"/>
      <c r="AN124" s="63"/>
      <c r="AO124" s="63"/>
      <c r="AP124" s="63"/>
      <c r="AQ124" s="63"/>
      <c r="AR124" s="63"/>
      <c r="AS124" s="63"/>
      <c r="AT124" s="63"/>
      <c r="AU124" s="63"/>
      <c r="AV124" s="63"/>
      <c r="AW124" s="63"/>
      <c r="AX124" s="63"/>
      <c r="AY124" s="63"/>
      <c r="AZ124" s="63"/>
      <c r="BA124" s="63"/>
      <c r="BB124" s="63"/>
      <c r="BC124" s="63"/>
      <c r="BD124" s="63"/>
      <c r="BE124" s="63"/>
      <c r="BF124" s="63"/>
      <c r="BG124" s="63"/>
      <c r="BH124" s="63"/>
      <c r="BI124" s="63"/>
      <c r="BJ124" s="63"/>
      <c r="BK124" s="63"/>
      <c r="BL124" s="63"/>
      <c r="BM124" s="63"/>
      <c r="BN124" s="63"/>
      <c r="BO124" s="63"/>
      <c r="BP124" s="63"/>
      <c r="BQ124" s="63"/>
      <c r="BR124" s="63"/>
      <c r="BS124" s="63"/>
      <c r="BT124" s="63"/>
      <c r="BU124" s="63"/>
    </row>
    <row r="125" spans="1:73" s="16" customFormat="1" ht="30" customHeight="1" x14ac:dyDescent="0.25">
      <c r="A125" s="267">
        <v>68</v>
      </c>
      <c r="B125" s="289" t="s">
        <v>229</v>
      </c>
      <c r="C125" s="1" t="s">
        <v>232</v>
      </c>
      <c r="D125" s="164"/>
      <c r="E125" s="25"/>
      <c r="F125" s="23">
        <f t="shared" si="33"/>
        <v>0</v>
      </c>
      <c r="G125" s="23">
        <f t="shared" si="42"/>
        <v>0</v>
      </c>
      <c r="H125" s="23">
        <f t="shared" si="43"/>
        <v>0</v>
      </c>
      <c r="I125" s="23">
        <f t="shared" si="36"/>
        <v>0</v>
      </c>
      <c r="J125" s="133">
        <f t="shared" si="44"/>
        <v>0</v>
      </c>
      <c r="K125" s="65">
        <f t="shared" si="37"/>
        <v>0</v>
      </c>
      <c r="L125" s="65"/>
      <c r="M125" s="65">
        <f t="shared" si="45"/>
        <v>0</v>
      </c>
      <c r="N125" s="65" t="e">
        <f t="shared" si="46"/>
        <v>#DIV/0!</v>
      </c>
      <c r="O125" s="133">
        <f t="shared" si="47"/>
        <v>0</v>
      </c>
      <c r="P125" s="65">
        <f t="shared" si="48"/>
        <v>0</v>
      </c>
      <c r="Q125" s="65">
        <f t="shared" si="49"/>
        <v>0</v>
      </c>
      <c r="R125" s="135">
        <f t="shared" si="50"/>
        <v>0</v>
      </c>
      <c r="S125" s="65" t="e">
        <f t="shared" si="51"/>
        <v>#DIV/0!</v>
      </c>
      <c r="T125" s="164"/>
      <c r="U125" s="25"/>
      <c r="V125" s="25">
        <f t="shared" si="34"/>
        <v>0</v>
      </c>
      <c r="W125" s="25">
        <f t="shared" si="38"/>
        <v>0</v>
      </c>
      <c r="X125" s="25">
        <f t="shared" si="39"/>
        <v>0</v>
      </c>
      <c r="Y125" s="25">
        <f t="shared" si="40"/>
        <v>0</v>
      </c>
      <c r="Z125" s="136">
        <f t="shared" si="52"/>
        <v>0</v>
      </c>
      <c r="AA125" s="25" t="e">
        <f t="shared" si="53"/>
        <v>#DIV/0!</v>
      </c>
      <c r="AB125" s="68">
        <f t="shared" si="41"/>
        <v>0</v>
      </c>
      <c r="AC125" s="71"/>
      <c r="AD125" s="68">
        <f t="shared" si="54"/>
        <v>0</v>
      </c>
      <c r="AE125" s="141">
        <f t="shared" si="55"/>
        <v>0</v>
      </c>
      <c r="AF125" s="68">
        <f t="shared" si="56"/>
        <v>0</v>
      </c>
      <c r="AG125" s="138">
        <f t="shared" si="35"/>
        <v>0</v>
      </c>
      <c r="AH125" s="139">
        <f t="shared" si="57"/>
        <v>0</v>
      </c>
      <c r="AI125" s="127" t="e">
        <f t="shared" si="58"/>
        <v>#DIV/0!</v>
      </c>
      <c r="AJ125" s="63"/>
      <c r="AK125" s="63"/>
      <c r="AL125" s="63"/>
      <c r="AM125" s="63"/>
      <c r="AN125" s="63"/>
      <c r="AO125" s="63"/>
      <c r="AP125" s="63"/>
      <c r="AQ125" s="63"/>
      <c r="AR125" s="63"/>
      <c r="AS125" s="63"/>
      <c r="AT125" s="63"/>
      <c r="AU125" s="63"/>
      <c r="AV125" s="63"/>
      <c r="AW125" s="63"/>
      <c r="AX125" s="63"/>
      <c r="AY125" s="63"/>
      <c r="AZ125" s="63"/>
      <c r="BA125" s="63"/>
      <c r="BB125" s="63"/>
      <c r="BC125" s="63"/>
      <c r="BD125" s="63"/>
      <c r="BE125" s="63"/>
      <c r="BF125" s="63"/>
      <c r="BG125" s="63"/>
      <c r="BH125" s="63"/>
      <c r="BI125" s="63"/>
      <c r="BJ125" s="63"/>
      <c r="BK125" s="63"/>
      <c r="BL125" s="63"/>
      <c r="BM125" s="63"/>
      <c r="BN125" s="63"/>
      <c r="BO125" s="63"/>
      <c r="BP125" s="63"/>
      <c r="BQ125" s="63"/>
      <c r="BR125" s="63"/>
      <c r="BS125" s="63"/>
      <c r="BT125" s="63"/>
      <c r="BU125" s="63"/>
    </row>
    <row r="126" spans="1:73" s="16" customFormat="1" ht="45" x14ac:dyDescent="0.25">
      <c r="A126" s="268"/>
      <c r="B126" s="290"/>
      <c r="C126" s="1" t="s">
        <v>231</v>
      </c>
      <c r="D126" s="164"/>
      <c r="E126" s="25"/>
      <c r="F126" s="23">
        <f t="shared" si="33"/>
        <v>0</v>
      </c>
      <c r="G126" s="23">
        <f t="shared" si="42"/>
        <v>0</v>
      </c>
      <c r="H126" s="23">
        <f t="shared" si="43"/>
        <v>0</v>
      </c>
      <c r="I126" s="23">
        <f t="shared" si="36"/>
        <v>0</v>
      </c>
      <c r="J126" s="133">
        <f t="shared" si="44"/>
        <v>0</v>
      </c>
      <c r="K126" s="65">
        <f t="shared" si="37"/>
        <v>0</v>
      </c>
      <c r="L126" s="65"/>
      <c r="M126" s="65">
        <f t="shared" si="45"/>
        <v>0</v>
      </c>
      <c r="N126" s="65" t="e">
        <f t="shared" si="46"/>
        <v>#DIV/0!</v>
      </c>
      <c r="O126" s="133">
        <f t="shared" si="47"/>
        <v>0</v>
      </c>
      <c r="P126" s="65">
        <f t="shared" si="48"/>
        <v>0</v>
      </c>
      <c r="Q126" s="65">
        <f t="shared" si="49"/>
        <v>0</v>
      </c>
      <c r="R126" s="135">
        <f t="shared" si="50"/>
        <v>0</v>
      </c>
      <c r="S126" s="65" t="e">
        <f t="shared" si="51"/>
        <v>#DIV/0!</v>
      </c>
      <c r="T126" s="164"/>
      <c r="U126" s="25"/>
      <c r="V126" s="25">
        <f t="shared" si="34"/>
        <v>0</v>
      </c>
      <c r="W126" s="25">
        <f t="shared" si="38"/>
        <v>0</v>
      </c>
      <c r="X126" s="25">
        <f t="shared" si="39"/>
        <v>0</v>
      </c>
      <c r="Y126" s="25">
        <f t="shared" si="40"/>
        <v>0</v>
      </c>
      <c r="Z126" s="136">
        <f t="shared" si="52"/>
        <v>0</v>
      </c>
      <c r="AA126" s="25" t="e">
        <f t="shared" si="53"/>
        <v>#DIV/0!</v>
      </c>
      <c r="AB126" s="68">
        <f t="shared" si="41"/>
        <v>0</v>
      </c>
      <c r="AC126" s="71"/>
      <c r="AD126" s="68">
        <f t="shared" si="54"/>
        <v>0</v>
      </c>
      <c r="AE126" s="141">
        <f t="shared" si="55"/>
        <v>0</v>
      </c>
      <c r="AF126" s="68">
        <f t="shared" si="56"/>
        <v>0</v>
      </c>
      <c r="AG126" s="138">
        <f t="shared" si="35"/>
        <v>0</v>
      </c>
      <c r="AH126" s="139">
        <f t="shared" si="57"/>
        <v>0</v>
      </c>
      <c r="AI126" s="127" t="e">
        <f t="shared" si="58"/>
        <v>#DIV/0!</v>
      </c>
      <c r="AJ126" s="63"/>
      <c r="AK126" s="63"/>
      <c r="AL126" s="63"/>
      <c r="AM126" s="63"/>
      <c r="AN126" s="63"/>
      <c r="AO126" s="63"/>
      <c r="AP126" s="63"/>
      <c r="AQ126" s="63"/>
      <c r="AR126" s="63"/>
      <c r="AS126" s="63"/>
      <c r="AT126" s="63"/>
      <c r="AU126" s="63"/>
      <c r="AV126" s="63"/>
      <c r="AW126" s="63"/>
      <c r="AX126" s="63"/>
      <c r="AY126" s="63"/>
      <c r="AZ126" s="63"/>
      <c r="BA126" s="63"/>
      <c r="BB126" s="63"/>
      <c r="BC126" s="63"/>
      <c r="BD126" s="63"/>
      <c r="BE126" s="63"/>
      <c r="BF126" s="63"/>
      <c r="BG126" s="63"/>
      <c r="BH126" s="63"/>
      <c r="BI126" s="63"/>
      <c r="BJ126" s="63"/>
      <c r="BK126" s="63"/>
      <c r="BL126" s="63"/>
      <c r="BM126" s="63"/>
      <c r="BN126" s="63"/>
      <c r="BO126" s="63"/>
      <c r="BP126" s="63"/>
      <c r="BQ126" s="63"/>
      <c r="BR126" s="63"/>
      <c r="BS126" s="63"/>
      <c r="BT126" s="63"/>
      <c r="BU126" s="63"/>
    </row>
    <row r="127" spans="1:73" s="16" customFormat="1" ht="45" x14ac:dyDescent="0.25">
      <c r="A127" s="271"/>
      <c r="B127" s="291"/>
      <c r="C127" s="1" t="s">
        <v>230</v>
      </c>
      <c r="D127" s="164"/>
      <c r="E127" s="25"/>
      <c r="F127" s="23">
        <f t="shared" si="33"/>
        <v>0</v>
      </c>
      <c r="G127" s="23">
        <f t="shared" si="42"/>
        <v>0</v>
      </c>
      <c r="H127" s="23">
        <f t="shared" si="43"/>
        <v>0</v>
      </c>
      <c r="I127" s="23">
        <f t="shared" si="36"/>
        <v>0</v>
      </c>
      <c r="J127" s="133">
        <f t="shared" si="44"/>
        <v>0</v>
      </c>
      <c r="K127" s="65">
        <f t="shared" si="37"/>
        <v>0</v>
      </c>
      <c r="L127" s="65"/>
      <c r="M127" s="65">
        <f t="shared" si="45"/>
        <v>0</v>
      </c>
      <c r="N127" s="65" t="e">
        <f t="shared" si="46"/>
        <v>#DIV/0!</v>
      </c>
      <c r="O127" s="133">
        <f t="shared" si="47"/>
        <v>0</v>
      </c>
      <c r="P127" s="65">
        <f t="shared" si="48"/>
        <v>0</v>
      </c>
      <c r="Q127" s="65">
        <f t="shared" si="49"/>
        <v>0</v>
      </c>
      <c r="R127" s="135">
        <f t="shared" si="50"/>
        <v>0</v>
      </c>
      <c r="S127" s="65" t="e">
        <f t="shared" si="51"/>
        <v>#DIV/0!</v>
      </c>
      <c r="T127" s="164"/>
      <c r="U127" s="25"/>
      <c r="V127" s="25">
        <f t="shared" si="34"/>
        <v>0</v>
      </c>
      <c r="W127" s="25">
        <f t="shared" si="38"/>
        <v>0</v>
      </c>
      <c r="X127" s="25">
        <f t="shared" si="39"/>
        <v>0</v>
      </c>
      <c r="Y127" s="25">
        <f t="shared" si="40"/>
        <v>0</v>
      </c>
      <c r="Z127" s="136">
        <f t="shared" si="52"/>
        <v>0</v>
      </c>
      <c r="AA127" s="25" t="e">
        <f t="shared" si="53"/>
        <v>#DIV/0!</v>
      </c>
      <c r="AB127" s="68">
        <f t="shared" si="41"/>
        <v>0</v>
      </c>
      <c r="AC127" s="71"/>
      <c r="AD127" s="68">
        <f t="shared" si="54"/>
        <v>0</v>
      </c>
      <c r="AE127" s="141">
        <f t="shared" si="55"/>
        <v>0</v>
      </c>
      <c r="AF127" s="68">
        <f t="shared" si="56"/>
        <v>0</v>
      </c>
      <c r="AG127" s="138">
        <f t="shared" si="35"/>
        <v>0</v>
      </c>
      <c r="AH127" s="139">
        <f t="shared" si="57"/>
        <v>0</v>
      </c>
      <c r="AI127" s="127" t="e">
        <f t="shared" si="58"/>
        <v>#DIV/0!</v>
      </c>
      <c r="AJ127" s="63"/>
      <c r="AK127" s="63"/>
      <c r="AL127" s="63"/>
      <c r="AM127" s="63"/>
      <c r="AN127" s="63"/>
      <c r="AO127" s="63"/>
      <c r="AP127" s="63"/>
      <c r="AQ127" s="63"/>
      <c r="AR127" s="63"/>
      <c r="AS127" s="63"/>
      <c r="AT127" s="63"/>
      <c r="AU127" s="63"/>
      <c r="AV127" s="63"/>
      <c r="AW127" s="63"/>
      <c r="AX127" s="63"/>
      <c r="AY127" s="63"/>
      <c r="AZ127" s="63"/>
      <c r="BA127" s="63"/>
      <c r="BB127" s="63"/>
      <c r="BC127" s="63"/>
      <c r="BD127" s="63"/>
      <c r="BE127" s="63"/>
      <c r="BF127" s="63"/>
      <c r="BG127" s="63"/>
      <c r="BH127" s="63"/>
      <c r="BI127" s="63"/>
      <c r="BJ127" s="63"/>
      <c r="BK127" s="63"/>
      <c r="BL127" s="63"/>
      <c r="BM127" s="63"/>
      <c r="BN127" s="63"/>
      <c r="BO127" s="63"/>
      <c r="BP127" s="63"/>
      <c r="BQ127" s="63"/>
      <c r="BR127" s="63"/>
      <c r="BS127" s="63"/>
      <c r="BT127" s="63"/>
      <c r="BU127" s="63"/>
    </row>
    <row r="128" spans="1:73" s="16" customFormat="1" ht="30" x14ac:dyDescent="0.25">
      <c r="A128" s="160">
        <v>69</v>
      </c>
      <c r="B128" s="163" t="s">
        <v>238</v>
      </c>
      <c r="C128" s="1" t="s">
        <v>239</v>
      </c>
      <c r="D128" s="164"/>
      <c r="E128" s="23">
        <v>0</v>
      </c>
      <c r="F128" s="23">
        <f t="shared" si="33"/>
        <v>0</v>
      </c>
      <c r="G128" s="23">
        <f t="shared" si="42"/>
        <v>0</v>
      </c>
      <c r="H128" s="23">
        <f t="shared" si="43"/>
        <v>0</v>
      </c>
      <c r="I128" s="23">
        <f t="shared" si="36"/>
        <v>0</v>
      </c>
      <c r="J128" s="133">
        <f t="shared" si="44"/>
        <v>0</v>
      </c>
      <c r="K128" s="65">
        <f t="shared" si="37"/>
        <v>0</v>
      </c>
      <c r="L128" s="65"/>
      <c r="M128" s="65">
        <f t="shared" si="45"/>
        <v>0</v>
      </c>
      <c r="N128" s="65" t="e">
        <f t="shared" si="46"/>
        <v>#DIV/0!</v>
      </c>
      <c r="O128" s="133">
        <f t="shared" si="47"/>
        <v>0</v>
      </c>
      <c r="P128" s="65">
        <f t="shared" si="48"/>
        <v>0</v>
      </c>
      <c r="Q128" s="65">
        <f t="shared" si="49"/>
        <v>0</v>
      </c>
      <c r="R128" s="135">
        <f t="shared" si="50"/>
        <v>0</v>
      </c>
      <c r="S128" s="65" t="e">
        <f t="shared" si="51"/>
        <v>#DIV/0!</v>
      </c>
      <c r="T128" s="164"/>
      <c r="U128" s="25"/>
      <c r="V128" s="25">
        <f t="shared" si="34"/>
        <v>0</v>
      </c>
      <c r="W128" s="25">
        <f t="shared" si="38"/>
        <v>0</v>
      </c>
      <c r="X128" s="25">
        <f t="shared" si="39"/>
        <v>0</v>
      </c>
      <c r="Y128" s="25">
        <f t="shared" si="40"/>
        <v>0</v>
      </c>
      <c r="Z128" s="136">
        <f t="shared" si="52"/>
        <v>0</v>
      </c>
      <c r="AA128" s="25" t="e">
        <f t="shared" si="53"/>
        <v>#DIV/0!</v>
      </c>
      <c r="AB128" s="68">
        <f t="shared" si="41"/>
        <v>0</v>
      </c>
      <c r="AC128" s="71"/>
      <c r="AD128" s="68">
        <f t="shared" si="54"/>
        <v>0</v>
      </c>
      <c r="AE128" s="141">
        <f t="shared" si="55"/>
        <v>0</v>
      </c>
      <c r="AF128" s="68">
        <f t="shared" si="56"/>
        <v>0</v>
      </c>
      <c r="AG128" s="138">
        <f t="shared" si="35"/>
        <v>0</v>
      </c>
      <c r="AH128" s="139">
        <f t="shared" si="57"/>
        <v>0</v>
      </c>
      <c r="AI128" s="127" t="e">
        <f t="shared" si="58"/>
        <v>#DIV/0!</v>
      </c>
      <c r="AJ128" s="63"/>
      <c r="AK128" s="63"/>
      <c r="AL128" s="63"/>
      <c r="AM128" s="63"/>
      <c r="AN128" s="63"/>
      <c r="AO128" s="63"/>
      <c r="AP128" s="63"/>
      <c r="AQ128" s="63"/>
      <c r="AR128" s="63"/>
      <c r="AS128" s="63"/>
      <c r="AT128" s="63"/>
      <c r="AU128" s="63"/>
      <c r="AV128" s="63"/>
      <c r="AW128" s="63"/>
      <c r="AX128" s="63"/>
      <c r="AY128" s="63"/>
      <c r="AZ128" s="63"/>
      <c r="BA128" s="63"/>
      <c r="BB128" s="63"/>
      <c r="BC128" s="63"/>
      <c r="BD128" s="63"/>
      <c r="BE128" s="63"/>
      <c r="BF128" s="63"/>
      <c r="BG128" s="63"/>
      <c r="BH128" s="63"/>
      <c r="BI128" s="63"/>
      <c r="BJ128" s="63"/>
      <c r="BK128" s="63"/>
      <c r="BL128" s="63"/>
      <c r="BM128" s="63"/>
      <c r="BN128" s="63"/>
      <c r="BO128" s="63"/>
      <c r="BP128" s="63"/>
      <c r="BQ128" s="63"/>
      <c r="BR128" s="63"/>
      <c r="BS128" s="63"/>
      <c r="BT128" s="63"/>
      <c r="BU128" s="63"/>
    </row>
    <row r="129" spans="1:73" s="16" customFormat="1" ht="45" x14ac:dyDescent="0.25">
      <c r="A129" s="160">
        <v>70</v>
      </c>
      <c r="B129" s="62" t="s">
        <v>235</v>
      </c>
      <c r="C129" s="1" t="s">
        <v>56</v>
      </c>
      <c r="D129" s="164"/>
      <c r="E129" s="23">
        <v>0</v>
      </c>
      <c r="F129" s="23">
        <f t="shared" si="33"/>
        <v>0</v>
      </c>
      <c r="G129" s="23">
        <f t="shared" si="42"/>
        <v>0</v>
      </c>
      <c r="H129" s="23">
        <f t="shared" si="43"/>
        <v>0</v>
      </c>
      <c r="I129" s="23">
        <f t="shared" si="36"/>
        <v>0</v>
      </c>
      <c r="J129" s="133">
        <f t="shared" si="44"/>
        <v>0</v>
      </c>
      <c r="K129" s="65">
        <f t="shared" si="37"/>
        <v>0</v>
      </c>
      <c r="L129" s="65"/>
      <c r="M129" s="65">
        <f t="shared" si="45"/>
        <v>0</v>
      </c>
      <c r="N129" s="65" t="e">
        <f t="shared" si="46"/>
        <v>#DIV/0!</v>
      </c>
      <c r="O129" s="133">
        <f t="shared" si="47"/>
        <v>0</v>
      </c>
      <c r="P129" s="65">
        <f t="shared" si="48"/>
        <v>0</v>
      </c>
      <c r="Q129" s="65">
        <f t="shared" si="49"/>
        <v>0</v>
      </c>
      <c r="R129" s="135">
        <f t="shared" si="50"/>
        <v>0</v>
      </c>
      <c r="S129" s="65" t="e">
        <f t="shared" si="51"/>
        <v>#DIV/0!</v>
      </c>
      <c r="T129" s="164"/>
      <c r="U129" s="25"/>
      <c r="V129" s="25">
        <f t="shared" si="34"/>
        <v>0</v>
      </c>
      <c r="W129" s="25">
        <f t="shared" si="38"/>
        <v>0</v>
      </c>
      <c r="X129" s="25">
        <f t="shared" si="39"/>
        <v>0</v>
      </c>
      <c r="Y129" s="25">
        <f t="shared" si="40"/>
        <v>0</v>
      </c>
      <c r="Z129" s="136">
        <f t="shared" si="52"/>
        <v>0</v>
      </c>
      <c r="AA129" s="25" t="e">
        <f t="shared" si="53"/>
        <v>#DIV/0!</v>
      </c>
      <c r="AB129" s="68">
        <f t="shared" si="41"/>
        <v>0</v>
      </c>
      <c r="AC129" s="71"/>
      <c r="AD129" s="68">
        <f t="shared" si="54"/>
        <v>0</v>
      </c>
      <c r="AE129" s="141">
        <f t="shared" si="55"/>
        <v>0</v>
      </c>
      <c r="AF129" s="68">
        <f t="shared" si="56"/>
        <v>0</v>
      </c>
      <c r="AG129" s="138">
        <f t="shared" si="35"/>
        <v>0</v>
      </c>
      <c r="AH129" s="139">
        <f t="shared" si="57"/>
        <v>0</v>
      </c>
      <c r="AI129" s="127" t="e">
        <f t="shared" si="58"/>
        <v>#DIV/0!</v>
      </c>
      <c r="AJ129" s="63"/>
      <c r="AK129" s="63"/>
      <c r="AL129" s="63"/>
      <c r="AM129" s="63"/>
      <c r="AN129" s="63"/>
      <c r="AO129" s="63"/>
      <c r="AP129" s="63"/>
      <c r="AQ129" s="63"/>
      <c r="AR129" s="63"/>
      <c r="AS129" s="63"/>
      <c r="AT129" s="63"/>
      <c r="AU129" s="63"/>
      <c r="AV129" s="63"/>
      <c r="AW129" s="63"/>
      <c r="AX129" s="63"/>
      <c r="AY129" s="63"/>
      <c r="AZ129" s="63"/>
      <c r="BA129" s="63"/>
      <c r="BB129" s="63"/>
      <c r="BC129" s="63"/>
      <c r="BD129" s="63"/>
      <c r="BE129" s="63"/>
      <c r="BF129" s="63"/>
      <c r="BG129" s="63"/>
      <c r="BH129" s="63"/>
      <c r="BI129" s="63"/>
      <c r="BJ129" s="63"/>
      <c r="BK129" s="63"/>
      <c r="BL129" s="63"/>
      <c r="BM129" s="63"/>
      <c r="BN129" s="63"/>
      <c r="BO129" s="63"/>
      <c r="BP129" s="63"/>
      <c r="BQ129" s="63"/>
      <c r="BR129" s="63"/>
      <c r="BS129" s="63"/>
      <c r="BT129" s="63"/>
      <c r="BU129" s="63"/>
    </row>
    <row r="130" spans="1:73" ht="34.5" customHeight="1" x14ac:dyDescent="0.25">
      <c r="A130" s="162">
        <v>71</v>
      </c>
      <c r="B130" s="93" t="s">
        <v>45</v>
      </c>
      <c r="C130" s="13" t="s">
        <v>56</v>
      </c>
      <c r="D130" s="5">
        <v>1186.5999999999999</v>
      </c>
      <c r="E130" s="7">
        <v>24.44</v>
      </c>
      <c r="F130" s="23">
        <v>25.76</v>
      </c>
      <c r="G130" s="23">
        <f t="shared" si="42"/>
        <v>14500.252</v>
      </c>
      <c r="H130" s="23">
        <f t="shared" si="43"/>
        <v>15283.407999999999</v>
      </c>
      <c r="I130" s="23">
        <f t="shared" si="36"/>
        <v>29783.66</v>
      </c>
      <c r="J130" s="133">
        <f t="shared" si="44"/>
        <v>30566.815999999999</v>
      </c>
      <c r="K130" s="65">
        <f t="shared" si="37"/>
        <v>25.76</v>
      </c>
      <c r="L130" s="65">
        <v>26.81</v>
      </c>
      <c r="M130" s="65">
        <f t="shared" si="45"/>
        <v>15283.407999999999</v>
      </c>
      <c r="N130" s="65">
        <f t="shared" si="46"/>
        <v>100</v>
      </c>
      <c r="O130" s="133">
        <f t="shared" si="47"/>
        <v>30566.815999999999</v>
      </c>
      <c r="P130" s="65">
        <f t="shared" si="48"/>
        <v>15906.372999999998</v>
      </c>
      <c r="Q130" s="65">
        <f t="shared" si="49"/>
        <v>31189.780999999995</v>
      </c>
      <c r="R130" s="135">
        <f t="shared" si="50"/>
        <v>31812.745999999996</v>
      </c>
      <c r="S130" s="65">
        <f t="shared" si="51"/>
        <v>104.07608695652173</v>
      </c>
      <c r="T130" s="5"/>
      <c r="U130" s="7"/>
      <c r="V130" s="25"/>
      <c r="W130" s="25"/>
      <c r="X130" s="25"/>
      <c r="Y130" s="25"/>
      <c r="Z130" s="136">
        <f t="shared" si="52"/>
        <v>0</v>
      </c>
      <c r="AA130" s="25" t="e">
        <f t="shared" si="53"/>
        <v>#DIV/0!</v>
      </c>
      <c r="AB130" s="68">
        <f t="shared" si="41"/>
        <v>0</v>
      </c>
      <c r="AC130" s="71"/>
      <c r="AD130" s="68">
        <f t="shared" si="54"/>
        <v>0</v>
      </c>
      <c r="AE130" s="141">
        <f t="shared" si="55"/>
        <v>0</v>
      </c>
      <c r="AF130" s="68">
        <f t="shared" si="56"/>
        <v>0</v>
      </c>
      <c r="AG130" s="138">
        <f t="shared" si="35"/>
        <v>0</v>
      </c>
      <c r="AH130" s="139">
        <f t="shared" si="57"/>
        <v>0</v>
      </c>
      <c r="AI130" s="127" t="e">
        <f t="shared" si="58"/>
        <v>#DIV/0!</v>
      </c>
    </row>
    <row r="131" spans="1:73" ht="30" customHeight="1" x14ac:dyDescent="0.25">
      <c r="A131" s="267">
        <v>72</v>
      </c>
      <c r="B131" s="292" t="s">
        <v>240</v>
      </c>
      <c r="C131" s="13" t="s">
        <v>241</v>
      </c>
      <c r="D131" s="5"/>
      <c r="E131" s="7"/>
      <c r="F131" s="23">
        <f t="shared" si="33"/>
        <v>0</v>
      </c>
      <c r="G131" s="23">
        <f t="shared" si="42"/>
        <v>0</v>
      </c>
      <c r="H131" s="23">
        <f t="shared" si="43"/>
        <v>0</v>
      </c>
      <c r="I131" s="23">
        <f t="shared" si="36"/>
        <v>0</v>
      </c>
      <c r="J131" s="133">
        <f t="shared" si="44"/>
        <v>0</v>
      </c>
      <c r="K131" s="65">
        <f t="shared" si="37"/>
        <v>0</v>
      </c>
      <c r="L131" s="65"/>
      <c r="M131" s="65">
        <f t="shared" si="45"/>
        <v>0</v>
      </c>
      <c r="N131" s="65" t="e">
        <f t="shared" si="46"/>
        <v>#DIV/0!</v>
      </c>
      <c r="O131" s="133">
        <f t="shared" si="47"/>
        <v>0</v>
      </c>
      <c r="P131" s="65">
        <f t="shared" si="48"/>
        <v>0</v>
      </c>
      <c r="Q131" s="65">
        <f t="shared" si="49"/>
        <v>0</v>
      </c>
      <c r="R131" s="135">
        <f t="shared" si="50"/>
        <v>0</v>
      </c>
      <c r="S131" s="65" t="e">
        <f t="shared" si="51"/>
        <v>#DIV/0!</v>
      </c>
      <c r="T131" s="5"/>
      <c r="U131" s="7"/>
      <c r="V131" s="25">
        <f t="shared" si="34"/>
        <v>0</v>
      </c>
      <c r="W131" s="25">
        <f t="shared" si="38"/>
        <v>0</v>
      </c>
      <c r="X131" s="25">
        <f t="shared" si="39"/>
        <v>0</v>
      </c>
      <c r="Y131" s="25">
        <f t="shared" si="40"/>
        <v>0</v>
      </c>
      <c r="Z131" s="136">
        <f t="shared" si="52"/>
        <v>0</v>
      </c>
      <c r="AA131" s="25" t="e">
        <f t="shared" si="53"/>
        <v>#DIV/0!</v>
      </c>
      <c r="AB131" s="68">
        <f t="shared" si="41"/>
        <v>0</v>
      </c>
      <c r="AC131" s="71"/>
      <c r="AD131" s="68">
        <f t="shared" si="54"/>
        <v>0</v>
      </c>
      <c r="AE131" s="141">
        <f t="shared" si="55"/>
        <v>0</v>
      </c>
      <c r="AF131" s="68">
        <f t="shared" si="56"/>
        <v>0</v>
      </c>
      <c r="AG131" s="138">
        <f t="shared" si="35"/>
        <v>0</v>
      </c>
      <c r="AH131" s="139">
        <f t="shared" si="57"/>
        <v>0</v>
      </c>
      <c r="AI131" s="127" t="e">
        <f t="shared" si="58"/>
        <v>#DIV/0!</v>
      </c>
    </row>
    <row r="132" spans="1:73" x14ac:dyDescent="0.25">
      <c r="A132" s="271"/>
      <c r="B132" s="293"/>
      <c r="C132" s="13" t="s">
        <v>56</v>
      </c>
      <c r="D132" s="5"/>
      <c r="E132" s="7"/>
      <c r="F132" s="23">
        <f t="shared" si="33"/>
        <v>0</v>
      </c>
      <c r="G132" s="23">
        <f t="shared" si="42"/>
        <v>0</v>
      </c>
      <c r="H132" s="23">
        <f t="shared" si="43"/>
        <v>0</v>
      </c>
      <c r="I132" s="23">
        <f t="shared" si="36"/>
        <v>0</v>
      </c>
      <c r="J132" s="133">
        <f t="shared" si="44"/>
        <v>0</v>
      </c>
      <c r="K132" s="65">
        <f t="shared" si="37"/>
        <v>0</v>
      </c>
      <c r="L132" s="65"/>
      <c r="M132" s="65">
        <f t="shared" si="45"/>
        <v>0</v>
      </c>
      <c r="N132" s="65" t="e">
        <f t="shared" si="46"/>
        <v>#DIV/0!</v>
      </c>
      <c r="O132" s="133">
        <f t="shared" si="47"/>
        <v>0</v>
      </c>
      <c r="P132" s="65">
        <f t="shared" si="48"/>
        <v>0</v>
      </c>
      <c r="Q132" s="65">
        <f t="shared" si="49"/>
        <v>0</v>
      </c>
      <c r="R132" s="135">
        <f t="shared" si="50"/>
        <v>0</v>
      </c>
      <c r="S132" s="65" t="e">
        <f t="shared" si="51"/>
        <v>#DIV/0!</v>
      </c>
      <c r="T132" s="5"/>
      <c r="U132" s="7"/>
      <c r="V132" s="25">
        <f t="shared" si="34"/>
        <v>0</v>
      </c>
      <c r="W132" s="25">
        <f t="shared" si="38"/>
        <v>0</v>
      </c>
      <c r="X132" s="25">
        <f t="shared" si="39"/>
        <v>0</v>
      </c>
      <c r="Y132" s="25">
        <f t="shared" si="40"/>
        <v>0</v>
      </c>
      <c r="Z132" s="136">
        <f t="shared" si="52"/>
        <v>0</v>
      </c>
      <c r="AA132" s="25" t="e">
        <f t="shared" si="53"/>
        <v>#DIV/0!</v>
      </c>
      <c r="AB132" s="68">
        <f t="shared" si="41"/>
        <v>0</v>
      </c>
      <c r="AC132" s="71"/>
      <c r="AD132" s="68">
        <f t="shared" si="54"/>
        <v>0</v>
      </c>
      <c r="AE132" s="141">
        <f t="shared" si="55"/>
        <v>0</v>
      </c>
      <c r="AF132" s="68">
        <f t="shared" si="56"/>
        <v>0</v>
      </c>
      <c r="AG132" s="138">
        <f t="shared" si="35"/>
        <v>0</v>
      </c>
      <c r="AH132" s="139">
        <f t="shared" si="57"/>
        <v>0</v>
      </c>
      <c r="AI132" s="127" t="e">
        <f t="shared" si="58"/>
        <v>#DIV/0!</v>
      </c>
    </row>
    <row r="133" spans="1:73" s="10" customFormat="1" ht="135" x14ac:dyDescent="0.25">
      <c r="A133" s="162">
        <v>73</v>
      </c>
      <c r="B133" s="107" t="s">
        <v>245</v>
      </c>
      <c r="C133" s="1" t="s">
        <v>56</v>
      </c>
      <c r="D133" s="164">
        <v>7.3</v>
      </c>
      <c r="E133" s="25">
        <v>30.71</v>
      </c>
      <c r="F133" s="23">
        <v>32.56</v>
      </c>
      <c r="G133" s="23">
        <f t="shared" si="42"/>
        <v>112.0915</v>
      </c>
      <c r="H133" s="23">
        <f t="shared" si="43"/>
        <v>118.84400000000001</v>
      </c>
      <c r="I133" s="23">
        <f t="shared" si="36"/>
        <v>230.93549999999999</v>
      </c>
      <c r="J133" s="133">
        <f t="shared" si="44"/>
        <v>237.68800000000002</v>
      </c>
      <c r="K133" s="65">
        <f t="shared" ref="K133:K203" si="59">F133</f>
        <v>32.56</v>
      </c>
      <c r="L133" s="65">
        <v>34.67</v>
      </c>
      <c r="M133" s="65">
        <f t="shared" si="45"/>
        <v>118.84400000000001</v>
      </c>
      <c r="N133" s="65">
        <f t="shared" si="46"/>
        <v>100</v>
      </c>
      <c r="O133" s="133">
        <f t="shared" si="47"/>
        <v>237.68800000000002</v>
      </c>
      <c r="P133" s="65">
        <f t="shared" si="48"/>
        <v>126.5455</v>
      </c>
      <c r="Q133" s="65">
        <f t="shared" si="49"/>
        <v>245.3895</v>
      </c>
      <c r="R133" s="135">
        <f t="shared" si="50"/>
        <v>253.09100000000001</v>
      </c>
      <c r="S133" s="65">
        <f t="shared" si="51"/>
        <v>106.48034398034399</v>
      </c>
      <c r="T133" s="164"/>
      <c r="U133" s="25"/>
      <c r="V133" s="25">
        <f t="shared" si="34"/>
        <v>0</v>
      </c>
      <c r="W133" s="25">
        <f t="shared" si="38"/>
        <v>0</v>
      </c>
      <c r="X133" s="25">
        <f t="shared" si="39"/>
        <v>0</v>
      </c>
      <c r="Y133" s="25">
        <f t="shared" si="40"/>
        <v>0</v>
      </c>
      <c r="Z133" s="136">
        <f t="shared" si="52"/>
        <v>0</v>
      </c>
      <c r="AA133" s="25" t="e">
        <f t="shared" si="53"/>
        <v>#DIV/0!</v>
      </c>
      <c r="AB133" s="68">
        <f t="shared" ref="AB133:AB203" si="60">V133</f>
        <v>0</v>
      </c>
      <c r="AC133" s="71"/>
      <c r="AD133" s="68">
        <f t="shared" si="54"/>
        <v>0</v>
      </c>
      <c r="AE133" s="141">
        <f t="shared" si="55"/>
        <v>0</v>
      </c>
      <c r="AF133" s="68">
        <f t="shared" si="56"/>
        <v>0</v>
      </c>
      <c r="AG133" s="138">
        <f t="shared" ref="AG133:AG197" si="61">AD133+AF133</f>
        <v>0</v>
      </c>
      <c r="AH133" s="139">
        <f t="shared" si="57"/>
        <v>0</v>
      </c>
      <c r="AI133" s="127" t="e">
        <f t="shared" si="58"/>
        <v>#DIV/0!</v>
      </c>
      <c r="AJ133" s="63"/>
      <c r="AK133" s="63"/>
      <c r="AL133" s="63"/>
      <c r="AM133" s="63"/>
      <c r="AN133" s="63"/>
      <c r="AO133" s="63"/>
      <c r="AP133" s="63"/>
      <c r="AQ133" s="63"/>
      <c r="AR133" s="63"/>
      <c r="AS133" s="63"/>
      <c r="AT133" s="63"/>
      <c r="AU133" s="63"/>
      <c r="AV133" s="63"/>
      <c r="AW133" s="63"/>
      <c r="AX133" s="63"/>
      <c r="AY133" s="63"/>
      <c r="AZ133" s="63"/>
      <c r="BA133" s="63"/>
      <c r="BB133" s="63"/>
      <c r="BC133" s="63"/>
      <c r="BD133" s="63"/>
      <c r="BE133" s="63"/>
      <c r="BF133" s="63"/>
      <c r="BG133" s="63"/>
      <c r="BH133" s="63"/>
      <c r="BI133" s="63"/>
      <c r="BJ133" s="63"/>
      <c r="BK133" s="63"/>
      <c r="BL133" s="63"/>
      <c r="BM133" s="63"/>
      <c r="BN133" s="63"/>
      <c r="BO133" s="63"/>
      <c r="BP133" s="63"/>
      <c r="BQ133" s="63"/>
      <c r="BR133" s="63"/>
      <c r="BS133" s="63"/>
      <c r="BT133" s="63"/>
      <c r="BU133" s="63"/>
    </row>
    <row r="134" spans="1:73" ht="20.25" customHeight="1" x14ac:dyDescent="0.25">
      <c r="A134" s="162">
        <v>74</v>
      </c>
      <c r="B134" s="107" t="s">
        <v>249</v>
      </c>
      <c r="C134" s="1" t="s">
        <v>56</v>
      </c>
      <c r="D134" s="164">
        <v>8</v>
      </c>
      <c r="E134" s="25">
        <v>22.04</v>
      </c>
      <c r="F134" s="23">
        <v>23.35</v>
      </c>
      <c r="G134" s="23">
        <f t="shared" ref="G134:G198" si="62">D134*E134/2</f>
        <v>88.16</v>
      </c>
      <c r="H134" s="23">
        <f t="shared" ref="H134:H198" si="63">D134*F134/2</f>
        <v>93.4</v>
      </c>
      <c r="I134" s="23">
        <f t="shared" si="36"/>
        <v>181.56</v>
      </c>
      <c r="J134" s="133">
        <f t="shared" ref="J134:J198" si="64">D134*F134</f>
        <v>186.8</v>
      </c>
      <c r="K134" s="65">
        <v>22.93</v>
      </c>
      <c r="L134" s="65">
        <v>24.29</v>
      </c>
      <c r="M134" s="65">
        <f t="shared" ref="M134:M198" si="65">D134*K134/2</f>
        <v>91.72</v>
      </c>
      <c r="N134" s="65">
        <f t="shared" ref="N134:N198" si="66">K134/F134*100</f>
        <v>98.201284796573873</v>
      </c>
      <c r="O134" s="133">
        <f t="shared" ref="O134:O198" si="67">D134*K134</f>
        <v>183.44</v>
      </c>
      <c r="P134" s="65">
        <f t="shared" ref="P134:P198" si="68">D134*L134/2</f>
        <v>97.16</v>
      </c>
      <c r="Q134" s="65">
        <f t="shared" ref="Q134:Q198" si="69">M134+P134</f>
        <v>188.88</v>
      </c>
      <c r="R134" s="135">
        <f t="shared" ref="R134:R198" si="70">D134*L134</f>
        <v>194.32</v>
      </c>
      <c r="S134" s="65">
        <f t="shared" ref="S134:S198" si="71">L134/K134*100</f>
        <v>105.93109463584823</v>
      </c>
      <c r="T134" s="164"/>
      <c r="U134" s="25"/>
      <c r="V134" s="25">
        <f t="shared" ref="V134:V203" si="72">U134*1.06</f>
        <v>0</v>
      </c>
      <c r="W134" s="25">
        <f t="shared" si="38"/>
        <v>0</v>
      </c>
      <c r="X134" s="25">
        <f t="shared" si="39"/>
        <v>0</v>
      </c>
      <c r="Y134" s="25">
        <f t="shared" si="40"/>
        <v>0</v>
      </c>
      <c r="Z134" s="136">
        <f t="shared" ref="Z134:Z198" si="73">T134*V134</f>
        <v>0</v>
      </c>
      <c r="AA134" s="25" t="e">
        <f t="shared" ref="AA134:AA198" si="74">V134/U134*100</f>
        <v>#DIV/0!</v>
      </c>
      <c r="AB134" s="68">
        <f t="shared" si="60"/>
        <v>0</v>
      </c>
      <c r="AC134" s="71"/>
      <c r="AD134" s="68">
        <f t="shared" ref="AD134:AD198" si="75">AB134*T134/2</f>
        <v>0</v>
      </c>
      <c r="AE134" s="141">
        <f t="shared" ref="AE134:AE198" si="76">T134*AB134</f>
        <v>0</v>
      </c>
      <c r="AF134" s="68">
        <f t="shared" ref="AF134:AF198" si="77">AC134*T134/2</f>
        <v>0</v>
      </c>
      <c r="AG134" s="138">
        <f t="shared" si="61"/>
        <v>0</v>
      </c>
      <c r="AH134" s="139">
        <f t="shared" ref="AH134:AH198" si="78">T134*AC134</f>
        <v>0</v>
      </c>
      <c r="AI134" s="127" t="e">
        <f t="shared" ref="AI134:AI198" si="79">AC134/AB134*100</f>
        <v>#DIV/0!</v>
      </c>
    </row>
    <row r="135" spans="1:73" s="15" customFormat="1" ht="30" x14ac:dyDescent="0.25">
      <c r="A135" s="162">
        <v>75</v>
      </c>
      <c r="B135" s="90" t="s">
        <v>46</v>
      </c>
      <c r="C135" s="13" t="s">
        <v>57</v>
      </c>
      <c r="D135" s="18">
        <v>4079.5</v>
      </c>
      <c r="E135" s="21">
        <v>22.86</v>
      </c>
      <c r="F135" s="23">
        <v>23.77</v>
      </c>
      <c r="G135" s="23">
        <f t="shared" si="62"/>
        <v>46628.684999999998</v>
      </c>
      <c r="H135" s="23">
        <f t="shared" si="63"/>
        <v>48484.857499999998</v>
      </c>
      <c r="I135" s="23">
        <f t="shared" si="36"/>
        <v>95113.542499999996</v>
      </c>
      <c r="J135" s="133">
        <f t="shared" si="64"/>
        <v>96969.714999999997</v>
      </c>
      <c r="K135" s="65">
        <f t="shared" si="59"/>
        <v>23.77</v>
      </c>
      <c r="L135" s="65">
        <v>24.84</v>
      </c>
      <c r="M135" s="65">
        <f t="shared" si="65"/>
        <v>48484.857499999998</v>
      </c>
      <c r="N135" s="65">
        <f t="shared" si="66"/>
        <v>100</v>
      </c>
      <c r="O135" s="133">
        <f t="shared" si="67"/>
        <v>96969.714999999997</v>
      </c>
      <c r="P135" s="65">
        <f t="shared" si="68"/>
        <v>50667.39</v>
      </c>
      <c r="Q135" s="65">
        <f t="shared" si="69"/>
        <v>99152.247499999998</v>
      </c>
      <c r="R135" s="135">
        <f t="shared" si="70"/>
        <v>101334.78</v>
      </c>
      <c r="S135" s="65">
        <f t="shared" si="71"/>
        <v>104.50147244425747</v>
      </c>
      <c r="T135" s="18">
        <v>4778.2</v>
      </c>
      <c r="U135" s="21">
        <v>15.47</v>
      </c>
      <c r="V135" s="23">
        <v>16.079999999999998</v>
      </c>
      <c r="W135" s="25">
        <f t="shared" si="38"/>
        <v>36959.377</v>
      </c>
      <c r="X135" s="25">
        <f t="shared" si="39"/>
        <v>38416.727999999996</v>
      </c>
      <c r="Y135" s="25">
        <f t="shared" si="40"/>
        <v>75376.104999999996</v>
      </c>
      <c r="Z135" s="136">
        <f t="shared" si="73"/>
        <v>76833.455999999991</v>
      </c>
      <c r="AA135" s="25">
        <f t="shared" si="74"/>
        <v>103.94311570782158</v>
      </c>
      <c r="AB135" s="68">
        <f t="shared" si="60"/>
        <v>16.079999999999998</v>
      </c>
      <c r="AC135" s="71">
        <v>16.8</v>
      </c>
      <c r="AD135" s="68">
        <f t="shared" si="75"/>
        <v>38416.727999999996</v>
      </c>
      <c r="AE135" s="141">
        <f t="shared" si="76"/>
        <v>76833.455999999991</v>
      </c>
      <c r="AF135" s="68">
        <f t="shared" si="77"/>
        <v>40136.879999999997</v>
      </c>
      <c r="AG135" s="138">
        <f t="shared" si="61"/>
        <v>78553.607999999993</v>
      </c>
      <c r="AH135" s="139">
        <f t="shared" si="78"/>
        <v>80273.759999999995</v>
      </c>
      <c r="AI135" s="127">
        <f t="shared" si="79"/>
        <v>104.47761194029852</v>
      </c>
      <c r="AJ135" s="63"/>
      <c r="AK135" s="63"/>
      <c r="AL135" s="63"/>
      <c r="AM135" s="63"/>
      <c r="AN135" s="63"/>
      <c r="AO135" s="63"/>
      <c r="AP135" s="63"/>
      <c r="AQ135" s="63"/>
      <c r="AR135" s="63"/>
      <c r="AS135" s="63"/>
      <c r="AT135" s="63"/>
      <c r="AU135" s="63"/>
      <c r="AV135" s="63"/>
      <c r="AW135" s="63"/>
      <c r="AX135" s="63"/>
      <c r="AY135" s="63"/>
      <c r="AZ135" s="63"/>
      <c r="BA135" s="63"/>
      <c r="BB135" s="63"/>
      <c r="BC135" s="63"/>
      <c r="BD135" s="63"/>
      <c r="BE135" s="63"/>
      <c r="BF135" s="63"/>
      <c r="BG135" s="63"/>
      <c r="BH135" s="63"/>
      <c r="BI135" s="63"/>
      <c r="BJ135" s="63"/>
      <c r="BK135" s="63"/>
      <c r="BL135" s="63"/>
      <c r="BM135" s="63"/>
      <c r="BN135" s="63"/>
      <c r="BO135" s="63"/>
      <c r="BP135" s="63"/>
      <c r="BQ135" s="63"/>
      <c r="BR135" s="63"/>
      <c r="BS135" s="63"/>
      <c r="BT135" s="63"/>
      <c r="BU135" s="63"/>
    </row>
    <row r="136" spans="1:73" s="16" customFormat="1" ht="30" customHeight="1" x14ac:dyDescent="0.25">
      <c r="A136" s="162">
        <v>76</v>
      </c>
      <c r="B136" s="55" t="s">
        <v>218</v>
      </c>
      <c r="C136" s="1" t="s">
        <v>219</v>
      </c>
      <c r="D136" s="18"/>
      <c r="E136" s="21"/>
      <c r="F136" s="23">
        <f t="shared" ref="F136:F154" si="80">E136*1.06</f>
        <v>0</v>
      </c>
      <c r="G136" s="23">
        <f t="shared" si="62"/>
        <v>0</v>
      </c>
      <c r="H136" s="23">
        <f t="shared" si="63"/>
        <v>0</v>
      </c>
      <c r="I136" s="23">
        <f t="shared" si="36"/>
        <v>0</v>
      </c>
      <c r="J136" s="133">
        <f t="shared" si="64"/>
        <v>0</v>
      </c>
      <c r="K136" s="65">
        <f t="shared" si="59"/>
        <v>0</v>
      </c>
      <c r="L136" s="65"/>
      <c r="M136" s="65">
        <f t="shared" si="65"/>
        <v>0</v>
      </c>
      <c r="N136" s="65" t="e">
        <f t="shared" si="66"/>
        <v>#DIV/0!</v>
      </c>
      <c r="O136" s="133">
        <f t="shared" si="67"/>
        <v>0</v>
      </c>
      <c r="P136" s="65">
        <f t="shared" si="68"/>
        <v>0</v>
      </c>
      <c r="Q136" s="65">
        <f t="shared" si="69"/>
        <v>0</v>
      </c>
      <c r="R136" s="135">
        <f t="shared" si="70"/>
        <v>0</v>
      </c>
      <c r="S136" s="65" t="e">
        <f t="shared" si="71"/>
        <v>#DIV/0!</v>
      </c>
      <c r="T136" s="5"/>
      <c r="U136" s="21"/>
      <c r="V136" s="25">
        <f t="shared" si="72"/>
        <v>0</v>
      </c>
      <c r="W136" s="25">
        <f t="shared" si="38"/>
        <v>0</v>
      </c>
      <c r="X136" s="25">
        <f t="shared" si="39"/>
        <v>0</v>
      </c>
      <c r="Y136" s="25">
        <f t="shared" si="40"/>
        <v>0</v>
      </c>
      <c r="Z136" s="136">
        <f t="shared" si="73"/>
        <v>0</v>
      </c>
      <c r="AA136" s="25" t="e">
        <f t="shared" si="74"/>
        <v>#DIV/0!</v>
      </c>
      <c r="AB136" s="68">
        <f t="shared" si="60"/>
        <v>0</v>
      </c>
      <c r="AC136" s="71"/>
      <c r="AD136" s="68">
        <f t="shared" si="75"/>
        <v>0</v>
      </c>
      <c r="AE136" s="141">
        <f t="shared" si="76"/>
        <v>0</v>
      </c>
      <c r="AF136" s="68">
        <f t="shared" si="77"/>
        <v>0</v>
      </c>
      <c r="AG136" s="138">
        <f t="shared" si="61"/>
        <v>0</v>
      </c>
      <c r="AH136" s="139">
        <f t="shared" si="78"/>
        <v>0</v>
      </c>
      <c r="AI136" s="127" t="e">
        <f t="shared" si="79"/>
        <v>#DIV/0!</v>
      </c>
      <c r="AJ136" s="63"/>
      <c r="AK136" s="63"/>
      <c r="AL136" s="63"/>
      <c r="AM136" s="63"/>
      <c r="AN136" s="63"/>
      <c r="AO136" s="63"/>
      <c r="AP136" s="63"/>
      <c r="AQ136" s="63"/>
      <c r="AR136" s="63"/>
      <c r="AS136" s="63"/>
      <c r="AT136" s="63"/>
      <c r="AU136" s="63"/>
      <c r="AV136" s="63"/>
      <c r="AW136" s="63"/>
      <c r="AX136" s="63"/>
      <c r="AY136" s="63"/>
      <c r="AZ136" s="63"/>
      <c r="BA136" s="63"/>
      <c r="BB136" s="63"/>
      <c r="BC136" s="63"/>
      <c r="BD136" s="63"/>
      <c r="BE136" s="63"/>
      <c r="BF136" s="63"/>
      <c r="BG136" s="63"/>
      <c r="BH136" s="63"/>
      <c r="BI136" s="63"/>
      <c r="BJ136" s="63"/>
      <c r="BK136" s="63"/>
      <c r="BL136" s="63"/>
      <c r="BM136" s="63"/>
      <c r="BN136" s="63"/>
      <c r="BO136" s="63"/>
      <c r="BP136" s="63"/>
      <c r="BQ136" s="63"/>
      <c r="BR136" s="63"/>
      <c r="BS136" s="63"/>
      <c r="BT136" s="63"/>
      <c r="BU136" s="63"/>
    </row>
    <row r="137" spans="1:73" s="16" customFormat="1" ht="30" customHeight="1" x14ac:dyDescent="0.25">
      <c r="A137" s="267">
        <v>77</v>
      </c>
      <c r="B137" s="257" t="s">
        <v>247</v>
      </c>
      <c r="C137" s="13" t="s">
        <v>233</v>
      </c>
      <c r="D137" s="18"/>
      <c r="E137" s="21"/>
      <c r="F137" s="23">
        <f t="shared" si="80"/>
        <v>0</v>
      </c>
      <c r="G137" s="23">
        <f t="shared" si="62"/>
        <v>0</v>
      </c>
      <c r="H137" s="23">
        <f t="shared" si="63"/>
        <v>0</v>
      </c>
      <c r="I137" s="23">
        <f t="shared" si="36"/>
        <v>0</v>
      </c>
      <c r="J137" s="133">
        <f t="shared" si="64"/>
        <v>0</v>
      </c>
      <c r="K137" s="65">
        <f t="shared" si="59"/>
        <v>0</v>
      </c>
      <c r="L137" s="65"/>
      <c r="M137" s="65">
        <f t="shared" si="65"/>
        <v>0</v>
      </c>
      <c r="N137" s="65" t="e">
        <f t="shared" si="66"/>
        <v>#DIV/0!</v>
      </c>
      <c r="O137" s="133">
        <f t="shared" si="67"/>
        <v>0</v>
      </c>
      <c r="P137" s="65">
        <f t="shared" si="68"/>
        <v>0</v>
      </c>
      <c r="Q137" s="65">
        <f t="shared" si="69"/>
        <v>0</v>
      </c>
      <c r="R137" s="135">
        <f t="shared" si="70"/>
        <v>0</v>
      </c>
      <c r="S137" s="65" t="e">
        <f t="shared" si="71"/>
        <v>#DIV/0!</v>
      </c>
      <c r="T137" s="5"/>
      <c r="U137" s="38"/>
      <c r="V137" s="25">
        <f t="shared" si="72"/>
        <v>0</v>
      </c>
      <c r="W137" s="25">
        <f t="shared" si="38"/>
        <v>0</v>
      </c>
      <c r="X137" s="25">
        <f t="shared" si="39"/>
        <v>0</v>
      </c>
      <c r="Y137" s="25">
        <f t="shared" si="40"/>
        <v>0</v>
      </c>
      <c r="Z137" s="136">
        <f t="shared" si="73"/>
        <v>0</v>
      </c>
      <c r="AA137" s="25" t="e">
        <f t="shared" si="74"/>
        <v>#DIV/0!</v>
      </c>
      <c r="AB137" s="68">
        <f t="shared" si="60"/>
        <v>0</v>
      </c>
      <c r="AC137" s="71"/>
      <c r="AD137" s="68">
        <f t="shared" si="75"/>
        <v>0</v>
      </c>
      <c r="AE137" s="141">
        <f t="shared" si="76"/>
        <v>0</v>
      </c>
      <c r="AF137" s="68">
        <f t="shared" si="77"/>
        <v>0</v>
      </c>
      <c r="AG137" s="138">
        <f t="shared" si="61"/>
        <v>0</v>
      </c>
      <c r="AH137" s="139">
        <f t="shared" si="78"/>
        <v>0</v>
      </c>
      <c r="AI137" s="127" t="e">
        <f t="shared" si="79"/>
        <v>#DIV/0!</v>
      </c>
      <c r="AJ137" s="63"/>
      <c r="AK137" s="63"/>
      <c r="AL137" s="63"/>
      <c r="AM137" s="63"/>
      <c r="AN137" s="63"/>
      <c r="AO137" s="63"/>
      <c r="AP137" s="63"/>
      <c r="AQ137" s="63"/>
      <c r="AR137" s="63"/>
      <c r="AS137" s="63"/>
      <c r="AT137" s="63"/>
      <c r="AU137" s="63"/>
      <c r="AV137" s="63"/>
      <c r="AW137" s="63"/>
      <c r="AX137" s="63"/>
      <c r="AY137" s="63"/>
      <c r="AZ137" s="63"/>
      <c r="BA137" s="63"/>
      <c r="BB137" s="63"/>
      <c r="BC137" s="63"/>
      <c r="BD137" s="63"/>
      <c r="BE137" s="63"/>
      <c r="BF137" s="63"/>
      <c r="BG137" s="63"/>
      <c r="BH137" s="63"/>
      <c r="BI137" s="63"/>
      <c r="BJ137" s="63"/>
      <c r="BK137" s="63"/>
      <c r="BL137" s="63"/>
      <c r="BM137" s="63"/>
      <c r="BN137" s="63"/>
      <c r="BO137" s="63"/>
      <c r="BP137" s="63"/>
      <c r="BQ137" s="63"/>
      <c r="BR137" s="63"/>
      <c r="BS137" s="63"/>
      <c r="BT137" s="63"/>
      <c r="BU137" s="63"/>
    </row>
    <row r="138" spans="1:73" s="16" customFormat="1" ht="60" x14ac:dyDescent="0.25">
      <c r="A138" s="268"/>
      <c r="B138" s="258"/>
      <c r="C138" s="13" t="s">
        <v>234</v>
      </c>
      <c r="D138" s="18"/>
      <c r="E138" s="21"/>
      <c r="F138" s="23">
        <f t="shared" si="80"/>
        <v>0</v>
      </c>
      <c r="G138" s="23">
        <f t="shared" si="62"/>
        <v>0</v>
      </c>
      <c r="H138" s="23">
        <f t="shared" si="63"/>
        <v>0</v>
      </c>
      <c r="I138" s="23">
        <f t="shared" si="36"/>
        <v>0</v>
      </c>
      <c r="J138" s="133">
        <f t="shared" si="64"/>
        <v>0</v>
      </c>
      <c r="K138" s="65">
        <f t="shared" si="59"/>
        <v>0</v>
      </c>
      <c r="L138" s="65"/>
      <c r="M138" s="65">
        <f t="shared" si="65"/>
        <v>0</v>
      </c>
      <c r="N138" s="65" t="e">
        <f t="shared" si="66"/>
        <v>#DIV/0!</v>
      </c>
      <c r="O138" s="133">
        <f t="shared" si="67"/>
        <v>0</v>
      </c>
      <c r="P138" s="65">
        <f t="shared" si="68"/>
        <v>0</v>
      </c>
      <c r="Q138" s="65">
        <f t="shared" si="69"/>
        <v>0</v>
      </c>
      <c r="R138" s="135">
        <f t="shared" si="70"/>
        <v>0</v>
      </c>
      <c r="S138" s="65" t="e">
        <f t="shared" si="71"/>
        <v>#DIV/0!</v>
      </c>
      <c r="T138" s="5"/>
      <c r="U138" s="39"/>
      <c r="V138" s="25">
        <f t="shared" si="72"/>
        <v>0</v>
      </c>
      <c r="W138" s="25">
        <f t="shared" si="38"/>
        <v>0</v>
      </c>
      <c r="X138" s="25">
        <f t="shared" si="39"/>
        <v>0</v>
      </c>
      <c r="Y138" s="25">
        <f t="shared" si="40"/>
        <v>0</v>
      </c>
      <c r="Z138" s="136">
        <f t="shared" si="73"/>
        <v>0</v>
      </c>
      <c r="AA138" s="25" t="e">
        <f t="shared" si="74"/>
        <v>#DIV/0!</v>
      </c>
      <c r="AB138" s="68">
        <f t="shared" si="60"/>
        <v>0</v>
      </c>
      <c r="AC138" s="71"/>
      <c r="AD138" s="68">
        <f t="shared" si="75"/>
        <v>0</v>
      </c>
      <c r="AE138" s="141">
        <f t="shared" si="76"/>
        <v>0</v>
      </c>
      <c r="AF138" s="68">
        <f t="shared" si="77"/>
        <v>0</v>
      </c>
      <c r="AG138" s="138">
        <f t="shared" si="61"/>
        <v>0</v>
      </c>
      <c r="AH138" s="139">
        <f t="shared" si="78"/>
        <v>0</v>
      </c>
      <c r="AI138" s="127" t="e">
        <f t="shared" si="79"/>
        <v>#DIV/0!</v>
      </c>
      <c r="AJ138" s="63"/>
      <c r="AK138" s="63"/>
      <c r="AL138" s="63"/>
      <c r="AM138" s="63"/>
      <c r="AN138" s="63"/>
      <c r="AO138" s="63"/>
      <c r="AP138" s="63"/>
      <c r="AQ138" s="63"/>
      <c r="AR138" s="63"/>
      <c r="AS138" s="63"/>
      <c r="AT138" s="63"/>
      <c r="AU138" s="63"/>
      <c r="AV138" s="63"/>
      <c r="AW138" s="63"/>
      <c r="AX138" s="63"/>
      <c r="AY138" s="63"/>
      <c r="AZ138" s="63"/>
      <c r="BA138" s="63"/>
      <c r="BB138" s="63"/>
      <c r="BC138" s="63"/>
      <c r="BD138" s="63"/>
      <c r="BE138" s="63"/>
      <c r="BF138" s="63"/>
      <c r="BG138" s="63"/>
      <c r="BH138" s="63"/>
      <c r="BI138" s="63"/>
      <c r="BJ138" s="63"/>
      <c r="BK138" s="63"/>
      <c r="BL138" s="63"/>
      <c r="BM138" s="63"/>
      <c r="BN138" s="63"/>
      <c r="BO138" s="63"/>
      <c r="BP138" s="63"/>
      <c r="BQ138" s="63"/>
      <c r="BR138" s="63"/>
      <c r="BS138" s="63"/>
      <c r="BT138" s="63"/>
      <c r="BU138" s="63"/>
    </row>
    <row r="139" spans="1:73" s="16" customFormat="1" ht="60" x14ac:dyDescent="0.25">
      <c r="A139" s="271"/>
      <c r="B139" s="259"/>
      <c r="C139" s="1" t="s">
        <v>219</v>
      </c>
      <c r="D139" s="18"/>
      <c r="E139" s="21"/>
      <c r="F139" s="23">
        <f t="shared" si="80"/>
        <v>0</v>
      </c>
      <c r="G139" s="23">
        <f t="shared" si="62"/>
        <v>0</v>
      </c>
      <c r="H139" s="23">
        <f t="shared" si="63"/>
        <v>0</v>
      </c>
      <c r="I139" s="23">
        <f t="shared" ref="I139:I210" si="81">G139+H139</f>
        <v>0</v>
      </c>
      <c r="J139" s="133">
        <f t="shared" si="64"/>
        <v>0</v>
      </c>
      <c r="K139" s="65">
        <f t="shared" si="59"/>
        <v>0</v>
      </c>
      <c r="L139" s="65"/>
      <c r="M139" s="65">
        <f t="shared" si="65"/>
        <v>0</v>
      </c>
      <c r="N139" s="65" t="e">
        <f t="shared" si="66"/>
        <v>#DIV/0!</v>
      </c>
      <c r="O139" s="133">
        <f t="shared" si="67"/>
        <v>0</v>
      </c>
      <c r="P139" s="65">
        <f t="shared" si="68"/>
        <v>0</v>
      </c>
      <c r="Q139" s="65">
        <f t="shared" si="69"/>
        <v>0</v>
      </c>
      <c r="R139" s="135">
        <f t="shared" si="70"/>
        <v>0</v>
      </c>
      <c r="S139" s="65" t="e">
        <f t="shared" si="71"/>
        <v>#DIV/0!</v>
      </c>
      <c r="T139" s="5"/>
      <c r="U139" s="21"/>
      <c r="V139" s="25">
        <f t="shared" si="72"/>
        <v>0</v>
      </c>
      <c r="W139" s="25">
        <f t="shared" ref="W139:W210" si="82">T139*U139/2</f>
        <v>0</v>
      </c>
      <c r="X139" s="25">
        <f t="shared" ref="X139:X210" si="83">T139*V139/2</f>
        <v>0</v>
      </c>
      <c r="Y139" s="25">
        <f t="shared" ref="Y139:Y210" si="84">W139+X139</f>
        <v>0</v>
      </c>
      <c r="Z139" s="136">
        <f t="shared" si="73"/>
        <v>0</v>
      </c>
      <c r="AA139" s="25" t="e">
        <f t="shared" si="74"/>
        <v>#DIV/0!</v>
      </c>
      <c r="AB139" s="68">
        <f t="shared" si="60"/>
        <v>0</v>
      </c>
      <c r="AC139" s="71"/>
      <c r="AD139" s="68">
        <f t="shared" si="75"/>
        <v>0</v>
      </c>
      <c r="AE139" s="141">
        <f t="shared" si="76"/>
        <v>0</v>
      </c>
      <c r="AF139" s="68">
        <f t="shared" si="77"/>
        <v>0</v>
      </c>
      <c r="AG139" s="138">
        <f t="shared" si="61"/>
        <v>0</v>
      </c>
      <c r="AH139" s="139">
        <f t="shared" si="78"/>
        <v>0</v>
      </c>
      <c r="AI139" s="127" t="e">
        <f t="shared" si="79"/>
        <v>#DIV/0!</v>
      </c>
      <c r="AJ139" s="63"/>
      <c r="AK139" s="63"/>
      <c r="AL139" s="63"/>
      <c r="AM139" s="63"/>
      <c r="AN139" s="63"/>
      <c r="AO139" s="63"/>
      <c r="AP139" s="63"/>
      <c r="AQ139" s="63"/>
      <c r="AR139" s="63"/>
      <c r="AS139" s="63"/>
      <c r="AT139" s="63"/>
      <c r="AU139" s="63"/>
      <c r="AV139" s="63"/>
      <c r="AW139" s="63"/>
      <c r="AX139" s="63"/>
      <c r="AY139" s="63"/>
      <c r="AZ139" s="63"/>
      <c r="BA139" s="63"/>
      <c r="BB139" s="63"/>
      <c r="BC139" s="63"/>
      <c r="BD139" s="63"/>
      <c r="BE139" s="63"/>
      <c r="BF139" s="63"/>
      <c r="BG139" s="63"/>
      <c r="BH139" s="63"/>
      <c r="BI139" s="63"/>
      <c r="BJ139" s="63"/>
      <c r="BK139" s="63"/>
      <c r="BL139" s="63"/>
      <c r="BM139" s="63"/>
      <c r="BN139" s="63"/>
      <c r="BO139" s="63"/>
      <c r="BP139" s="63"/>
      <c r="BQ139" s="63"/>
      <c r="BR139" s="63"/>
      <c r="BS139" s="63"/>
      <c r="BT139" s="63"/>
      <c r="BU139" s="63"/>
    </row>
    <row r="140" spans="1:73" s="16" customFormat="1" ht="45" x14ac:dyDescent="0.25">
      <c r="A140" s="267">
        <v>78</v>
      </c>
      <c r="B140" s="294" t="s">
        <v>123</v>
      </c>
      <c r="C140" s="13" t="s">
        <v>283</v>
      </c>
      <c r="D140" s="18">
        <v>0</v>
      </c>
      <c r="E140" s="21">
        <v>0</v>
      </c>
      <c r="F140" s="23">
        <v>0</v>
      </c>
      <c r="G140" s="23">
        <f t="shared" si="62"/>
        <v>0</v>
      </c>
      <c r="H140" s="23">
        <f t="shared" si="63"/>
        <v>0</v>
      </c>
      <c r="I140" s="23">
        <v>0</v>
      </c>
      <c r="J140" s="133">
        <f t="shared" si="64"/>
        <v>0</v>
      </c>
      <c r="K140" s="65">
        <f t="shared" si="59"/>
        <v>0</v>
      </c>
      <c r="L140" s="65"/>
      <c r="M140" s="65">
        <f t="shared" si="65"/>
        <v>0</v>
      </c>
      <c r="N140" s="65" t="e">
        <f t="shared" si="66"/>
        <v>#DIV/0!</v>
      </c>
      <c r="O140" s="133">
        <f t="shared" si="67"/>
        <v>0</v>
      </c>
      <c r="P140" s="65">
        <f t="shared" si="68"/>
        <v>0</v>
      </c>
      <c r="Q140" s="65">
        <f t="shared" si="69"/>
        <v>0</v>
      </c>
      <c r="R140" s="135">
        <f t="shared" si="70"/>
        <v>0</v>
      </c>
      <c r="S140" s="65" t="e">
        <f t="shared" si="71"/>
        <v>#DIV/0!</v>
      </c>
      <c r="T140" s="296">
        <v>5.91</v>
      </c>
      <c r="U140" s="297">
        <v>33.61</v>
      </c>
      <c r="V140" s="297">
        <v>33.619999999999997</v>
      </c>
      <c r="W140" s="297">
        <f>T140*U140/2</f>
        <v>99.317549999999997</v>
      </c>
      <c r="X140" s="297">
        <f>T140*V140/2</f>
        <v>99.347099999999998</v>
      </c>
      <c r="Y140" s="297">
        <f>W140+X140</f>
        <v>198.66464999999999</v>
      </c>
      <c r="Z140" s="136">
        <f t="shared" si="73"/>
        <v>198.6942</v>
      </c>
      <c r="AA140" s="25">
        <f t="shared" si="74"/>
        <v>100.0297530496876</v>
      </c>
      <c r="AB140" s="68">
        <v>0</v>
      </c>
      <c r="AC140" s="71"/>
      <c r="AD140" s="68">
        <f t="shared" si="75"/>
        <v>0</v>
      </c>
      <c r="AE140" s="141">
        <f t="shared" si="76"/>
        <v>0</v>
      </c>
      <c r="AF140" s="68">
        <f t="shared" si="77"/>
        <v>0</v>
      </c>
      <c r="AG140" s="138">
        <f t="shared" si="61"/>
        <v>0</v>
      </c>
      <c r="AH140" s="139">
        <f t="shared" si="78"/>
        <v>0</v>
      </c>
      <c r="AI140" s="127" t="e">
        <f t="shared" si="79"/>
        <v>#DIV/0!</v>
      </c>
      <c r="AJ140" s="63"/>
      <c r="AK140" s="63"/>
      <c r="AL140" s="63"/>
      <c r="AM140" s="63"/>
      <c r="AN140" s="63"/>
      <c r="AO140" s="63"/>
      <c r="AP140" s="63"/>
      <c r="AQ140" s="63"/>
      <c r="AR140" s="63"/>
      <c r="AS140" s="63"/>
      <c r="AT140" s="63"/>
      <c r="AU140" s="63"/>
      <c r="AV140" s="63"/>
      <c r="AW140" s="63"/>
      <c r="AX140" s="63"/>
      <c r="AY140" s="63"/>
      <c r="AZ140" s="63"/>
      <c r="BA140" s="63"/>
      <c r="BB140" s="63"/>
      <c r="BC140" s="63"/>
      <c r="BD140" s="63"/>
      <c r="BE140" s="63"/>
      <c r="BF140" s="63"/>
      <c r="BG140" s="63"/>
      <c r="BH140" s="63"/>
      <c r="BI140" s="63"/>
      <c r="BJ140" s="63"/>
      <c r="BK140" s="63"/>
      <c r="BL140" s="63"/>
      <c r="BM140" s="63"/>
      <c r="BN140" s="63"/>
      <c r="BO140" s="63"/>
      <c r="BP140" s="63"/>
      <c r="BQ140" s="63"/>
      <c r="BR140" s="63"/>
      <c r="BS140" s="63"/>
      <c r="BT140" s="63"/>
      <c r="BU140" s="63"/>
    </row>
    <row r="141" spans="1:73" ht="30" x14ac:dyDescent="0.25">
      <c r="A141" s="271"/>
      <c r="B141" s="295"/>
      <c r="C141" s="13" t="s">
        <v>282</v>
      </c>
      <c r="D141" s="164">
        <v>4.99</v>
      </c>
      <c r="E141" s="25">
        <v>24.6</v>
      </c>
      <c r="F141" s="23">
        <f t="shared" si="80"/>
        <v>26.076000000000004</v>
      </c>
      <c r="G141" s="23">
        <f t="shared" si="62"/>
        <v>61.37700000000001</v>
      </c>
      <c r="H141" s="23">
        <f t="shared" si="63"/>
        <v>65.05962000000001</v>
      </c>
      <c r="I141" s="23">
        <f t="shared" si="81"/>
        <v>126.43662000000002</v>
      </c>
      <c r="J141" s="133">
        <f t="shared" si="64"/>
        <v>130.11924000000002</v>
      </c>
      <c r="K141" s="65">
        <f t="shared" si="59"/>
        <v>26.076000000000004</v>
      </c>
      <c r="L141" s="65">
        <v>27.35</v>
      </c>
      <c r="M141" s="65">
        <f t="shared" si="65"/>
        <v>65.05962000000001</v>
      </c>
      <c r="N141" s="65">
        <f t="shared" si="66"/>
        <v>100</v>
      </c>
      <c r="O141" s="133">
        <f t="shared" si="67"/>
        <v>130.11924000000002</v>
      </c>
      <c r="P141" s="65">
        <f t="shared" si="68"/>
        <v>68.238250000000008</v>
      </c>
      <c r="Q141" s="65">
        <f t="shared" si="69"/>
        <v>133.29787000000002</v>
      </c>
      <c r="R141" s="135">
        <f t="shared" si="70"/>
        <v>136.47650000000002</v>
      </c>
      <c r="S141" s="65">
        <f t="shared" si="71"/>
        <v>104.88571866850742</v>
      </c>
      <c r="T141" s="296"/>
      <c r="U141" s="298"/>
      <c r="V141" s="298"/>
      <c r="W141" s="298"/>
      <c r="X141" s="298"/>
      <c r="Y141" s="298"/>
      <c r="Z141" s="136">
        <f t="shared" si="73"/>
        <v>0</v>
      </c>
      <c r="AA141" s="25" t="e">
        <f t="shared" si="74"/>
        <v>#DIV/0!</v>
      </c>
      <c r="AB141" s="68">
        <f>V140</f>
        <v>33.619999999999997</v>
      </c>
      <c r="AC141" s="71">
        <v>35.81</v>
      </c>
      <c r="AD141" s="68">
        <f t="shared" si="75"/>
        <v>0</v>
      </c>
      <c r="AE141" s="141">
        <f t="shared" si="76"/>
        <v>0</v>
      </c>
      <c r="AF141" s="68">
        <f t="shared" si="77"/>
        <v>0</v>
      </c>
      <c r="AG141" s="138">
        <f t="shared" si="61"/>
        <v>0</v>
      </c>
      <c r="AH141" s="139">
        <f t="shared" si="78"/>
        <v>0</v>
      </c>
      <c r="AI141" s="127">
        <f t="shared" si="79"/>
        <v>106.5139797739441</v>
      </c>
    </row>
    <row r="142" spans="1:73" s="15" customFormat="1" x14ac:dyDescent="0.25">
      <c r="A142" s="162">
        <v>79</v>
      </c>
      <c r="B142" s="108" t="s">
        <v>47</v>
      </c>
      <c r="C142" s="1" t="s">
        <v>58</v>
      </c>
      <c r="D142" s="164">
        <v>474.77800000000002</v>
      </c>
      <c r="E142" s="25">
        <v>20.55</v>
      </c>
      <c r="F142" s="23">
        <v>21.67</v>
      </c>
      <c r="G142" s="23">
        <f t="shared" si="62"/>
        <v>4878.3439500000004</v>
      </c>
      <c r="H142" s="23">
        <f t="shared" si="63"/>
        <v>5144.2196300000005</v>
      </c>
      <c r="I142" s="23">
        <f t="shared" si="81"/>
        <v>10022.563580000002</v>
      </c>
      <c r="J142" s="133">
        <f t="shared" si="64"/>
        <v>10288.439260000001</v>
      </c>
      <c r="K142" s="65">
        <f t="shared" si="59"/>
        <v>21.67</v>
      </c>
      <c r="L142" s="65">
        <v>22.7</v>
      </c>
      <c r="M142" s="65">
        <f t="shared" si="65"/>
        <v>5144.2196300000005</v>
      </c>
      <c r="N142" s="65">
        <f t="shared" si="66"/>
        <v>100</v>
      </c>
      <c r="O142" s="133">
        <f t="shared" si="67"/>
        <v>10288.439260000001</v>
      </c>
      <c r="P142" s="65">
        <f t="shared" si="68"/>
        <v>5388.7303000000002</v>
      </c>
      <c r="Q142" s="65">
        <f t="shared" si="69"/>
        <v>10532.949930000001</v>
      </c>
      <c r="R142" s="135">
        <f t="shared" si="70"/>
        <v>10777.4606</v>
      </c>
      <c r="S142" s="65">
        <f t="shared" si="71"/>
        <v>104.75311490539916</v>
      </c>
      <c r="T142" s="46">
        <v>2735.5</v>
      </c>
      <c r="U142" s="25">
        <v>22.01</v>
      </c>
      <c r="V142" s="25">
        <v>23.33</v>
      </c>
      <c r="W142" s="25">
        <f t="shared" si="82"/>
        <v>30104.177500000002</v>
      </c>
      <c r="X142" s="25">
        <f t="shared" si="83"/>
        <v>31909.607499999998</v>
      </c>
      <c r="Y142" s="25">
        <f t="shared" si="84"/>
        <v>62013.785000000003</v>
      </c>
      <c r="Z142" s="136">
        <f t="shared" si="73"/>
        <v>63819.214999999997</v>
      </c>
      <c r="AA142" s="25">
        <f t="shared" si="74"/>
        <v>105.9972739663789</v>
      </c>
      <c r="AB142" s="68">
        <f t="shared" si="60"/>
        <v>23.33</v>
      </c>
      <c r="AC142" s="71">
        <v>24.84</v>
      </c>
      <c r="AD142" s="68">
        <f t="shared" si="75"/>
        <v>31909.607499999998</v>
      </c>
      <c r="AE142" s="141">
        <f t="shared" si="76"/>
        <v>63819.214999999997</v>
      </c>
      <c r="AF142" s="68">
        <f t="shared" si="77"/>
        <v>33974.909999999996</v>
      </c>
      <c r="AG142" s="138">
        <f t="shared" si="61"/>
        <v>65884.517499999987</v>
      </c>
      <c r="AH142" s="139">
        <f t="shared" si="78"/>
        <v>67949.819999999992</v>
      </c>
      <c r="AI142" s="127">
        <f t="shared" si="79"/>
        <v>106.47235319331334</v>
      </c>
      <c r="AJ142" s="63"/>
      <c r="AK142" s="63"/>
      <c r="AL142" s="63"/>
      <c r="AM142" s="63"/>
      <c r="AN142" s="63"/>
      <c r="AO142" s="63"/>
      <c r="AP142" s="63"/>
      <c r="AQ142" s="63"/>
      <c r="AR142" s="63"/>
      <c r="AS142" s="63"/>
      <c r="AT142" s="63"/>
      <c r="AU142" s="63"/>
      <c r="AV142" s="63"/>
      <c r="AW142" s="63"/>
      <c r="AX142" s="63"/>
      <c r="AY142" s="63"/>
      <c r="AZ142" s="63"/>
      <c r="BA142" s="63"/>
      <c r="BB142" s="63"/>
      <c r="BC142" s="63"/>
      <c r="BD142" s="63"/>
      <c r="BE142" s="63"/>
      <c r="BF142" s="63"/>
      <c r="BG142" s="63"/>
      <c r="BH142" s="63"/>
      <c r="BI142" s="63"/>
      <c r="BJ142" s="63"/>
      <c r="BK142" s="63"/>
      <c r="BL142" s="63"/>
      <c r="BM142" s="63"/>
      <c r="BN142" s="63"/>
      <c r="BO142" s="63"/>
      <c r="BP142" s="63"/>
      <c r="BQ142" s="63"/>
      <c r="BR142" s="63"/>
      <c r="BS142" s="63"/>
      <c r="BT142" s="63"/>
      <c r="BU142" s="63"/>
    </row>
    <row r="143" spans="1:73" s="16" customFormat="1" ht="45" x14ac:dyDescent="0.25">
      <c r="A143" s="162">
        <v>80</v>
      </c>
      <c r="B143" s="55" t="s">
        <v>221</v>
      </c>
      <c r="C143" s="1" t="s">
        <v>220</v>
      </c>
      <c r="D143" s="164"/>
      <c r="E143" s="25"/>
      <c r="F143" s="23">
        <f t="shared" si="80"/>
        <v>0</v>
      </c>
      <c r="G143" s="23">
        <f t="shared" si="62"/>
        <v>0</v>
      </c>
      <c r="H143" s="23">
        <f t="shared" si="63"/>
        <v>0</v>
      </c>
      <c r="I143" s="23">
        <f t="shared" si="81"/>
        <v>0</v>
      </c>
      <c r="J143" s="133">
        <f t="shared" si="64"/>
        <v>0</v>
      </c>
      <c r="K143" s="65">
        <f t="shared" si="59"/>
        <v>0</v>
      </c>
      <c r="L143" s="65"/>
      <c r="M143" s="65">
        <f t="shared" si="65"/>
        <v>0</v>
      </c>
      <c r="N143" s="65" t="e">
        <f t="shared" si="66"/>
        <v>#DIV/0!</v>
      </c>
      <c r="O143" s="133">
        <f t="shared" si="67"/>
        <v>0</v>
      </c>
      <c r="P143" s="65">
        <f t="shared" si="68"/>
        <v>0</v>
      </c>
      <c r="Q143" s="65">
        <f t="shared" si="69"/>
        <v>0</v>
      </c>
      <c r="R143" s="135">
        <f t="shared" si="70"/>
        <v>0</v>
      </c>
      <c r="S143" s="65" t="e">
        <f t="shared" si="71"/>
        <v>#DIV/0!</v>
      </c>
      <c r="T143" s="44"/>
      <c r="U143" s="25"/>
      <c r="V143" s="25">
        <f t="shared" si="72"/>
        <v>0</v>
      </c>
      <c r="W143" s="25">
        <f t="shared" si="82"/>
        <v>0</v>
      </c>
      <c r="X143" s="25">
        <f t="shared" si="83"/>
        <v>0</v>
      </c>
      <c r="Y143" s="25">
        <f t="shared" si="84"/>
        <v>0</v>
      </c>
      <c r="Z143" s="136">
        <f t="shared" si="73"/>
        <v>0</v>
      </c>
      <c r="AA143" s="25" t="e">
        <f t="shared" si="74"/>
        <v>#DIV/0!</v>
      </c>
      <c r="AB143" s="68">
        <f t="shared" si="60"/>
        <v>0</v>
      </c>
      <c r="AC143" s="71"/>
      <c r="AD143" s="68">
        <f t="shared" si="75"/>
        <v>0</v>
      </c>
      <c r="AE143" s="141">
        <f t="shared" si="76"/>
        <v>0</v>
      </c>
      <c r="AF143" s="68">
        <f t="shared" si="77"/>
        <v>0</v>
      </c>
      <c r="AG143" s="138">
        <f t="shared" si="61"/>
        <v>0</v>
      </c>
      <c r="AH143" s="139">
        <f t="shared" si="78"/>
        <v>0</v>
      </c>
      <c r="AI143" s="127" t="e">
        <f t="shared" si="79"/>
        <v>#DIV/0!</v>
      </c>
      <c r="AJ143" s="63"/>
      <c r="AK143" s="63"/>
      <c r="AL143" s="63"/>
      <c r="AM143" s="63"/>
      <c r="AN143" s="63"/>
      <c r="AO143" s="63"/>
      <c r="AP143" s="63"/>
      <c r="AQ143" s="63"/>
      <c r="AR143" s="63"/>
      <c r="AS143" s="63"/>
      <c r="AT143" s="63"/>
      <c r="AU143" s="63"/>
      <c r="AV143" s="63"/>
      <c r="AW143" s="63"/>
      <c r="AX143" s="63"/>
      <c r="AY143" s="63"/>
      <c r="AZ143" s="63"/>
      <c r="BA143" s="63"/>
      <c r="BB143" s="63"/>
      <c r="BC143" s="63"/>
      <c r="BD143" s="63"/>
      <c r="BE143" s="63"/>
      <c r="BF143" s="63"/>
      <c r="BG143" s="63"/>
      <c r="BH143" s="63"/>
      <c r="BI143" s="63"/>
      <c r="BJ143" s="63"/>
      <c r="BK143" s="63"/>
      <c r="BL143" s="63"/>
      <c r="BM143" s="63"/>
      <c r="BN143" s="63"/>
      <c r="BO143" s="63"/>
      <c r="BP143" s="63"/>
      <c r="BQ143" s="63"/>
      <c r="BR143" s="63"/>
      <c r="BS143" s="63"/>
      <c r="BT143" s="63"/>
      <c r="BU143" s="63"/>
    </row>
    <row r="144" spans="1:73" s="16" customFormat="1" x14ac:dyDescent="0.25">
      <c r="A144" s="162">
        <v>81</v>
      </c>
      <c r="B144" s="88" t="s">
        <v>48</v>
      </c>
      <c r="C144" s="1" t="s">
        <v>59</v>
      </c>
      <c r="D144" s="164">
        <v>490.1</v>
      </c>
      <c r="E144" s="25">
        <v>43.78</v>
      </c>
      <c r="F144" s="23">
        <f t="shared" si="80"/>
        <v>46.406800000000004</v>
      </c>
      <c r="G144" s="23">
        <f t="shared" si="62"/>
        <v>10728.289000000001</v>
      </c>
      <c r="H144" s="23">
        <f t="shared" si="63"/>
        <v>11371.986340000001</v>
      </c>
      <c r="I144" s="23">
        <f t="shared" si="81"/>
        <v>22100.27534</v>
      </c>
      <c r="J144" s="133">
        <f t="shared" si="64"/>
        <v>22743.972680000003</v>
      </c>
      <c r="K144" s="65">
        <f t="shared" si="59"/>
        <v>46.406800000000004</v>
      </c>
      <c r="L144" s="65">
        <v>49.42</v>
      </c>
      <c r="M144" s="65">
        <f t="shared" si="65"/>
        <v>11371.986340000001</v>
      </c>
      <c r="N144" s="65">
        <f t="shared" si="66"/>
        <v>100</v>
      </c>
      <c r="O144" s="133">
        <f t="shared" si="67"/>
        <v>22743.972680000003</v>
      </c>
      <c r="P144" s="65">
        <f t="shared" si="68"/>
        <v>12110.371000000001</v>
      </c>
      <c r="Q144" s="65">
        <f t="shared" si="69"/>
        <v>23482.357340000002</v>
      </c>
      <c r="R144" s="135">
        <f t="shared" si="70"/>
        <v>24220.742000000002</v>
      </c>
      <c r="S144" s="65">
        <f t="shared" si="71"/>
        <v>106.49301395485145</v>
      </c>
      <c r="T144" s="164">
        <v>141.71</v>
      </c>
      <c r="U144" s="25">
        <v>30.37</v>
      </c>
      <c r="V144" s="25">
        <v>32.19</v>
      </c>
      <c r="W144" s="25">
        <f t="shared" si="82"/>
        <v>2151.8663500000002</v>
      </c>
      <c r="X144" s="25">
        <f t="shared" si="83"/>
        <v>2280.8224500000001</v>
      </c>
      <c r="Y144" s="25">
        <f t="shared" si="84"/>
        <v>4432.6887999999999</v>
      </c>
      <c r="Z144" s="136">
        <f t="shared" si="73"/>
        <v>4561.6449000000002</v>
      </c>
      <c r="AA144" s="25">
        <f t="shared" si="74"/>
        <v>105.99275600921962</v>
      </c>
      <c r="AB144" s="68">
        <f t="shared" si="60"/>
        <v>32.19</v>
      </c>
      <c r="AC144" s="71">
        <v>34.28</v>
      </c>
      <c r="AD144" s="68">
        <f t="shared" si="75"/>
        <v>2280.8224500000001</v>
      </c>
      <c r="AE144" s="141">
        <f t="shared" si="76"/>
        <v>4561.6449000000002</v>
      </c>
      <c r="AF144" s="68">
        <f t="shared" si="77"/>
        <v>2428.9094</v>
      </c>
      <c r="AG144" s="138">
        <f t="shared" si="61"/>
        <v>4709.7318500000001</v>
      </c>
      <c r="AH144" s="139">
        <f t="shared" si="78"/>
        <v>4857.8188</v>
      </c>
      <c r="AI144" s="127">
        <f t="shared" si="79"/>
        <v>106.49269959614789</v>
      </c>
      <c r="AJ144" s="63"/>
      <c r="AK144" s="63"/>
      <c r="AL144" s="63"/>
      <c r="AM144" s="63"/>
      <c r="AN144" s="63"/>
      <c r="AO144" s="63"/>
      <c r="AP144" s="63"/>
      <c r="AQ144" s="63"/>
      <c r="AR144" s="63"/>
      <c r="AS144" s="63"/>
      <c r="AT144" s="63"/>
      <c r="AU144" s="63"/>
      <c r="AV144" s="63"/>
      <c r="AW144" s="63"/>
      <c r="AX144" s="63"/>
      <c r="AY144" s="63"/>
      <c r="AZ144" s="63"/>
      <c r="BA144" s="63"/>
      <c r="BB144" s="63"/>
      <c r="BC144" s="63"/>
      <c r="BD144" s="63"/>
      <c r="BE144" s="63"/>
      <c r="BF144" s="63"/>
      <c r="BG144" s="63"/>
      <c r="BH144" s="63"/>
      <c r="BI144" s="63"/>
      <c r="BJ144" s="63"/>
      <c r="BK144" s="63"/>
      <c r="BL144" s="63"/>
      <c r="BM144" s="63"/>
      <c r="BN144" s="63"/>
      <c r="BO144" s="63"/>
      <c r="BP144" s="63"/>
      <c r="BQ144" s="63"/>
      <c r="BR144" s="63"/>
      <c r="BS144" s="63"/>
      <c r="BT144" s="63"/>
      <c r="BU144" s="63"/>
    </row>
    <row r="145" spans="1:73" s="16" customFormat="1" ht="45" x14ac:dyDescent="0.25">
      <c r="A145" s="162">
        <v>82</v>
      </c>
      <c r="B145" s="93" t="s">
        <v>242</v>
      </c>
      <c r="C145" s="1" t="s">
        <v>59</v>
      </c>
      <c r="D145" s="164"/>
      <c r="E145" s="23">
        <v>0</v>
      </c>
      <c r="F145" s="23">
        <f t="shared" si="80"/>
        <v>0</v>
      </c>
      <c r="G145" s="23">
        <f t="shared" si="62"/>
        <v>0</v>
      </c>
      <c r="H145" s="23">
        <f t="shared" si="63"/>
        <v>0</v>
      </c>
      <c r="I145" s="23">
        <f t="shared" si="81"/>
        <v>0</v>
      </c>
      <c r="J145" s="133">
        <f t="shared" si="64"/>
        <v>0</v>
      </c>
      <c r="K145" s="65">
        <f t="shared" si="59"/>
        <v>0</v>
      </c>
      <c r="L145" s="65"/>
      <c r="M145" s="65">
        <f t="shared" si="65"/>
        <v>0</v>
      </c>
      <c r="N145" s="65" t="e">
        <f t="shared" si="66"/>
        <v>#DIV/0!</v>
      </c>
      <c r="O145" s="133">
        <f t="shared" si="67"/>
        <v>0</v>
      </c>
      <c r="P145" s="65">
        <f t="shared" si="68"/>
        <v>0</v>
      </c>
      <c r="Q145" s="65">
        <f t="shared" si="69"/>
        <v>0</v>
      </c>
      <c r="R145" s="135">
        <f t="shared" si="70"/>
        <v>0</v>
      </c>
      <c r="S145" s="65" t="e">
        <f t="shared" si="71"/>
        <v>#DIV/0!</v>
      </c>
      <c r="T145" s="44"/>
      <c r="U145" s="23">
        <v>0</v>
      </c>
      <c r="V145" s="23">
        <f t="shared" si="72"/>
        <v>0</v>
      </c>
      <c r="W145" s="23">
        <f t="shared" si="82"/>
        <v>0</v>
      </c>
      <c r="X145" s="23">
        <f t="shared" si="83"/>
        <v>0</v>
      </c>
      <c r="Y145" s="23">
        <f t="shared" si="84"/>
        <v>0</v>
      </c>
      <c r="Z145" s="136">
        <f t="shared" si="73"/>
        <v>0</v>
      </c>
      <c r="AA145" s="25" t="e">
        <f t="shared" si="74"/>
        <v>#DIV/0!</v>
      </c>
      <c r="AB145" s="68">
        <f t="shared" si="60"/>
        <v>0</v>
      </c>
      <c r="AC145" s="71"/>
      <c r="AD145" s="68">
        <f t="shared" si="75"/>
        <v>0</v>
      </c>
      <c r="AE145" s="141">
        <f t="shared" si="76"/>
        <v>0</v>
      </c>
      <c r="AF145" s="68">
        <f t="shared" si="77"/>
        <v>0</v>
      </c>
      <c r="AG145" s="138">
        <f t="shared" si="61"/>
        <v>0</v>
      </c>
      <c r="AH145" s="139">
        <f t="shared" si="78"/>
        <v>0</v>
      </c>
      <c r="AI145" s="127" t="e">
        <f t="shared" si="79"/>
        <v>#DIV/0!</v>
      </c>
      <c r="AJ145" s="63"/>
      <c r="AK145" s="63"/>
      <c r="AL145" s="63"/>
      <c r="AM145" s="63"/>
      <c r="AN145" s="63"/>
      <c r="AO145" s="63"/>
      <c r="AP145" s="63"/>
      <c r="AQ145" s="63"/>
      <c r="AR145" s="63"/>
      <c r="AS145" s="63"/>
      <c r="AT145" s="63"/>
      <c r="AU145" s="63"/>
      <c r="AV145" s="63"/>
      <c r="AW145" s="63"/>
      <c r="AX145" s="63"/>
      <c r="AY145" s="63"/>
      <c r="AZ145" s="63"/>
      <c r="BA145" s="63"/>
      <c r="BB145" s="63"/>
      <c r="BC145" s="63"/>
      <c r="BD145" s="63"/>
      <c r="BE145" s="63"/>
      <c r="BF145" s="63"/>
      <c r="BG145" s="63"/>
      <c r="BH145" s="63"/>
      <c r="BI145" s="63"/>
      <c r="BJ145" s="63"/>
      <c r="BK145" s="63"/>
      <c r="BL145" s="63"/>
      <c r="BM145" s="63"/>
      <c r="BN145" s="63"/>
      <c r="BO145" s="63"/>
      <c r="BP145" s="63"/>
      <c r="BQ145" s="63"/>
      <c r="BR145" s="63"/>
      <c r="BS145" s="63"/>
      <c r="BT145" s="63"/>
      <c r="BU145" s="63"/>
    </row>
    <row r="146" spans="1:73" ht="30" x14ac:dyDescent="0.25">
      <c r="A146" s="162">
        <v>83</v>
      </c>
      <c r="B146" s="88" t="s">
        <v>49</v>
      </c>
      <c r="C146" s="1" t="s">
        <v>59</v>
      </c>
      <c r="D146" s="164"/>
      <c r="E146" s="25"/>
      <c r="F146" s="23"/>
      <c r="G146" s="23">
        <f t="shared" si="62"/>
        <v>0</v>
      </c>
      <c r="H146" s="23">
        <f t="shared" si="63"/>
        <v>0</v>
      </c>
      <c r="I146" s="23">
        <f t="shared" si="81"/>
        <v>0</v>
      </c>
      <c r="J146" s="133">
        <f t="shared" si="64"/>
        <v>0</v>
      </c>
      <c r="K146" s="65">
        <f t="shared" si="59"/>
        <v>0</v>
      </c>
      <c r="L146" s="65">
        <v>0</v>
      </c>
      <c r="M146" s="65">
        <f t="shared" si="65"/>
        <v>0</v>
      </c>
      <c r="N146" s="65" t="e">
        <f t="shared" si="66"/>
        <v>#DIV/0!</v>
      </c>
      <c r="O146" s="133">
        <f t="shared" si="67"/>
        <v>0</v>
      </c>
      <c r="P146" s="65">
        <f t="shared" si="68"/>
        <v>0</v>
      </c>
      <c r="Q146" s="65">
        <f t="shared" si="69"/>
        <v>0</v>
      </c>
      <c r="R146" s="135">
        <f t="shared" si="70"/>
        <v>0</v>
      </c>
      <c r="S146" s="65" t="e">
        <f t="shared" si="71"/>
        <v>#DIV/0!</v>
      </c>
      <c r="T146" s="164">
        <v>28.79</v>
      </c>
      <c r="U146" s="25">
        <v>33.74</v>
      </c>
      <c r="V146" s="25">
        <v>35.76</v>
      </c>
      <c r="W146" s="25">
        <f t="shared" si="82"/>
        <v>485.68729999999999</v>
      </c>
      <c r="X146" s="25">
        <f t="shared" si="83"/>
        <v>514.76519999999994</v>
      </c>
      <c r="Y146" s="25">
        <f t="shared" si="84"/>
        <v>1000.4524999999999</v>
      </c>
      <c r="Z146" s="136">
        <f t="shared" si="73"/>
        <v>1029.5303999999999</v>
      </c>
      <c r="AA146" s="25">
        <f t="shared" si="74"/>
        <v>105.98695909899227</v>
      </c>
      <c r="AB146" s="68">
        <f t="shared" si="60"/>
        <v>35.76</v>
      </c>
      <c r="AC146" s="71">
        <v>38.08</v>
      </c>
      <c r="AD146" s="68">
        <f t="shared" si="75"/>
        <v>514.76519999999994</v>
      </c>
      <c r="AE146" s="141">
        <f t="shared" si="76"/>
        <v>1029.5303999999999</v>
      </c>
      <c r="AF146" s="68">
        <f t="shared" si="77"/>
        <v>548.16159999999991</v>
      </c>
      <c r="AG146" s="138">
        <f t="shared" si="61"/>
        <v>1062.9267999999997</v>
      </c>
      <c r="AH146" s="139">
        <f t="shared" si="78"/>
        <v>1096.3231999999998</v>
      </c>
      <c r="AI146" s="127">
        <f t="shared" si="79"/>
        <v>106.48769574944072</v>
      </c>
    </row>
    <row r="147" spans="1:73" ht="30" x14ac:dyDescent="0.25">
      <c r="A147" s="162">
        <v>84</v>
      </c>
      <c r="B147" s="55" t="s">
        <v>225</v>
      </c>
      <c r="C147" s="1" t="s">
        <v>59</v>
      </c>
      <c r="D147" s="164"/>
      <c r="E147" s="25"/>
      <c r="F147" s="23">
        <f t="shared" si="80"/>
        <v>0</v>
      </c>
      <c r="G147" s="23">
        <f t="shared" si="62"/>
        <v>0</v>
      </c>
      <c r="H147" s="23">
        <f t="shared" si="63"/>
        <v>0</v>
      </c>
      <c r="I147" s="23">
        <f t="shared" si="81"/>
        <v>0</v>
      </c>
      <c r="J147" s="133">
        <f t="shared" si="64"/>
        <v>0</v>
      </c>
      <c r="K147" s="65">
        <f t="shared" si="59"/>
        <v>0</v>
      </c>
      <c r="L147" s="65"/>
      <c r="M147" s="65">
        <f t="shared" si="65"/>
        <v>0</v>
      </c>
      <c r="N147" s="65" t="e">
        <f t="shared" si="66"/>
        <v>#DIV/0!</v>
      </c>
      <c r="O147" s="133">
        <f t="shared" si="67"/>
        <v>0</v>
      </c>
      <c r="P147" s="65">
        <f t="shared" si="68"/>
        <v>0</v>
      </c>
      <c r="Q147" s="65">
        <f t="shared" si="69"/>
        <v>0</v>
      </c>
      <c r="R147" s="135">
        <f t="shared" si="70"/>
        <v>0</v>
      </c>
      <c r="S147" s="65" t="e">
        <f t="shared" si="71"/>
        <v>#DIV/0!</v>
      </c>
      <c r="T147" s="44"/>
      <c r="U147" s="25"/>
      <c r="V147" s="25">
        <f t="shared" si="72"/>
        <v>0</v>
      </c>
      <c r="W147" s="25">
        <f t="shared" si="82"/>
        <v>0</v>
      </c>
      <c r="X147" s="25">
        <f t="shared" si="83"/>
        <v>0</v>
      </c>
      <c r="Y147" s="25">
        <f t="shared" si="84"/>
        <v>0</v>
      </c>
      <c r="Z147" s="136">
        <f t="shared" si="73"/>
        <v>0</v>
      </c>
      <c r="AA147" s="25" t="e">
        <f t="shared" si="74"/>
        <v>#DIV/0!</v>
      </c>
      <c r="AB147" s="68">
        <f t="shared" si="60"/>
        <v>0</v>
      </c>
      <c r="AC147" s="71"/>
      <c r="AD147" s="68">
        <f t="shared" si="75"/>
        <v>0</v>
      </c>
      <c r="AE147" s="141">
        <f t="shared" si="76"/>
        <v>0</v>
      </c>
      <c r="AF147" s="68">
        <f t="shared" si="77"/>
        <v>0</v>
      </c>
      <c r="AG147" s="138">
        <f t="shared" si="61"/>
        <v>0</v>
      </c>
      <c r="AH147" s="139">
        <f t="shared" si="78"/>
        <v>0</v>
      </c>
      <c r="AI147" s="127" t="e">
        <f t="shared" si="79"/>
        <v>#DIV/0!</v>
      </c>
    </row>
    <row r="148" spans="1:73" x14ac:dyDescent="0.25">
      <c r="A148" s="162">
        <v>85</v>
      </c>
      <c r="B148" s="114" t="s">
        <v>141</v>
      </c>
      <c r="C148" s="1" t="s">
        <v>60</v>
      </c>
      <c r="D148" s="22">
        <v>467.71</v>
      </c>
      <c r="E148" s="23">
        <v>46.42</v>
      </c>
      <c r="F148" s="23">
        <f t="shared" si="80"/>
        <v>49.205200000000005</v>
      </c>
      <c r="G148" s="23">
        <f t="shared" si="62"/>
        <v>10855.5491</v>
      </c>
      <c r="H148" s="23">
        <f t="shared" si="63"/>
        <v>11506.882046000001</v>
      </c>
      <c r="I148" s="23">
        <f t="shared" si="81"/>
        <v>22362.431146000003</v>
      </c>
      <c r="J148" s="133">
        <f t="shared" si="64"/>
        <v>23013.764092000001</v>
      </c>
      <c r="K148" s="65">
        <f t="shared" si="59"/>
        <v>49.205200000000005</v>
      </c>
      <c r="L148" s="65">
        <v>51.18</v>
      </c>
      <c r="M148" s="65">
        <f t="shared" si="65"/>
        <v>11506.882046000001</v>
      </c>
      <c r="N148" s="65">
        <f t="shared" si="66"/>
        <v>100</v>
      </c>
      <c r="O148" s="133">
        <f t="shared" si="67"/>
        <v>23013.764092000001</v>
      </c>
      <c r="P148" s="65">
        <f t="shared" si="68"/>
        <v>11968.698899999999</v>
      </c>
      <c r="Q148" s="65">
        <f t="shared" si="69"/>
        <v>23475.580946000002</v>
      </c>
      <c r="R148" s="135">
        <f t="shared" si="70"/>
        <v>23937.397799999999</v>
      </c>
      <c r="S148" s="65">
        <f t="shared" si="71"/>
        <v>104.01339695804508</v>
      </c>
      <c r="T148" s="164">
        <v>219.63</v>
      </c>
      <c r="U148" s="25">
        <v>31.48</v>
      </c>
      <c r="V148" s="25">
        <v>33.369999999999997</v>
      </c>
      <c r="W148" s="25">
        <f t="shared" si="82"/>
        <v>3456.9762000000001</v>
      </c>
      <c r="X148" s="25">
        <f t="shared" si="83"/>
        <v>3664.5265499999996</v>
      </c>
      <c r="Y148" s="25">
        <f t="shared" si="84"/>
        <v>7121.5027499999997</v>
      </c>
      <c r="Z148" s="136">
        <f t="shared" si="73"/>
        <v>7329.0530999999992</v>
      </c>
      <c r="AA148" s="25">
        <f t="shared" si="74"/>
        <v>106.00381194409148</v>
      </c>
      <c r="AB148" s="68">
        <f t="shared" si="60"/>
        <v>33.369999999999997</v>
      </c>
      <c r="AC148" s="71">
        <v>34.700000000000003</v>
      </c>
      <c r="AD148" s="68">
        <f t="shared" si="75"/>
        <v>3664.5265499999996</v>
      </c>
      <c r="AE148" s="141">
        <f t="shared" si="76"/>
        <v>7329.0530999999992</v>
      </c>
      <c r="AF148" s="68">
        <f t="shared" si="77"/>
        <v>3810.5805</v>
      </c>
      <c r="AG148" s="138">
        <f t="shared" si="61"/>
        <v>7475.1070499999996</v>
      </c>
      <c r="AH148" s="139">
        <f t="shared" si="78"/>
        <v>7621.1610000000001</v>
      </c>
      <c r="AI148" s="127">
        <f t="shared" si="79"/>
        <v>103.98561582259515</v>
      </c>
    </row>
    <row r="149" spans="1:73" s="10" customFormat="1" x14ac:dyDescent="0.25">
      <c r="A149" s="162">
        <v>86</v>
      </c>
      <c r="B149" s="108" t="s">
        <v>44</v>
      </c>
      <c r="C149" s="1" t="s">
        <v>61</v>
      </c>
      <c r="D149" s="46">
        <v>370</v>
      </c>
      <c r="E149" s="25">
        <v>49.15</v>
      </c>
      <c r="F149" s="23">
        <f t="shared" si="80"/>
        <v>52.099000000000004</v>
      </c>
      <c r="G149" s="23">
        <f t="shared" si="62"/>
        <v>9092.75</v>
      </c>
      <c r="H149" s="23">
        <f t="shared" si="63"/>
        <v>9638.3150000000005</v>
      </c>
      <c r="I149" s="23">
        <f t="shared" si="81"/>
        <v>18731.065000000002</v>
      </c>
      <c r="J149" s="133">
        <f t="shared" si="64"/>
        <v>19276.63</v>
      </c>
      <c r="K149" s="65">
        <f t="shared" si="59"/>
        <v>52.099000000000004</v>
      </c>
      <c r="L149" s="65">
        <v>52.22</v>
      </c>
      <c r="M149" s="65">
        <f t="shared" si="65"/>
        <v>9638.3150000000005</v>
      </c>
      <c r="N149" s="65">
        <f t="shared" si="66"/>
        <v>100</v>
      </c>
      <c r="O149" s="133">
        <f t="shared" si="67"/>
        <v>19276.63</v>
      </c>
      <c r="P149" s="65">
        <f t="shared" si="68"/>
        <v>9660.6999999999989</v>
      </c>
      <c r="Q149" s="65">
        <f t="shared" si="69"/>
        <v>19299.014999999999</v>
      </c>
      <c r="R149" s="135">
        <f t="shared" si="70"/>
        <v>19321.399999999998</v>
      </c>
      <c r="S149" s="65">
        <f t="shared" si="71"/>
        <v>100.23225013915813</v>
      </c>
      <c r="T149" s="46">
        <v>149</v>
      </c>
      <c r="U149" s="23">
        <v>43.5</v>
      </c>
      <c r="V149" s="25">
        <f t="shared" si="72"/>
        <v>46.11</v>
      </c>
      <c r="W149" s="25">
        <f t="shared" si="82"/>
        <v>3240.75</v>
      </c>
      <c r="X149" s="25">
        <f t="shared" si="83"/>
        <v>3435.1950000000002</v>
      </c>
      <c r="Y149" s="25">
        <f t="shared" si="84"/>
        <v>6675.9449999999997</v>
      </c>
      <c r="Z149" s="136">
        <f t="shared" si="73"/>
        <v>6870.39</v>
      </c>
      <c r="AA149" s="25">
        <f t="shared" si="74"/>
        <v>106</v>
      </c>
      <c r="AB149" s="68">
        <f t="shared" si="60"/>
        <v>46.11</v>
      </c>
      <c r="AC149" s="71">
        <v>49.12</v>
      </c>
      <c r="AD149" s="68">
        <f t="shared" si="75"/>
        <v>3435.1950000000002</v>
      </c>
      <c r="AE149" s="141">
        <f t="shared" si="76"/>
        <v>6870.39</v>
      </c>
      <c r="AF149" s="68">
        <f t="shared" si="77"/>
        <v>3659.4399999999996</v>
      </c>
      <c r="AG149" s="138">
        <f t="shared" si="61"/>
        <v>7094.6350000000002</v>
      </c>
      <c r="AH149" s="139">
        <f t="shared" si="78"/>
        <v>7318.8799999999992</v>
      </c>
      <c r="AI149" s="127">
        <f t="shared" si="79"/>
        <v>106.52786814140099</v>
      </c>
      <c r="AJ149" s="63"/>
      <c r="AK149" s="63"/>
      <c r="AL149" s="63"/>
      <c r="AM149" s="63"/>
      <c r="AN149" s="63"/>
      <c r="AO149" s="63"/>
      <c r="AP149" s="63"/>
      <c r="AQ149" s="63"/>
      <c r="AR149" s="63"/>
      <c r="AS149" s="63"/>
      <c r="AT149" s="63"/>
      <c r="AU149" s="63"/>
      <c r="AV149" s="63"/>
      <c r="AW149" s="63"/>
      <c r="AX149" s="63"/>
      <c r="AY149" s="63"/>
      <c r="AZ149" s="63"/>
      <c r="BA149" s="63"/>
      <c r="BB149" s="63"/>
      <c r="BC149" s="63"/>
      <c r="BD149" s="63"/>
      <c r="BE149" s="63"/>
      <c r="BF149" s="63"/>
      <c r="BG149" s="63"/>
      <c r="BH149" s="63"/>
      <c r="BI149" s="63"/>
      <c r="BJ149" s="63"/>
      <c r="BK149" s="63"/>
      <c r="BL149" s="63"/>
      <c r="BM149" s="63"/>
      <c r="BN149" s="63"/>
      <c r="BO149" s="63"/>
      <c r="BP149" s="63"/>
      <c r="BQ149" s="63"/>
      <c r="BR149" s="63"/>
      <c r="BS149" s="63"/>
      <c r="BT149" s="63"/>
      <c r="BU149" s="63"/>
    </row>
    <row r="150" spans="1:73" s="10" customFormat="1" ht="36.75" customHeight="1" x14ac:dyDescent="0.25">
      <c r="A150" s="162">
        <v>87</v>
      </c>
      <c r="B150" s="90" t="s">
        <v>50</v>
      </c>
      <c r="C150" s="1" t="s">
        <v>62</v>
      </c>
      <c r="D150" s="164">
        <v>254.1</v>
      </c>
      <c r="E150" s="25">
        <v>41.87</v>
      </c>
      <c r="F150" s="23">
        <v>44.22</v>
      </c>
      <c r="G150" s="23">
        <f t="shared" si="62"/>
        <v>5319.5834999999997</v>
      </c>
      <c r="H150" s="23">
        <f t="shared" si="63"/>
        <v>5618.1509999999998</v>
      </c>
      <c r="I150" s="23">
        <f t="shared" si="81"/>
        <v>10937.734499999999</v>
      </c>
      <c r="J150" s="133">
        <f t="shared" si="64"/>
        <v>11236.302</v>
      </c>
      <c r="K150" s="65">
        <f t="shared" si="59"/>
        <v>44.22</v>
      </c>
      <c r="L150" s="65">
        <v>47.11</v>
      </c>
      <c r="M150" s="65">
        <f t="shared" si="65"/>
        <v>5618.1509999999998</v>
      </c>
      <c r="N150" s="65">
        <f t="shared" si="66"/>
        <v>100</v>
      </c>
      <c r="O150" s="133">
        <f t="shared" si="67"/>
        <v>11236.302</v>
      </c>
      <c r="P150" s="65">
        <f t="shared" si="68"/>
        <v>5985.3254999999999</v>
      </c>
      <c r="Q150" s="65">
        <f t="shared" si="69"/>
        <v>11603.476500000001</v>
      </c>
      <c r="R150" s="135">
        <f t="shared" si="70"/>
        <v>11970.651</v>
      </c>
      <c r="S150" s="65">
        <f t="shared" si="71"/>
        <v>106.53550429669833</v>
      </c>
      <c r="T150" s="164">
        <v>28</v>
      </c>
      <c r="U150" s="25">
        <v>93.3</v>
      </c>
      <c r="V150" s="25">
        <v>93.3</v>
      </c>
      <c r="W150" s="25">
        <f t="shared" si="82"/>
        <v>1306.2</v>
      </c>
      <c r="X150" s="25">
        <f t="shared" si="83"/>
        <v>1306.2</v>
      </c>
      <c r="Y150" s="25">
        <f t="shared" si="84"/>
        <v>2612.4</v>
      </c>
      <c r="Z150" s="136">
        <f t="shared" si="73"/>
        <v>2612.4</v>
      </c>
      <c r="AA150" s="25">
        <f t="shared" si="74"/>
        <v>100</v>
      </c>
      <c r="AB150" s="68">
        <f t="shared" si="60"/>
        <v>93.3</v>
      </c>
      <c r="AC150" s="71">
        <v>96.53</v>
      </c>
      <c r="AD150" s="68">
        <f t="shared" si="75"/>
        <v>1306.2</v>
      </c>
      <c r="AE150" s="141">
        <f t="shared" si="76"/>
        <v>2612.4</v>
      </c>
      <c r="AF150" s="68">
        <f t="shared" si="77"/>
        <v>1351.42</v>
      </c>
      <c r="AG150" s="138">
        <f t="shared" si="61"/>
        <v>2657.62</v>
      </c>
      <c r="AH150" s="139">
        <f t="shared" si="78"/>
        <v>2702.84</v>
      </c>
      <c r="AI150" s="127">
        <f t="shared" si="79"/>
        <v>103.46195069667739</v>
      </c>
      <c r="AJ150" s="63"/>
      <c r="AK150" s="63"/>
      <c r="AL150" s="63"/>
      <c r="AM150" s="63"/>
      <c r="AN150" s="63"/>
      <c r="AO150" s="63"/>
      <c r="AP150" s="63"/>
      <c r="AQ150" s="63"/>
      <c r="AR150" s="63"/>
      <c r="AS150" s="63"/>
      <c r="AT150" s="63"/>
      <c r="AU150" s="63"/>
      <c r="AV150" s="63"/>
      <c r="AW150" s="63"/>
      <c r="AX150" s="63"/>
      <c r="AY150" s="63"/>
      <c r="AZ150" s="63"/>
      <c r="BA150" s="63"/>
      <c r="BB150" s="63"/>
      <c r="BC150" s="63"/>
      <c r="BD150" s="63"/>
      <c r="BE150" s="63"/>
      <c r="BF150" s="63"/>
      <c r="BG150" s="63"/>
      <c r="BH150" s="63"/>
      <c r="BI150" s="63"/>
      <c r="BJ150" s="63"/>
      <c r="BK150" s="63"/>
      <c r="BL150" s="63"/>
      <c r="BM150" s="63"/>
      <c r="BN150" s="63"/>
      <c r="BO150" s="63"/>
      <c r="BP150" s="63"/>
      <c r="BQ150" s="63"/>
      <c r="BR150" s="63"/>
      <c r="BS150" s="63"/>
      <c r="BT150" s="63"/>
      <c r="BU150" s="63"/>
    </row>
    <row r="151" spans="1:73" ht="30.75" customHeight="1" x14ac:dyDescent="0.25">
      <c r="A151" s="162">
        <v>88</v>
      </c>
      <c r="B151" s="55" t="s">
        <v>309</v>
      </c>
      <c r="C151" s="1" t="s">
        <v>62</v>
      </c>
      <c r="D151" s="164">
        <v>19.48</v>
      </c>
      <c r="E151" s="25">
        <v>45.61</v>
      </c>
      <c r="F151" s="23">
        <v>47.26</v>
      </c>
      <c r="G151" s="23">
        <f t="shared" si="62"/>
        <v>444.2414</v>
      </c>
      <c r="H151" s="23">
        <f t="shared" si="63"/>
        <v>460.31239999999997</v>
      </c>
      <c r="I151" s="23">
        <f t="shared" si="81"/>
        <v>904.55379999999991</v>
      </c>
      <c r="J151" s="133">
        <f t="shared" si="64"/>
        <v>920.62479999999994</v>
      </c>
      <c r="K151" s="65">
        <v>39.72</v>
      </c>
      <c r="L151" s="65">
        <v>42.24</v>
      </c>
      <c r="M151" s="65">
        <f t="shared" si="65"/>
        <v>386.87279999999998</v>
      </c>
      <c r="N151" s="65">
        <f t="shared" si="66"/>
        <v>84.045704612780369</v>
      </c>
      <c r="O151" s="133">
        <f t="shared" si="67"/>
        <v>773.74559999999997</v>
      </c>
      <c r="P151" s="65">
        <f t="shared" si="68"/>
        <v>411.41760000000005</v>
      </c>
      <c r="Q151" s="65">
        <f t="shared" si="69"/>
        <v>798.29040000000009</v>
      </c>
      <c r="R151" s="135">
        <f t="shared" si="70"/>
        <v>822.8352000000001</v>
      </c>
      <c r="S151" s="65">
        <f t="shared" si="71"/>
        <v>106.34441087613294</v>
      </c>
      <c r="T151" s="22">
        <v>10.199999999999999</v>
      </c>
      <c r="U151" s="25">
        <v>78.739999999999995</v>
      </c>
      <c r="V151" s="25">
        <v>79.72</v>
      </c>
      <c r="W151" s="25">
        <f t="shared" si="82"/>
        <v>401.57399999999996</v>
      </c>
      <c r="X151" s="25">
        <f t="shared" si="83"/>
        <v>406.57199999999995</v>
      </c>
      <c r="Y151" s="25">
        <f t="shared" si="84"/>
        <v>808.14599999999996</v>
      </c>
      <c r="Z151" s="136">
        <f t="shared" si="73"/>
        <v>813.14399999999989</v>
      </c>
      <c r="AA151" s="25">
        <f t="shared" si="74"/>
        <v>101.24460248920499</v>
      </c>
      <c r="AB151" s="68">
        <v>73.16</v>
      </c>
      <c r="AC151" s="71">
        <v>77.3</v>
      </c>
      <c r="AD151" s="68">
        <f t="shared" si="75"/>
        <v>373.11599999999993</v>
      </c>
      <c r="AE151" s="141">
        <f t="shared" si="76"/>
        <v>746.23199999999986</v>
      </c>
      <c r="AF151" s="68">
        <f t="shared" si="77"/>
        <v>394.22999999999996</v>
      </c>
      <c r="AG151" s="138">
        <f t="shared" si="61"/>
        <v>767.34599999999989</v>
      </c>
      <c r="AH151" s="139">
        <f t="shared" si="78"/>
        <v>788.45999999999992</v>
      </c>
      <c r="AI151" s="127">
        <f t="shared" si="79"/>
        <v>105.65882996172773</v>
      </c>
    </row>
    <row r="152" spans="1:73" ht="42.75" customHeight="1" x14ac:dyDescent="0.25">
      <c r="A152" s="162">
        <v>89</v>
      </c>
      <c r="B152" s="90" t="s">
        <v>51</v>
      </c>
      <c r="C152" s="1" t="s">
        <v>63</v>
      </c>
      <c r="D152" s="164">
        <v>138.4</v>
      </c>
      <c r="E152" s="25">
        <v>46.22</v>
      </c>
      <c r="F152" s="23">
        <v>48.7</v>
      </c>
      <c r="G152" s="23">
        <f t="shared" si="62"/>
        <v>3198.424</v>
      </c>
      <c r="H152" s="23">
        <f t="shared" si="63"/>
        <v>3370.0400000000004</v>
      </c>
      <c r="I152" s="23">
        <f t="shared" si="81"/>
        <v>6568.4639999999999</v>
      </c>
      <c r="J152" s="133">
        <f t="shared" si="64"/>
        <v>6740.0800000000008</v>
      </c>
      <c r="K152" s="65">
        <f t="shared" si="59"/>
        <v>48.7</v>
      </c>
      <c r="L152" s="65">
        <v>51.58</v>
      </c>
      <c r="M152" s="65">
        <f t="shared" si="65"/>
        <v>3370.0400000000004</v>
      </c>
      <c r="N152" s="65">
        <f t="shared" si="66"/>
        <v>100</v>
      </c>
      <c r="O152" s="133">
        <f t="shared" si="67"/>
        <v>6740.0800000000008</v>
      </c>
      <c r="P152" s="65">
        <f t="shared" si="68"/>
        <v>3569.3360000000002</v>
      </c>
      <c r="Q152" s="65">
        <f t="shared" si="69"/>
        <v>6939.3760000000002</v>
      </c>
      <c r="R152" s="135">
        <f t="shared" si="70"/>
        <v>7138.6720000000005</v>
      </c>
      <c r="S152" s="65">
        <f t="shared" si="71"/>
        <v>105.91375770020532</v>
      </c>
      <c r="T152" s="164">
        <v>60</v>
      </c>
      <c r="U152" s="25">
        <v>48.78</v>
      </c>
      <c r="V152" s="25">
        <v>51.41</v>
      </c>
      <c r="W152" s="25">
        <f t="shared" si="82"/>
        <v>1463.4</v>
      </c>
      <c r="X152" s="25">
        <f t="shared" si="83"/>
        <v>1542.3</v>
      </c>
      <c r="Y152" s="25">
        <f t="shared" si="84"/>
        <v>3005.7</v>
      </c>
      <c r="Z152" s="136">
        <f t="shared" si="73"/>
        <v>3084.6</v>
      </c>
      <c r="AA152" s="25">
        <f t="shared" si="74"/>
        <v>105.39155391553913</v>
      </c>
      <c r="AB152" s="68">
        <f t="shared" si="60"/>
        <v>51.41</v>
      </c>
      <c r="AC152" s="71">
        <v>54.49</v>
      </c>
      <c r="AD152" s="68">
        <f t="shared" si="75"/>
        <v>1542.3</v>
      </c>
      <c r="AE152" s="141">
        <f t="shared" si="76"/>
        <v>3084.6</v>
      </c>
      <c r="AF152" s="68">
        <f t="shared" si="77"/>
        <v>1634.7</v>
      </c>
      <c r="AG152" s="138">
        <f t="shared" si="61"/>
        <v>3177</v>
      </c>
      <c r="AH152" s="139">
        <f t="shared" si="78"/>
        <v>3269.4</v>
      </c>
      <c r="AI152" s="127">
        <f t="shared" si="79"/>
        <v>105.99105232445049</v>
      </c>
    </row>
    <row r="153" spans="1:73" ht="38.25" customHeight="1" x14ac:dyDescent="0.25">
      <c r="A153" s="162">
        <v>90</v>
      </c>
      <c r="B153" s="90" t="s">
        <v>244</v>
      </c>
      <c r="C153" s="13" t="s">
        <v>103</v>
      </c>
      <c r="D153" s="49">
        <v>430</v>
      </c>
      <c r="E153" s="7">
        <v>26.41</v>
      </c>
      <c r="F153" s="23">
        <v>27.83</v>
      </c>
      <c r="G153" s="23">
        <f t="shared" si="62"/>
        <v>5678.15</v>
      </c>
      <c r="H153" s="23">
        <f t="shared" si="63"/>
        <v>5983.45</v>
      </c>
      <c r="I153" s="23">
        <f t="shared" si="81"/>
        <v>11661.599999999999</v>
      </c>
      <c r="J153" s="133">
        <f t="shared" si="64"/>
        <v>11966.9</v>
      </c>
      <c r="K153" s="65">
        <f t="shared" si="59"/>
        <v>27.83</v>
      </c>
      <c r="L153" s="65">
        <v>29.5</v>
      </c>
      <c r="M153" s="65">
        <f t="shared" si="65"/>
        <v>5983.45</v>
      </c>
      <c r="N153" s="65">
        <f t="shared" si="66"/>
        <v>100</v>
      </c>
      <c r="O153" s="133">
        <f t="shared" si="67"/>
        <v>11966.9</v>
      </c>
      <c r="P153" s="65">
        <f t="shared" si="68"/>
        <v>6342.5</v>
      </c>
      <c r="Q153" s="65">
        <f t="shared" si="69"/>
        <v>12325.95</v>
      </c>
      <c r="R153" s="135">
        <f t="shared" si="70"/>
        <v>12685</v>
      </c>
      <c r="S153" s="65">
        <f t="shared" si="71"/>
        <v>106.00071864894001</v>
      </c>
      <c r="T153" s="18">
        <v>214</v>
      </c>
      <c r="U153" s="7">
        <v>42.53</v>
      </c>
      <c r="V153" s="25">
        <v>44.82</v>
      </c>
      <c r="W153" s="25">
        <f t="shared" si="82"/>
        <v>4550.71</v>
      </c>
      <c r="X153" s="25">
        <f t="shared" si="83"/>
        <v>4795.74</v>
      </c>
      <c r="Y153" s="25">
        <f t="shared" si="84"/>
        <v>9346.4500000000007</v>
      </c>
      <c r="Z153" s="136">
        <f t="shared" si="73"/>
        <v>9591.48</v>
      </c>
      <c r="AA153" s="25">
        <f t="shared" si="74"/>
        <v>105.38443451681165</v>
      </c>
      <c r="AB153" s="68">
        <f t="shared" si="60"/>
        <v>44.82</v>
      </c>
      <c r="AC153" s="71">
        <v>47.51</v>
      </c>
      <c r="AD153" s="68">
        <f t="shared" si="75"/>
        <v>4795.74</v>
      </c>
      <c r="AE153" s="141">
        <f t="shared" si="76"/>
        <v>9591.48</v>
      </c>
      <c r="AF153" s="68">
        <f t="shared" si="77"/>
        <v>5083.57</v>
      </c>
      <c r="AG153" s="138">
        <f t="shared" si="61"/>
        <v>9879.31</v>
      </c>
      <c r="AH153" s="139">
        <f t="shared" si="78"/>
        <v>10167.14</v>
      </c>
      <c r="AI153" s="127">
        <f t="shared" si="79"/>
        <v>106.00178491744757</v>
      </c>
    </row>
    <row r="154" spans="1:73" ht="15.75" x14ac:dyDescent="0.25">
      <c r="A154" s="162">
        <v>91</v>
      </c>
      <c r="B154" s="88" t="s">
        <v>140</v>
      </c>
      <c r="C154" s="1" t="s">
        <v>64</v>
      </c>
      <c r="D154" s="40">
        <v>215.93</v>
      </c>
      <c r="E154" s="41">
        <v>27.92</v>
      </c>
      <c r="F154" s="23">
        <f t="shared" si="80"/>
        <v>29.595200000000002</v>
      </c>
      <c r="G154" s="23">
        <f t="shared" si="62"/>
        <v>3014.3828000000003</v>
      </c>
      <c r="H154" s="23">
        <f t="shared" si="63"/>
        <v>3195.2457680000002</v>
      </c>
      <c r="I154" s="23">
        <f t="shared" si="81"/>
        <v>6209.6285680000001</v>
      </c>
      <c r="J154" s="133">
        <f t="shared" si="64"/>
        <v>6390.4915360000005</v>
      </c>
      <c r="K154" s="65">
        <f t="shared" si="59"/>
        <v>29.595200000000002</v>
      </c>
      <c r="L154" s="65">
        <v>31.52</v>
      </c>
      <c r="M154" s="65">
        <f t="shared" si="65"/>
        <v>3195.2457680000002</v>
      </c>
      <c r="N154" s="65">
        <f t="shared" si="66"/>
        <v>100</v>
      </c>
      <c r="O154" s="133">
        <f t="shared" si="67"/>
        <v>6390.4915360000005</v>
      </c>
      <c r="P154" s="65">
        <f t="shared" si="68"/>
        <v>3403.0567999999998</v>
      </c>
      <c r="Q154" s="65">
        <f t="shared" si="69"/>
        <v>6598.3025680000001</v>
      </c>
      <c r="R154" s="135">
        <f t="shared" si="70"/>
        <v>6806.1135999999997</v>
      </c>
      <c r="S154" s="65">
        <f t="shared" si="71"/>
        <v>106.50375736605935</v>
      </c>
      <c r="T154" s="164">
        <v>56.08</v>
      </c>
      <c r="U154" s="42">
        <v>32.049999999999997</v>
      </c>
      <c r="V154" s="25">
        <v>33.97</v>
      </c>
      <c r="W154" s="25">
        <f t="shared" si="82"/>
        <v>898.6819999999999</v>
      </c>
      <c r="X154" s="25">
        <f t="shared" si="83"/>
        <v>952.51879999999994</v>
      </c>
      <c r="Y154" s="25">
        <f t="shared" si="84"/>
        <v>1851.2007999999998</v>
      </c>
      <c r="Z154" s="136">
        <f t="shared" si="73"/>
        <v>1905.0375999999999</v>
      </c>
      <c r="AA154" s="25">
        <f t="shared" si="74"/>
        <v>105.99063962558503</v>
      </c>
      <c r="AB154" s="68">
        <f t="shared" si="60"/>
        <v>33.97</v>
      </c>
      <c r="AC154" s="71">
        <v>36.18</v>
      </c>
      <c r="AD154" s="68">
        <f t="shared" si="75"/>
        <v>952.51879999999994</v>
      </c>
      <c r="AE154" s="141">
        <f t="shared" si="76"/>
        <v>1905.0375999999999</v>
      </c>
      <c r="AF154" s="68">
        <f t="shared" si="77"/>
        <v>1014.4871999999999</v>
      </c>
      <c r="AG154" s="138">
        <f t="shared" si="61"/>
        <v>1967.0059999999999</v>
      </c>
      <c r="AH154" s="139">
        <f t="shared" si="78"/>
        <v>2028.9743999999998</v>
      </c>
      <c r="AI154" s="127">
        <f t="shared" si="79"/>
        <v>106.50574035914042</v>
      </c>
    </row>
    <row r="155" spans="1:73" ht="315" customHeight="1" x14ac:dyDescent="0.25">
      <c r="A155" s="299">
        <v>92</v>
      </c>
      <c r="B155" s="301" t="s">
        <v>141</v>
      </c>
      <c r="C155" s="14" t="s">
        <v>131</v>
      </c>
      <c r="D155" s="22">
        <v>238.8</v>
      </c>
      <c r="E155" s="23">
        <v>35.659999999999997</v>
      </c>
      <c r="F155" s="23">
        <f>E155*1.04</f>
        <v>37.086399999999998</v>
      </c>
      <c r="G155" s="23">
        <f t="shared" si="62"/>
        <v>4257.8040000000001</v>
      </c>
      <c r="H155" s="23">
        <f t="shared" si="63"/>
        <v>4428.1161599999996</v>
      </c>
      <c r="I155" s="23">
        <f t="shared" si="81"/>
        <v>8685.9201599999997</v>
      </c>
      <c r="J155" s="133">
        <f t="shared" si="64"/>
        <v>8856.2323199999992</v>
      </c>
      <c r="K155" s="65">
        <f t="shared" si="59"/>
        <v>37.086399999999998</v>
      </c>
      <c r="L155" s="65">
        <v>38.76</v>
      </c>
      <c r="M155" s="65">
        <f t="shared" si="65"/>
        <v>4428.1161599999996</v>
      </c>
      <c r="N155" s="65">
        <f t="shared" si="66"/>
        <v>100</v>
      </c>
      <c r="O155" s="133">
        <f t="shared" si="67"/>
        <v>8856.2323199999992</v>
      </c>
      <c r="P155" s="65">
        <f t="shared" si="68"/>
        <v>4627.9440000000004</v>
      </c>
      <c r="Q155" s="65">
        <f t="shared" si="69"/>
        <v>9056.0601600000009</v>
      </c>
      <c r="R155" s="135">
        <f t="shared" si="70"/>
        <v>9255.8880000000008</v>
      </c>
      <c r="S155" s="65">
        <f t="shared" si="71"/>
        <v>104.51270546615473</v>
      </c>
      <c r="T155" s="164"/>
      <c r="U155" s="25"/>
      <c r="V155" s="25">
        <f t="shared" si="72"/>
        <v>0</v>
      </c>
      <c r="W155" s="25">
        <f t="shared" si="82"/>
        <v>0</v>
      </c>
      <c r="X155" s="25">
        <f t="shared" si="83"/>
        <v>0</v>
      </c>
      <c r="Y155" s="25">
        <f t="shared" si="84"/>
        <v>0</v>
      </c>
      <c r="Z155" s="136">
        <f t="shared" si="73"/>
        <v>0</v>
      </c>
      <c r="AA155" s="25" t="e">
        <f t="shared" si="74"/>
        <v>#DIV/0!</v>
      </c>
      <c r="AB155" s="68">
        <f t="shared" si="60"/>
        <v>0</v>
      </c>
      <c r="AC155" s="71"/>
      <c r="AD155" s="68">
        <f t="shared" si="75"/>
        <v>0</v>
      </c>
      <c r="AE155" s="141">
        <f t="shared" si="76"/>
        <v>0</v>
      </c>
      <c r="AF155" s="68">
        <f t="shared" si="77"/>
        <v>0</v>
      </c>
      <c r="AG155" s="138">
        <f t="shared" si="61"/>
        <v>0</v>
      </c>
      <c r="AH155" s="139">
        <f t="shared" si="78"/>
        <v>0</v>
      </c>
      <c r="AI155" s="127" t="e">
        <f t="shared" si="79"/>
        <v>#DIV/0!</v>
      </c>
    </row>
    <row r="156" spans="1:73" ht="60" x14ac:dyDescent="0.25">
      <c r="A156" s="300"/>
      <c r="B156" s="302"/>
      <c r="C156" s="14" t="s">
        <v>66</v>
      </c>
      <c r="D156" s="27">
        <v>24.5</v>
      </c>
      <c r="E156" s="25">
        <v>37.479999999999997</v>
      </c>
      <c r="F156" s="23">
        <f t="shared" ref="F156:F162" si="85">E156*1.04</f>
        <v>38.979199999999999</v>
      </c>
      <c r="G156" s="23">
        <f t="shared" si="62"/>
        <v>459.12999999999994</v>
      </c>
      <c r="H156" s="23">
        <f t="shared" si="63"/>
        <v>477.49520000000001</v>
      </c>
      <c r="I156" s="23">
        <f t="shared" si="81"/>
        <v>936.62519999999995</v>
      </c>
      <c r="J156" s="133">
        <f t="shared" si="64"/>
        <v>954.99040000000002</v>
      </c>
      <c r="K156" s="65">
        <f t="shared" si="59"/>
        <v>38.979199999999999</v>
      </c>
      <c r="L156" s="65">
        <v>40.729999999999997</v>
      </c>
      <c r="M156" s="65">
        <f t="shared" si="65"/>
        <v>477.49520000000001</v>
      </c>
      <c r="N156" s="65">
        <f t="shared" si="66"/>
        <v>100</v>
      </c>
      <c r="O156" s="133">
        <f t="shared" si="67"/>
        <v>954.99040000000002</v>
      </c>
      <c r="P156" s="65">
        <f t="shared" si="68"/>
        <v>498.94249999999994</v>
      </c>
      <c r="Q156" s="65">
        <f t="shared" si="69"/>
        <v>976.43769999999995</v>
      </c>
      <c r="R156" s="135">
        <f t="shared" si="70"/>
        <v>997.88499999999988</v>
      </c>
      <c r="S156" s="65">
        <f t="shared" si="71"/>
        <v>104.49162630325917</v>
      </c>
      <c r="T156" s="164"/>
      <c r="U156" s="25"/>
      <c r="V156" s="25">
        <f t="shared" si="72"/>
        <v>0</v>
      </c>
      <c r="W156" s="25">
        <f t="shared" si="82"/>
        <v>0</v>
      </c>
      <c r="X156" s="25">
        <f t="shared" si="83"/>
        <v>0</v>
      </c>
      <c r="Y156" s="25">
        <f t="shared" si="84"/>
        <v>0</v>
      </c>
      <c r="Z156" s="136">
        <f t="shared" si="73"/>
        <v>0</v>
      </c>
      <c r="AA156" s="25" t="e">
        <f t="shared" si="74"/>
        <v>#DIV/0!</v>
      </c>
      <c r="AB156" s="68">
        <f t="shared" si="60"/>
        <v>0</v>
      </c>
      <c r="AC156" s="71"/>
      <c r="AD156" s="68">
        <f t="shared" si="75"/>
        <v>0</v>
      </c>
      <c r="AE156" s="141">
        <f t="shared" si="76"/>
        <v>0</v>
      </c>
      <c r="AF156" s="68">
        <f t="shared" si="77"/>
        <v>0</v>
      </c>
      <c r="AG156" s="138">
        <f t="shared" si="61"/>
        <v>0</v>
      </c>
      <c r="AH156" s="139">
        <f t="shared" si="78"/>
        <v>0</v>
      </c>
      <c r="AI156" s="127" t="e">
        <f t="shared" si="79"/>
        <v>#DIV/0!</v>
      </c>
    </row>
    <row r="157" spans="1:73" ht="45" x14ac:dyDescent="0.25">
      <c r="A157" s="300"/>
      <c r="B157" s="302"/>
      <c r="C157" s="14" t="s">
        <v>67</v>
      </c>
      <c r="D157" s="164">
        <v>16.100000000000001</v>
      </c>
      <c r="E157" s="25">
        <v>46.73</v>
      </c>
      <c r="F157" s="23">
        <f t="shared" si="85"/>
        <v>48.599199999999996</v>
      </c>
      <c r="G157" s="23">
        <f t="shared" si="62"/>
        <v>376.17650000000003</v>
      </c>
      <c r="H157" s="23">
        <f t="shared" si="63"/>
        <v>391.22356000000002</v>
      </c>
      <c r="I157" s="23">
        <f t="shared" si="81"/>
        <v>767.40006000000005</v>
      </c>
      <c r="J157" s="133">
        <f t="shared" si="64"/>
        <v>782.44712000000004</v>
      </c>
      <c r="K157" s="65">
        <f t="shared" si="59"/>
        <v>48.599199999999996</v>
      </c>
      <c r="L157" s="65">
        <v>50.78</v>
      </c>
      <c r="M157" s="65">
        <f t="shared" si="65"/>
        <v>391.22356000000002</v>
      </c>
      <c r="N157" s="65">
        <f t="shared" si="66"/>
        <v>100</v>
      </c>
      <c r="O157" s="133">
        <f t="shared" si="67"/>
        <v>782.44712000000004</v>
      </c>
      <c r="P157" s="65">
        <f t="shared" si="68"/>
        <v>408.77900000000005</v>
      </c>
      <c r="Q157" s="65">
        <f t="shared" si="69"/>
        <v>800.00256000000013</v>
      </c>
      <c r="R157" s="135">
        <f t="shared" si="70"/>
        <v>817.55800000000011</v>
      </c>
      <c r="S157" s="65">
        <f t="shared" si="71"/>
        <v>104.48731666364878</v>
      </c>
      <c r="T157" s="164"/>
      <c r="U157" s="25"/>
      <c r="V157" s="25">
        <f t="shared" si="72"/>
        <v>0</v>
      </c>
      <c r="W157" s="25">
        <f t="shared" si="82"/>
        <v>0</v>
      </c>
      <c r="X157" s="25">
        <f t="shared" si="83"/>
        <v>0</v>
      </c>
      <c r="Y157" s="25">
        <f t="shared" si="84"/>
        <v>0</v>
      </c>
      <c r="Z157" s="136">
        <f t="shared" si="73"/>
        <v>0</v>
      </c>
      <c r="AA157" s="25" t="e">
        <f t="shared" si="74"/>
        <v>#DIV/0!</v>
      </c>
      <c r="AB157" s="68">
        <f t="shared" si="60"/>
        <v>0</v>
      </c>
      <c r="AC157" s="71"/>
      <c r="AD157" s="68">
        <f t="shared" si="75"/>
        <v>0</v>
      </c>
      <c r="AE157" s="141">
        <f t="shared" si="76"/>
        <v>0</v>
      </c>
      <c r="AF157" s="68">
        <f t="shared" si="77"/>
        <v>0</v>
      </c>
      <c r="AG157" s="138">
        <f t="shared" si="61"/>
        <v>0</v>
      </c>
      <c r="AH157" s="139">
        <f t="shared" si="78"/>
        <v>0</v>
      </c>
      <c r="AI157" s="127" t="e">
        <f t="shared" si="79"/>
        <v>#DIV/0!</v>
      </c>
    </row>
    <row r="158" spans="1:73" ht="45" x14ac:dyDescent="0.25">
      <c r="A158" s="300"/>
      <c r="B158" s="302"/>
      <c r="C158" s="14" t="s">
        <v>68</v>
      </c>
      <c r="D158" s="164">
        <v>3.6</v>
      </c>
      <c r="E158" s="23">
        <v>44.08</v>
      </c>
      <c r="F158" s="23">
        <f t="shared" si="85"/>
        <v>45.843200000000003</v>
      </c>
      <c r="G158" s="23">
        <f t="shared" si="62"/>
        <v>79.343999999999994</v>
      </c>
      <c r="H158" s="23">
        <f t="shared" si="63"/>
        <v>82.51776000000001</v>
      </c>
      <c r="I158" s="23">
        <f t="shared" si="81"/>
        <v>161.86176</v>
      </c>
      <c r="J158" s="133">
        <f t="shared" si="64"/>
        <v>165.03552000000002</v>
      </c>
      <c r="K158" s="65">
        <f t="shared" si="59"/>
        <v>45.843200000000003</v>
      </c>
      <c r="L158" s="65">
        <v>47.9</v>
      </c>
      <c r="M158" s="65">
        <f t="shared" si="65"/>
        <v>82.51776000000001</v>
      </c>
      <c r="N158" s="65">
        <f t="shared" si="66"/>
        <v>100</v>
      </c>
      <c r="O158" s="133">
        <f t="shared" si="67"/>
        <v>165.03552000000002</v>
      </c>
      <c r="P158" s="65">
        <f t="shared" si="68"/>
        <v>86.22</v>
      </c>
      <c r="Q158" s="65">
        <f t="shared" si="69"/>
        <v>168.73776000000001</v>
      </c>
      <c r="R158" s="135">
        <f t="shared" si="70"/>
        <v>172.44</v>
      </c>
      <c r="S158" s="65">
        <f t="shared" si="71"/>
        <v>104.48659779422029</v>
      </c>
      <c r="T158" s="164"/>
      <c r="U158" s="25"/>
      <c r="V158" s="25">
        <f t="shared" si="72"/>
        <v>0</v>
      </c>
      <c r="W158" s="25">
        <f t="shared" si="82"/>
        <v>0</v>
      </c>
      <c r="X158" s="25">
        <f t="shared" si="83"/>
        <v>0</v>
      </c>
      <c r="Y158" s="25">
        <f t="shared" si="84"/>
        <v>0</v>
      </c>
      <c r="Z158" s="136">
        <f t="shared" si="73"/>
        <v>0</v>
      </c>
      <c r="AA158" s="25" t="e">
        <f t="shared" si="74"/>
        <v>#DIV/0!</v>
      </c>
      <c r="AB158" s="68">
        <f t="shared" si="60"/>
        <v>0</v>
      </c>
      <c r="AC158" s="71"/>
      <c r="AD158" s="68">
        <f t="shared" si="75"/>
        <v>0</v>
      </c>
      <c r="AE158" s="141">
        <f t="shared" si="76"/>
        <v>0</v>
      </c>
      <c r="AF158" s="68">
        <f t="shared" si="77"/>
        <v>0</v>
      </c>
      <c r="AG158" s="138">
        <f t="shared" si="61"/>
        <v>0</v>
      </c>
      <c r="AH158" s="139">
        <f t="shared" si="78"/>
        <v>0</v>
      </c>
      <c r="AI158" s="127" t="e">
        <f t="shared" si="79"/>
        <v>#DIV/0!</v>
      </c>
    </row>
    <row r="159" spans="1:73" ht="45" x14ac:dyDescent="0.25">
      <c r="A159" s="300"/>
      <c r="B159" s="302"/>
      <c r="C159" s="14" t="s">
        <v>291</v>
      </c>
      <c r="D159" s="164">
        <v>29.97</v>
      </c>
      <c r="E159" s="23">
        <v>29.57</v>
      </c>
      <c r="F159" s="23">
        <v>31.34</v>
      </c>
      <c r="G159" s="23">
        <f t="shared" si="62"/>
        <v>443.10645</v>
      </c>
      <c r="H159" s="23">
        <f t="shared" si="63"/>
        <v>469.62989999999996</v>
      </c>
      <c r="I159" s="23">
        <f t="shared" si="81"/>
        <v>912.7363499999999</v>
      </c>
      <c r="J159" s="133">
        <f t="shared" si="64"/>
        <v>939.25979999999993</v>
      </c>
      <c r="K159" s="65">
        <v>31.34</v>
      </c>
      <c r="L159" s="65">
        <v>33.229999999999997</v>
      </c>
      <c r="M159" s="65">
        <f t="shared" si="65"/>
        <v>469.62989999999996</v>
      </c>
      <c r="N159" s="65">
        <f t="shared" si="66"/>
        <v>100</v>
      </c>
      <c r="O159" s="133">
        <f t="shared" si="67"/>
        <v>939.25979999999993</v>
      </c>
      <c r="P159" s="65">
        <f t="shared" si="68"/>
        <v>497.95154999999994</v>
      </c>
      <c r="Q159" s="65">
        <f t="shared" si="69"/>
        <v>967.5814499999999</v>
      </c>
      <c r="R159" s="135">
        <f t="shared" si="70"/>
        <v>995.90309999999988</v>
      </c>
      <c r="S159" s="65">
        <f t="shared" si="71"/>
        <v>106.03063178047223</v>
      </c>
      <c r="T159" s="164"/>
      <c r="U159" s="25"/>
      <c r="V159" s="25"/>
      <c r="W159" s="25"/>
      <c r="X159" s="25"/>
      <c r="Y159" s="25"/>
      <c r="Z159" s="136">
        <f t="shared" si="73"/>
        <v>0</v>
      </c>
      <c r="AA159" s="25" t="e">
        <f t="shared" si="74"/>
        <v>#DIV/0!</v>
      </c>
      <c r="AB159" s="68"/>
      <c r="AC159" s="71"/>
      <c r="AD159" s="68">
        <f t="shared" si="75"/>
        <v>0</v>
      </c>
      <c r="AE159" s="141">
        <f t="shared" si="76"/>
        <v>0</v>
      </c>
      <c r="AF159" s="68">
        <f t="shared" si="77"/>
        <v>0</v>
      </c>
      <c r="AG159" s="138">
        <f t="shared" si="61"/>
        <v>0</v>
      </c>
      <c r="AH159" s="139">
        <f t="shared" si="78"/>
        <v>0</v>
      </c>
      <c r="AI159" s="127" t="e">
        <f t="shared" si="79"/>
        <v>#DIV/0!</v>
      </c>
    </row>
    <row r="160" spans="1:73" ht="60" x14ac:dyDescent="0.25">
      <c r="A160" s="300"/>
      <c r="B160" s="302"/>
      <c r="C160" s="14" t="s">
        <v>70</v>
      </c>
      <c r="D160" s="22">
        <v>29.2</v>
      </c>
      <c r="E160" s="23">
        <v>36.1</v>
      </c>
      <c r="F160" s="23">
        <f t="shared" si="85"/>
        <v>37.544000000000004</v>
      </c>
      <c r="G160" s="23">
        <f t="shared" si="62"/>
        <v>527.06000000000006</v>
      </c>
      <c r="H160" s="23">
        <f t="shared" si="63"/>
        <v>548.14240000000007</v>
      </c>
      <c r="I160" s="23">
        <f t="shared" si="81"/>
        <v>1075.2024000000001</v>
      </c>
      <c r="J160" s="133">
        <f t="shared" si="64"/>
        <v>1096.2848000000001</v>
      </c>
      <c r="K160" s="65">
        <f t="shared" si="59"/>
        <v>37.544000000000004</v>
      </c>
      <c r="L160" s="65">
        <v>39.229999999999997</v>
      </c>
      <c r="M160" s="65">
        <f t="shared" si="65"/>
        <v>548.14240000000007</v>
      </c>
      <c r="N160" s="65">
        <f t="shared" si="66"/>
        <v>100</v>
      </c>
      <c r="O160" s="133">
        <f t="shared" si="67"/>
        <v>1096.2848000000001</v>
      </c>
      <c r="P160" s="65">
        <f t="shared" si="68"/>
        <v>572.75799999999992</v>
      </c>
      <c r="Q160" s="65">
        <f t="shared" si="69"/>
        <v>1120.9004</v>
      </c>
      <c r="R160" s="135">
        <f t="shared" si="70"/>
        <v>1145.5159999999998</v>
      </c>
      <c r="S160" s="65">
        <f t="shared" si="71"/>
        <v>104.49073087577241</v>
      </c>
      <c r="T160" s="164"/>
      <c r="U160" s="25"/>
      <c r="V160" s="25">
        <f t="shared" si="72"/>
        <v>0</v>
      </c>
      <c r="W160" s="25">
        <f t="shared" si="82"/>
        <v>0</v>
      </c>
      <c r="X160" s="25">
        <f t="shared" si="83"/>
        <v>0</v>
      </c>
      <c r="Y160" s="25">
        <f t="shared" si="84"/>
        <v>0</v>
      </c>
      <c r="Z160" s="136">
        <f t="shared" si="73"/>
        <v>0</v>
      </c>
      <c r="AA160" s="25" t="e">
        <f t="shared" si="74"/>
        <v>#DIV/0!</v>
      </c>
      <c r="AB160" s="68">
        <f t="shared" si="60"/>
        <v>0</v>
      </c>
      <c r="AC160" s="71"/>
      <c r="AD160" s="68">
        <f t="shared" si="75"/>
        <v>0</v>
      </c>
      <c r="AE160" s="141">
        <f t="shared" si="76"/>
        <v>0</v>
      </c>
      <c r="AF160" s="68">
        <f t="shared" si="77"/>
        <v>0</v>
      </c>
      <c r="AG160" s="138">
        <f t="shared" si="61"/>
        <v>0</v>
      </c>
      <c r="AH160" s="139">
        <f t="shared" si="78"/>
        <v>0</v>
      </c>
      <c r="AI160" s="127" t="e">
        <f t="shared" si="79"/>
        <v>#DIV/0!</v>
      </c>
    </row>
    <row r="161" spans="1:35" ht="60" x14ac:dyDescent="0.25">
      <c r="A161" s="300"/>
      <c r="B161" s="302"/>
      <c r="C161" s="14" t="s">
        <v>170</v>
      </c>
      <c r="D161" s="22">
        <v>11.31</v>
      </c>
      <c r="E161" s="23">
        <v>37.42</v>
      </c>
      <c r="F161" s="23">
        <f t="shared" si="85"/>
        <v>38.916800000000002</v>
      </c>
      <c r="G161" s="23">
        <f t="shared" si="62"/>
        <v>211.61010000000002</v>
      </c>
      <c r="H161" s="23">
        <f t="shared" si="63"/>
        <v>220.07450400000002</v>
      </c>
      <c r="I161" s="23">
        <f t="shared" si="81"/>
        <v>431.68460400000004</v>
      </c>
      <c r="J161" s="133">
        <f t="shared" si="64"/>
        <v>440.14900800000004</v>
      </c>
      <c r="K161" s="65">
        <f t="shared" si="59"/>
        <v>38.916800000000002</v>
      </c>
      <c r="L161" s="65">
        <v>40.67</v>
      </c>
      <c r="M161" s="65">
        <f t="shared" si="65"/>
        <v>220.07450400000002</v>
      </c>
      <c r="N161" s="65">
        <f t="shared" si="66"/>
        <v>100</v>
      </c>
      <c r="O161" s="133">
        <f t="shared" si="67"/>
        <v>440.14900800000004</v>
      </c>
      <c r="P161" s="65">
        <f t="shared" si="68"/>
        <v>229.98885000000001</v>
      </c>
      <c r="Q161" s="65">
        <f t="shared" si="69"/>
        <v>450.063354</v>
      </c>
      <c r="R161" s="135">
        <f t="shared" si="70"/>
        <v>459.97770000000003</v>
      </c>
      <c r="S161" s="65">
        <f t="shared" si="71"/>
        <v>104.5049952719648</v>
      </c>
      <c r="T161" s="22"/>
      <c r="U161" s="25"/>
      <c r="V161" s="25">
        <f t="shared" si="72"/>
        <v>0</v>
      </c>
      <c r="W161" s="25">
        <f t="shared" si="82"/>
        <v>0</v>
      </c>
      <c r="X161" s="25">
        <f t="shared" si="83"/>
        <v>0</v>
      </c>
      <c r="Y161" s="25">
        <f t="shared" si="84"/>
        <v>0</v>
      </c>
      <c r="Z161" s="136">
        <f t="shared" si="73"/>
        <v>0</v>
      </c>
      <c r="AA161" s="25" t="e">
        <f t="shared" si="74"/>
        <v>#DIV/0!</v>
      </c>
      <c r="AB161" s="68">
        <f t="shared" si="60"/>
        <v>0</v>
      </c>
      <c r="AC161" s="71"/>
      <c r="AD161" s="68">
        <f t="shared" si="75"/>
        <v>0</v>
      </c>
      <c r="AE161" s="141">
        <f t="shared" si="76"/>
        <v>0</v>
      </c>
      <c r="AF161" s="68">
        <f t="shared" si="77"/>
        <v>0</v>
      </c>
      <c r="AG161" s="138">
        <f t="shared" si="61"/>
        <v>0</v>
      </c>
      <c r="AH161" s="139">
        <f t="shared" si="78"/>
        <v>0</v>
      </c>
      <c r="AI161" s="127" t="e">
        <f t="shared" si="79"/>
        <v>#DIV/0!</v>
      </c>
    </row>
    <row r="162" spans="1:35" ht="165" x14ac:dyDescent="0.25">
      <c r="A162" s="300"/>
      <c r="B162" s="302"/>
      <c r="C162" s="14" t="s">
        <v>71</v>
      </c>
      <c r="D162" s="22">
        <v>56.7</v>
      </c>
      <c r="E162" s="23">
        <v>43.32</v>
      </c>
      <c r="F162" s="23">
        <f t="shared" si="85"/>
        <v>45.052800000000005</v>
      </c>
      <c r="G162" s="23">
        <f t="shared" si="62"/>
        <v>1228.1220000000001</v>
      </c>
      <c r="H162" s="23">
        <f t="shared" si="63"/>
        <v>1277.2468800000001</v>
      </c>
      <c r="I162" s="23">
        <f t="shared" si="81"/>
        <v>2505.36888</v>
      </c>
      <c r="J162" s="133">
        <f t="shared" si="64"/>
        <v>2554.4937600000003</v>
      </c>
      <c r="K162" s="65">
        <f t="shared" si="59"/>
        <v>45.052800000000005</v>
      </c>
      <c r="L162" s="65">
        <v>47.08</v>
      </c>
      <c r="M162" s="65">
        <f t="shared" si="65"/>
        <v>1277.2468800000001</v>
      </c>
      <c r="N162" s="65">
        <f t="shared" si="66"/>
        <v>100</v>
      </c>
      <c r="O162" s="133">
        <f t="shared" si="67"/>
        <v>2554.4937600000003</v>
      </c>
      <c r="P162" s="65">
        <f t="shared" si="68"/>
        <v>1334.7180000000001</v>
      </c>
      <c r="Q162" s="65">
        <f t="shared" si="69"/>
        <v>2611.9648800000004</v>
      </c>
      <c r="R162" s="135">
        <f t="shared" si="70"/>
        <v>2669.4360000000001</v>
      </c>
      <c r="S162" s="65">
        <f t="shared" si="71"/>
        <v>104.49960934725475</v>
      </c>
      <c r="T162" s="164"/>
      <c r="U162" s="25"/>
      <c r="V162" s="25">
        <f t="shared" si="72"/>
        <v>0</v>
      </c>
      <c r="W162" s="25">
        <f t="shared" si="82"/>
        <v>0</v>
      </c>
      <c r="X162" s="25">
        <f t="shared" si="83"/>
        <v>0</v>
      </c>
      <c r="Y162" s="25">
        <f t="shared" si="84"/>
        <v>0</v>
      </c>
      <c r="Z162" s="136">
        <f t="shared" si="73"/>
        <v>0</v>
      </c>
      <c r="AA162" s="25" t="e">
        <f t="shared" si="74"/>
        <v>#DIV/0!</v>
      </c>
      <c r="AB162" s="68">
        <f t="shared" si="60"/>
        <v>0</v>
      </c>
      <c r="AC162" s="71"/>
      <c r="AD162" s="68">
        <f t="shared" si="75"/>
        <v>0</v>
      </c>
      <c r="AE162" s="141">
        <f t="shared" si="76"/>
        <v>0</v>
      </c>
      <c r="AF162" s="68">
        <f t="shared" si="77"/>
        <v>0</v>
      </c>
      <c r="AG162" s="138">
        <f t="shared" si="61"/>
        <v>0</v>
      </c>
      <c r="AH162" s="139">
        <f t="shared" si="78"/>
        <v>0</v>
      </c>
      <c r="AI162" s="127" t="e">
        <f t="shared" si="79"/>
        <v>#DIV/0!</v>
      </c>
    </row>
    <row r="163" spans="1:35" ht="75" x14ac:dyDescent="0.25">
      <c r="A163" s="300"/>
      <c r="B163" s="302"/>
      <c r="C163" s="14" t="s">
        <v>73</v>
      </c>
      <c r="D163" s="22">
        <v>28.6</v>
      </c>
      <c r="E163" s="23">
        <v>37.06</v>
      </c>
      <c r="F163" s="23">
        <v>38.53</v>
      </c>
      <c r="G163" s="23">
        <f t="shared" si="62"/>
        <v>529.95800000000008</v>
      </c>
      <c r="H163" s="23">
        <f t="shared" si="63"/>
        <v>550.97900000000004</v>
      </c>
      <c r="I163" s="23">
        <f t="shared" si="81"/>
        <v>1080.9370000000001</v>
      </c>
      <c r="J163" s="133">
        <f t="shared" si="64"/>
        <v>1101.9580000000001</v>
      </c>
      <c r="K163" s="65">
        <f t="shared" si="59"/>
        <v>38.53</v>
      </c>
      <c r="L163" s="65">
        <v>40.26</v>
      </c>
      <c r="M163" s="65">
        <f t="shared" si="65"/>
        <v>550.97900000000004</v>
      </c>
      <c r="N163" s="65">
        <f t="shared" si="66"/>
        <v>100</v>
      </c>
      <c r="O163" s="133">
        <f t="shared" si="67"/>
        <v>1101.9580000000001</v>
      </c>
      <c r="P163" s="65">
        <f t="shared" si="68"/>
        <v>575.71799999999996</v>
      </c>
      <c r="Q163" s="65">
        <f t="shared" si="69"/>
        <v>1126.6970000000001</v>
      </c>
      <c r="R163" s="135">
        <f t="shared" si="70"/>
        <v>1151.4359999999999</v>
      </c>
      <c r="S163" s="65">
        <f t="shared" si="71"/>
        <v>104.49000778614067</v>
      </c>
      <c r="T163" s="164"/>
      <c r="U163" s="25"/>
      <c r="V163" s="25">
        <f t="shared" si="72"/>
        <v>0</v>
      </c>
      <c r="W163" s="25">
        <f t="shared" si="82"/>
        <v>0</v>
      </c>
      <c r="X163" s="25">
        <f t="shared" si="83"/>
        <v>0</v>
      </c>
      <c r="Y163" s="25">
        <f t="shared" si="84"/>
        <v>0</v>
      </c>
      <c r="Z163" s="136">
        <f t="shared" si="73"/>
        <v>0</v>
      </c>
      <c r="AA163" s="25" t="e">
        <f t="shared" si="74"/>
        <v>#DIV/0!</v>
      </c>
      <c r="AB163" s="68">
        <f t="shared" si="60"/>
        <v>0</v>
      </c>
      <c r="AC163" s="71"/>
      <c r="AD163" s="68">
        <f t="shared" si="75"/>
        <v>0</v>
      </c>
      <c r="AE163" s="141">
        <f t="shared" si="76"/>
        <v>0</v>
      </c>
      <c r="AF163" s="68">
        <f t="shared" si="77"/>
        <v>0</v>
      </c>
      <c r="AG163" s="138">
        <f t="shared" si="61"/>
        <v>0</v>
      </c>
      <c r="AH163" s="139">
        <f t="shared" si="78"/>
        <v>0</v>
      </c>
      <c r="AI163" s="127" t="e">
        <f t="shared" si="79"/>
        <v>#DIV/0!</v>
      </c>
    </row>
    <row r="164" spans="1:35" ht="60" x14ac:dyDescent="0.25">
      <c r="A164" s="300"/>
      <c r="B164" s="302"/>
      <c r="C164" s="14" t="s">
        <v>74</v>
      </c>
      <c r="D164" s="22">
        <v>8.3000000000000007</v>
      </c>
      <c r="E164" s="23">
        <v>46.73</v>
      </c>
      <c r="F164" s="23">
        <v>48.6</v>
      </c>
      <c r="G164" s="23">
        <f t="shared" si="62"/>
        <v>193.92949999999999</v>
      </c>
      <c r="H164" s="23">
        <f t="shared" si="63"/>
        <v>201.69000000000003</v>
      </c>
      <c r="I164" s="23">
        <f t="shared" si="81"/>
        <v>395.61950000000002</v>
      </c>
      <c r="J164" s="133">
        <f t="shared" si="64"/>
        <v>403.38000000000005</v>
      </c>
      <c r="K164" s="65">
        <f t="shared" si="59"/>
        <v>48.6</v>
      </c>
      <c r="L164" s="65">
        <v>50.78</v>
      </c>
      <c r="M164" s="65">
        <f t="shared" si="65"/>
        <v>201.69000000000003</v>
      </c>
      <c r="N164" s="65">
        <f t="shared" si="66"/>
        <v>100</v>
      </c>
      <c r="O164" s="133">
        <f t="shared" si="67"/>
        <v>403.38000000000005</v>
      </c>
      <c r="P164" s="65">
        <f t="shared" si="68"/>
        <v>210.73700000000002</v>
      </c>
      <c r="Q164" s="65">
        <f t="shared" si="69"/>
        <v>412.42700000000002</v>
      </c>
      <c r="R164" s="135">
        <f t="shared" si="70"/>
        <v>421.47400000000005</v>
      </c>
      <c r="S164" s="65">
        <f t="shared" si="71"/>
        <v>104.48559670781894</v>
      </c>
      <c r="T164" s="164"/>
      <c r="U164" s="25"/>
      <c r="V164" s="25">
        <f t="shared" si="72"/>
        <v>0</v>
      </c>
      <c r="W164" s="25">
        <f t="shared" si="82"/>
        <v>0</v>
      </c>
      <c r="X164" s="25">
        <f t="shared" si="83"/>
        <v>0</v>
      </c>
      <c r="Y164" s="25">
        <f t="shared" si="84"/>
        <v>0</v>
      </c>
      <c r="Z164" s="136">
        <f t="shared" si="73"/>
        <v>0</v>
      </c>
      <c r="AA164" s="25" t="e">
        <f t="shared" si="74"/>
        <v>#DIV/0!</v>
      </c>
      <c r="AB164" s="68">
        <f t="shared" si="60"/>
        <v>0</v>
      </c>
      <c r="AC164" s="71"/>
      <c r="AD164" s="68">
        <f t="shared" si="75"/>
        <v>0</v>
      </c>
      <c r="AE164" s="141">
        <f t="shared" si="76"/>
        <v>0</v>
      </c>
      <c r="AF164" s="68">
        <f t="shared" si="77"/>
        <v>0</v>
      </c>
      <c r="AG164" s="138">
        <f t="shared" si="61"/>
        <v>0</v>
      </c>
      <c r="AH164" s="139">
        <f t="shared" si="78"/>
        <v>0</v>
      </c>
      <c r="AI164" s="127" t="e">
        <f t="shared" si="79"/>
        <v>#DIV/0!</v>
      </c>
    </row>
    <row r="165" spans="1:35" ht="60" x14ac:dyDescent="0.25">
      <c r="A165" s="300"/>
      <c r="B165" s="302"/>
      <c r="C165" s="14" t="s">
        <v>75</v>
      </c>
      <c r="D165" s="22">
        <v>54.5</v>
      </c>
      <c r="E165" s="23">
        <v>16.440000000000001</v>
      </c>
      <c r="F165" s="23">
        <v>17.100000000000001</v>
      </c>
      <c r="G165" s="23">
        <f t="shared" si="62"/>
        <v>447.99</v>
      </c>
      <c r="H165" s="23">
        <f t="shared" si="63"/>
        <v>465.97500000000002</v>
      </c>
      <c r="I165" s="23">
        <f t="shared" si="81"/>
        <v>913.96500000000003</v>
      </c>
      <c r="J165" s="133">
        <f t="shared" si="64"/>
        <v>931.95</v>
      </c>
      <c r="K165" s="65">
        <f t="shared" si="59"/>
        <v>17.100000000000001</v>
      </c>
      <c r="L165" s="65">
        <v>17.87</v>
      </c>
      <c r="M165" s="65">
        <f t="shared" si="65"/>
        <v>465.97500000000002</v>
      </c>
      <c r="N165" s="65">
        <f t="shared" si="66"/>
        <v>100</v>
      </c>
      <c r="O165" s="133">
        <f t="shared" si="67"/>
        <v>931.95</v>
      </c>
      <c r="P165" s="65">
        <f t="shared" si="68"/>
        <v>486.95750000000004</v>
      </c>
      <c r="Q165" s="65">
        <f t="shared" si="69"/>
        <v>952.93250000000012</v>
      </c>
      <c r="R165" s="135">
        <f t="shared" si="70"/>
        <v>973.91500000000008</v>
      </c>
      <c r="S165" s="65">
        <f t="shared" si="71"/>
        <v>104.50292397660819</v>
      </c>
      <c r="T165" s="164"/>
      <c r="U165" s="25"/>
      <c r="V165" s="25">
        <f t="shared" si="72"/>
        <v>0</v>
      </c>
      <c r="W165" s="25">
        <f t="shared" si="82"/>
        <v>0</v>
      </c>
      <c r="X165" s="25">
        <f t="shared" si="83"/>
        <v>0</v>
      </c>
      <c r="Y165" s="25">
        <f t="shared" si="84"/>
        <v>0</v>
      </c>
      <c r="Z165" s="136">
        <f t="shared" si="73"/>
        <v>0</v>
      </c>
      <c r="AA165" s="25" t="e">
        <f t="shared" si="74"/>
        <v>#DIV/0!</v>
      </c>
      <c r="AB165" s="68">
        <f t="shared" si="60"/>
        <v>0</v>
      </c>
      <c r="AC165" s="71"/>
      <c r="AD165" s="68">
        <f t="shared" si="75"/>
        <v>0</v>
      </c>
      <c r="AE165" s="141">
        <f t="shared" si="76"/>
        <v>0</v>
      </c>
      <c r="AF165" s="68">
        <f t="shared" si="77"/>
        <v>0</v>
      </c>
      <c r="AG165" s="138">
        <f t="shared" si="61"/>
        <v>0</v>
      </c>
      <c r="AH165" s="139">
        <f t="shared" si="78"/>
        <v>0</v>
      </c>
      <c r="AI165" s="127" t="e">
        <f t="shared" si="79"/>
        <v>#DIV/0!</v>
      </c>
    </row>
    <row r="166" spans="1:35" ht="45" x14ac:dyDescent="0.25">
      <c r="A166" s="300"/>
      <c r="B166" s="302"/>
      <c r="C166" s="14" t="s">
        <v>76</v>
      </c>
      <c r="D166" s="22">
        <v>40.1</v>
      </c>
      <c r="E166" s="23">
        <v>22.57</v>
      </c>
      <c r="F166" s="23">
        <v>23.47</v>
      </c>
      <c r="G166" s="23">
        <f t="shared" si="62"/>
        <v>452.52850000000001</v>
      </c>
      <c r="H166" s="23">
        <f t="shared" si="63"/>
        <v>470.57349999999997</v>
      </c>
      <c r="I166" s="23">
        <f t="shared" si="81"/>
        <v>923.10199999999998</v>
      </c>
      <c r="J166" s="133">
        <f t="shared" si="64"/>
        <v>941.14699999999993</v>
      </c>
      <c r="K166" s="65">
        <f t="shared" si="59"/>
        <v>23.47</v>
      </c>
      <c r="L166" s="65">
        <v>24.53</v>
      </c>
      <c r="M166" s="65">
        <f t="shared" si="65"/>
        <v>470.57349999999997</v>
      </c>
      <c r="N166" s="65">
        <f t="shared" si="66"/>
        <v>100</v>
      </c>
      <c r="O166" s="133">
        <f t="shared" si="67"/>
        <v>941.14699999999993</v>
      </c>
      <c r="P166" s="65">
        <f t="shared" si="68"/>
        <v>491.82650000000007</v>
      </c>
      <c r="Q166" s="65">
        <f t="shared" si="69"/>
        <v>962.40000000000009</v>
      </c>
      <c r="R166" s="135">
        <f t="shared" si="70"/>
        <v>983.65300000000013</v>
      </c>
      <c r="S166" s="65">
        <f t="shared" si="71"/>
        <v>104.51640391989775</v>
      </c>
      <c r="T166" s="164"/>
      <c r="U166" s="25"/>
      <c r="V166" s="25">
        <f t="shared" si="72"/>
        <v>0</v>
      </c>
      <c r="W166" s="25">
        <f t="shared" si="82"/>
        <v>0</v>
      </c>
      <c r="X166" s="25">
        <f t="shared" si="83"/>
        <v>0</v>
      </c>
      <c r="Y166" s="25">
        <f t="shared" si="84"/>
        <v>0</v>
      </c>
      <c r="Z166" s="136">
        <f t="shared" si="73"/>
        <v>0</v>
      </c>
      <c r="AA166" s="25" t="e">
        <f t="shared" si="74"/>
        <v>#DIV/0!</v>
      </c>
      <c r="AB166" s="68">
        <f t="shared" si="60"/>
        <v>0</v>
      </c>
      <c r="AC166" s="71"/>
      <c r="AD166" s="68">
        <f t="shared" si="75"/>
        <v>0</v>
      </c>
      <c r="AE166" s="141">
        <f t="shared" si="76"/>
        <v>0</v>
      </c>
      <c r="AF166" s="68">
        <f t="shared" si="77"/>
        <v>0</v>
      </c>
      <c r="AG166" s="138">
        <f t="shared" si="61"/>
        <v>0</v>
      </c>
      <c r="AH166" s="139">
        <f t="shared" si="78"/>
        <v>0</v>
      </c>
      <c r="AI166" s="127" t="e">
        <f t="shared" si="79"/>
        <v>#DIV/0!</v>
      </c>
    </row>
    <row r="167" spans="1:35" ht="60" x14ac:dyDescent="0.25">
      <c r="A167" s="300"/>
      <c r="B167" s="302"/>
      <c r="C167" s="14" t="s">
        <v>77</v>
      </c>
      <c r="D167" s="22">
        <v>4.9000000000000004</v>
      </c>
      <c r="E167" s="23">
        <v>31.31</v>
      </c>
      <c r="F167" s="23">
        <v>32.56</v>
      </c>
      <c r="G167" s="23">
        <f t="shared" si="62"/>
        <v>76.709500000000006</v>
      </c>
      <c r="H167" s="23">
        <f t="shared" si="63"/>
        <v>79.772000000000006</v>
      </c>
      <c r="I167" s="23">
        <f t="shared" si="81"/>
        <v>156.48150000000001</v>
      </c>
      <c r="J167" s="133">
        <f t="shared" si="64"/>
        <v>159.54400000000001</v>
      </c>
      <c r="K167" s="65">
        <f t="shared" si="59"/>
        <v>32.56</v>
      </c>
      <c r="L167" s="65">
        <v>34.020000000000003</v>
      </c>
      <c r="M167" s="65">
        <f t="shared" si="65"/>
        <v>79.772000000000006</v>
      </c>
      <c r="N167" s="65">
        <f t="shared" si="66"/>
        <v>100</v>
      </c>
      <c r="O167" s="133">
        <f t="shared" si="67"/>
        <v>159.54400000000001</v>
      </c>
      <c r="P167" s="65">
        <f t="shared" si="68"/>
        <v>83.349000000000018</v>
      </c>
      <c r="Q167" s="65">
        <f t="shared" si="69"/>
        <v>163.12100000000004</v>
      </c>
      <c r="R167" s="135">
        <f t="shared" si="70"/>
        <v>166.69800000000004</v>
      </c>
      <c r="S167" s="65">
        <f t="shared" si="71"/>
        <v>104.48402948402948</v>
      </c>
      <c r="T167" s="164"/>
      <c r="U167" s="25"/>
      <c r="V167" s="25">
        <f t="shared" si="72"/>
        <v>0</v>
      </c>
      <c r="W167" s="25">
        <f t="shared" si="82"/>
        <v>0</v>
      </c>
      <c r="X167" s="25">
        <f t="shared" si="83"/>
        <v>0</v>
      </c>
      <c r="Y167" s="25">
        <f t="shared" si="84"/>
        <v>0</v>
      </c>
      <c r="Z167" s="136">
        <f t="shared" si="73"/>
        <v>0</v>
      </c>
      <c r="AA167" s="25" t="e">
        <f t="shared" si="74"/>
        <v>#DIV/0!</v>
      </c>
      <c r="AB167" s="68">
        <f t="shared" si="60"/>
        <v>0</v>
      </c>
      <c r="AC167" s="71"/>
      <c r="AD167" s="68">
        <f t="shared" si="75"/>
        <v>0</v>
      </c>
      <c r="AE167" s="141">
        <f t="shared" si="76"/>
        <v>0</v>
      </c>
      <c r="AF167" s="68">
        <f t="shared" si="77"/>
        <v>0</v>
      </c>
      <c r="AG167" s="138">
        <f t="shared" si="61"/>
        <v>0</v>
      </c>
      <c r="AH167" s="139">
        <f t="shared" si="78"/>
        <v>0</v>
      </c>
      <c r="AI167" s="127" t="e">
        <f t="shared" si="79"/>
        <v>#DIV/0!</v>
      </c>
    </row>
    <row r="168" spans="1:35" ht="60" x14ac:dyDescent="0.25">
      <c r="A168" s="300"/>
      <c r="B168" s="302"/>
      <c r="C168" s="14" t="s">
        <v>78</v>
      </c>
      <c r="D168" s="22">
        <v>13</v>
      </c>
      <c r="E168" s="23">
        <v>30.71</v>
      </c>
      <c r="F168" s="23">
        <v>31.93</v>
      </c>
      <c r="G168" s="23">
        <f t="shared" si="62"/>
        <v>199.61500000000001</v>
      </c>
      <c r="H168" s="23">
        <f t="shared" si="63"/>
        <v>207.54499999999999</v>
      </c>
      <c r="I168" s="23">
        <f t="shared" si="81"/>
        <v>407.15999999999997</v>
      </c>
      <c r="J168" s="133">
        <f t="shared" si="64"/>
        <v>415.09</v>
      </c>
      <c r="K168" s="65">
        <f t="shared" si="59"/>
        <v>31.93</v>
      </c>
      <c r="L168" s="65">
        <v>33.369999999999997</v>
      </c>
      <c r="M168" s="65">
        <f t="shared" si="65"/>
        <v>207.54499999999999</v>
      </c>
      <c r="N168" s="65">
        <f t="shared" si="66"/>
        <v>100</v>
      </c>
      <c r="O168" s="133">
        <f t="shared" si="67"/>
        <v>415.09</v>
      </c>
      <c r="P168" s="65">
        <f t="shared" si="68"/>
        <v>216.90499999999997</v>
      </c>
      <c r="Q168" s="65">
        <f t="shared" si="69"/>
        <v>424.44999999999993</v>
      </c>
      <c r="R168" s="135">
        <f t="shared" si="70"/>
        <v>433.80999999999995</v>
      </c>
      <c r="S168" s="65">
        <f t="shared" si="71"/>
        <v>104.50986533041026</v>
      </c>
      <c r="T168" s="164"/>
      <c r="U168" s="25"/>
      <c r="V168" s="25">
        <f t="shared" si="72"/>
        <v>0</v>
      </c>
      <c r="W168" s="25">
        <f t="shared" si="82"/>
        <v>0</v>
      </c>
      <c r="X168" s="25">
        <f t="shared" si="83"/>
        <v>0</v>
      </c>
      <c r="Y168" s="25">
        <f t="shared" si="84"/>
        <v>0</v>
      </c>
      <c r="Z168" s="136">
        <f t="shared" si="73"/>
        <v>0</v>
      </c>
      <c r="AA168" s="25" t="e">
        <f t="shared" si="74"/>
        <v>#DIV/0!</v>
      </c>
      <c r="AB168" s="68">
        <f t="shared" si="60"/>
        <v>0</v>
      </c>
      <c r="AC168" s="71"/>
      <c r="AD168" s="68">
        <f t="shared" si="75"/>
        <v>0</v>
      </c>
      <c r="AE168" s="141">
        <f t="shared" si="76"/>
        <v>0</v>
      </c>
      <c r="AF168" s="68">
        <f t="shared" si="77"/>
        <v>0</v>
      </c>
      <c r="AG168" s="138">
        <f t="shared" si="61"/>
        <v>0</v>
      </c>
      <c r="AH168" s="139">
        <f t="shared" si="78"/>
        <v>0</v>
      </c>
      <c r="AI168" s="127" t="e">
        <f t="shared" si="79"/>
        <v>#DIV/0!</v>
      </c>
    </row>
    <row r="169" spans="1:35" ht="60" x14ac:dyDescent="0.25">
      <c r="A169" s="300"/>
      <c r="B169" s="302"/>
      <c r="C169" s="14" t="s">
        <v>292</v>
      </c>
      <c r="D169" s="22">
        <v>10.64</v>
      </c>
      <c r="E169" s="23">
        <v>39.71</v>
      </c>
      <c r="F169" s="23">
        <v>41.29</v>
      </c>
      <c r="G169" s="23">
        <f t="shared" si="62"/>
        <v>211.25720000000001</v>
      </c>
      <c r="H169" s="23">
        <f t="shared" si="63"/>
        <v>219.6628</v>
      </c>
      <c r="I169" s="23">
        <f t="shared" si="81"/>
        <v>430.92</v>
      </c>
      <c r="J169" s="133">
        <f t="shared" si="64"/>
        <v>439.32560000000001</v>
      </c>
      <c r="K169" s="65">
        <f t="shared" si="59"/>
        <v>41.29</v>
      </c>
      <c r="L169" s="65">
        <v>43.15</v>
      </c>
      <c r="M169" s="65">
        <f t="shared" si="65"/>
        <v>219.6628</v>
      </c>
      <c r="N169" s="65">
        <f t="shared" si="66"/>
        <v>100</v>
      </c>
      <c r="O169" s="133">
        <f t="shared" si="67"/>
        <v>439.32560000000001</v>
      </c>
      <c r="P169" s="65">
        <f t="shared" si="68"/>
        <v>229.55799999999999</v>
      </c>
      <c r="Q169" s="65">
        <f t="shared" si="69"/>
        <v>449.2208</v>
      </c>
      <c r="R169" s="135">
        <f t="shared" si="70"/>
        <v>459.11599999999999</v>
      </c>
      <c r="S169" s="65">
        <f t="shared" si="71"/>
        <v>104.50472269314604</v>
      </c>
      <c r="T169" s="164"/>
      <c r="U169" s="25"/>
      <c r="V169" s="25"/>
      <c r="W169" s="25"/>
      <c r="X169" s="25"/>
      <c r="Y169" s="25"/>
      <c r="Z169" s="136">
        <f t="shared" si="73"/>
        <v>0</v>
      </c>
      <c r="AA169" s="25" t="e">
        <f t="shared" si="74"/>
        <v>#DIV/0!</v>
      </c>
      <c r="AB169" s="68"/>
      <c r="AC169" s="71"/>
      <c r="AD169" s="68">
        <f t="shared" si="75"/>
        <v>0</v>
      </c>
      <c r="AE169" s="141">
        <f t="shared" si="76"/>
        <v>0</v>
      </c>
      <c r="AF169" s="68">
        <f t="shared" si="77"/>
        <v>0</v>
      </c>
      <c r="AG169" s="138">
        <f t="shared" si="61"/>
        <v>0</v>
      </c>
      <c r="AH169" s="139">
        <f t="shared" si="78"/>
        <v>0</v>
      </c>
      <c r="AI169" s="127" t="e">
        <f t="shared" si="79"/>
        <v>#DIV/0!</v>
      </c>
    </row>
    <row r="170" spans="1:35" ht="45" x14ac:dyDescent="0.25">
      <c r="A170" s="300"/>
      <c r="B170" s="302"/>
      <c r="C170" s="14" t="s">
        <v>293</v>
      </c>
      <c r="D170" s="22">
        <v>61.47</v>
      </c>
      <c r="E170" s="23">
        <v>28.28</v>
      </c>
      <c r="F170" s="23">
        <v>29.41</v>
      </c>
      <c r="G170" s="23">
        <f t="shared" si="62"/>
        <v>869.18579999999997</v>
      </c>
      <c r="H170" s="23">
        <f t="shared" si="63"/>
        <v>903.91634999999997</v>
      </c>
      <c r="I170" s="23">
        <f t="shared" si="81"/>
        <v>1773.1021499999999</v>
      </c>
      <c r="J170" s="133">
        <f t="shared" si="64"/>
        <v>1807.8326999999999</v>
      </c>
      <c r="K170" s="65">
        <f t="shared" si="59"/>
        <v>29.41</v>
      </c>
      <c r="L170" s="65">
        <v>30.73</v>
      </c>
      <c r="M170" s="65">
        <f t="shared" si="65"/>
        <v>903.91634999999997</v>
      </c>
      <c r="N170" s="65">
        <f t="shared" si="66"/>
        <v>100</v>
      </c>
      <c r="O170" s="133">
        <f t="shared" si="67"/>
        <v>1807.8326999999999</v>
      </c>
      <c r="P170" s="65">
        <f t="shared" si="68"/>
        <v>944.48654999999997</v>
      </c>
      <c r="Q170" s="65">
        <f t="shared" si="69"/>
        <v>1848.4029</v>
      </c>
      <c r="R170" s="135">
        <f t="shared" si="70"/>
        <v>1888.9730999999999</v>
      </c>
      <c r="S170" s="65">
        <f t="shared" si="71"/>
        <v>104.48826929615778</v>
      </c>
      <c r="T170" s="164"/>
      <c r="U170" s="25"/>
      <c r="V170" s="25"/>
      <c r="W170" s="25"/>
      <c r="X170" s="25"/>
      <c r="Y170" s="25"/>
      <c r="Z170" s="136">
        <f t="shared" si="73"/>
        <v>0</v>
      </c>
      <c r="AA170" s="25" t="e">
        <f t="shared" si="74"/>
        <v>#DIV/0!</v>
      </c>
      <c r="AB170" s="68"/>
      <c r="AC170" s="71"/>
      <c r="AD170" s="68">
        <f t="shared" si="75"/>
        <v>0</v>
      </c>
      <c r="AE170" s="141">
        <f t="shared" si="76"/>
        <v>0</v>
      </c>
      <c r="AF170" s="68">
        <f t="shared" si="77"/>
        <v>0</v>
      </c>
      <c r="AG170" s="138">
        <f t="shared" si="61"/>
        <v>0</v>
      </c>
      <c r="AH170" s="139">
        <f t="shared" si="78"/>
        <v>0</v>
      </c>
      <c r="AI170" s="127" t="e">
        <f t="shared" si="79"/>
        <v>#DIV/0!</v>
      </c>
    </row>
    <row r="171" spans="1:35" ht="45" x14ac:dyDescent="0.25">
      <c r="A171" s="300"/>
      <c r="B171" s="302"/>
      <c r="C171" s="14" t="s">
        <v>294</v>
      </c>
      <c r="D171" s="22">
        <v>85.52</v>
      </c>
      <c r="E171" s="23">
        <v>23</v>
      </c>
      <c r="F171" s="23">
        <v>23.93</v>
      </c>
      <c r="G171" s="23">
        <f t="shared" si="62"/>
        <v>983.4799999999999</v>
      </c>
      <c r="H171" s="23">
        <f t="shared" si="63"/>
        <v>1023.2467999999999</v>
      </c>
      <c r="I171" s="23">
        <f t="shared" si="81"/>
        <v>2006.7267999999999</v>
      </c>
      <c r="J171" s="133">
        <f t="shared" si="64"/>
        <v>2046.4935999999998</v>
      </c>
      <c r="K171" s="65">
        <f t="shared" si="59"/>
        <v>23.93</v>
      </c>
      <c r="L171" s="65">
        <v>25.01</v>
      </c>
      <c r="M171" s="65">
        <f t="shared" si="65"/>
        <v>1023.2467999999999</v>
      </c>
      <c r="N171" s="65">
        <f t="shared" si="66"/>
        <v>100</v>
      </c>
      <c r="O171" s="133">
        <f t="shared" si="67"/>
        <v>2046.4935999999998</v>
      </c>
      <c r="P171" s="65">
        <f t="shared" si="68"/>
        <v>1069.4276</v>
      </c>
      <c r="Q171" s="65">
        <f t="shared" si="69"/>
        <v>2092.6743999999999</v>
      </c>
      <c r="R171" s="135">
        <f t="shared" si="70"/>
        <v>2138.8552</v>
      </c>
      <c r="S171" s="65">
        <f t="shared" si="71"/>
        <v>104.51316339323027</v>
      </c>
      <c r="T171" s="164"/>
      <c r="U171" s="25"/>
      <c r="V171" s="25"/>
      <c r="W171" s="25"/>
      <c r="X171" s="25"/>
      <c r="Y171" s="25"/>
      <c r="Z171" s="136">
        <f t="shared" si="73"/>
        <v>0</v>
      </c>
      <c r="AA171" s="25" t="e">
        <f t="shared" si="74"/>
        <v>#DIV/0!</v>
      </c>
      <c r="AB171" s="68"/>
      <c r="AC171" s="71"/>
      <c r="AD171" s="68">
        <f t="shared" si="75"/>
        <v>0</v>
      </c>
      <c r="AE171" s="141">
        <f t="shared" si="76"/>
        <v>0</v>
      </c>
      <c r="AF171" s="68">
        <f t="shared" si="77"/>
        <v>0</v>
      </c>
      <c r="AG171" s="138">
        <f t="shared" si="61"/>
        <v>0</v>
      </c>
      <c r="AH171" s="139">
        <f t="shared" si="78"/>
        <v>0</v>
      </c>
      <c r="AI171" s="127" t="e">
        <f t="shared" si="79"/>
        <v>#DIV/0!</v>
      </c>
    </row>
    <row r="172" spans="1:35" ht="45" x14ac:dyDescent="0.25">
      <c r="A172" s="300"/>
      <c r="B172" s="302"/>
      <c r="C172" s="14" t="s">
        <v>295</v>
      </c>
      <c r="D172" s="22">
        <v>48.4</v>
      </c>
      <c r="E172" s="23">
        <v>26.88</v>
      </c>
      <c r="F172" s="23">
        <v>27.96</v>
      </c>
      <c r="G172" s="23">
        <f t="shared" si="62"/>
        <v>650.49599999999998</v>
      </c>
      <c r="H172" s="23">
        <f t="shared" si="63"/>
        <v>676.63199999999995</v>
      </c>
      <c r="I172" s="23">
        <f t="shared" si="81"/>
        <v>1327.1279999999999</v>
      </c>
      <c r="J172" s="133">
        <f t="shared" si="64"/>
        <v>1353.2639999999999</v>
      </c>
      <c r="K172" s="65">
        <f t="shared" si="59"/>
        <v>27.96</v>
      </c>
      <c r="L172" s="65">
        <v>29.22</v>
      </c>
      <c r="M172" s="65">
        <f t="shared" si="65"/>
        <v>676.63199999999995</v>
      </c>
      <c r="N172" s="65">
        <f t="shared" si="66"/>
        <v>100</v>
      </c>
      <c r="O172" s="133">
        <f t="shared" si="67"/>
        <v>1353.2639999999999</v>
      </c>
      <c r="P172" s="65">
        <f t="shared" si="68"/>
        <v>707.12399999999991</v>
      </c>
      <c r="Q172" s="65">
        <f t="shared" si="69"/>
        <v>1383.7559999999999</v>
      </c>
      <c r="R172" s="135">
        <f t="shared" si="70"/>
        <v>1414.2479999999998</v>
      </c>
      <c r="S172" s="65">
        <f t="shared" si="71"/>
        <v>104.50643776824033</v>
      </c>
      <c r="T172" s="164"/>
      <c r="U172" s="25"/>
      <c r="V172" s="25"/>
      <c r="W172" s="25"/>
      <c r="X172" s="25"/>
      <c r="Y172" s="25"/>
      <c r="Z172" s="136">
        <f t="shared" si="73"/>
        <v>0</v>
      </c>
      <c r="AA172" s="25" t="e">
        <f t="shared" si="74"/>
        <v>#DIV/0!</v>
      </c>
      <c r="AB172" s="68"/>
      <c r="AC172" s="71"/>
      <c r="AD172" s="68">
        <f t="shared" si="75"/>
        <v>0</v>
      </c>
      <c r="AE172" s="141">
        <f t="shared" si="76"/>
        <v>0</v>
      </c>
      <c r="AF172" s="68">
        <f t="shared" si="77"/>
        <v>0</v>
      </c>
      <c r="AG172" s="138">
        <f t="shared" si="61"/>
        <v>0</v>
      </c>
      <c r="AH172" s="139">
        <f t="shared" si="78"/>
        <v>0</v>
      </c>
      <c r="AI172" s="127" t="e">
        <f t="shared" si="79"/>
        <v>#DIV/0!</v>
      </c>
    </row>
    <row r="173" spans="1:35" ht="30" x14ac:dyDescent="0.25">
      <c r="A173" s="300"/>
      <c r="B173" s="302"/>
      <c r="C173" s="14" t="s">
        <v>308</v>
      </c>
      <c r="D173" s="22">
        <v>121.81</v>
      </c>
      <c r="E173" s="23">
        <v>34.58</v>
      </c>
      <c r="F173" s="23">
        <v>35.35</v>
      </c>
      <c r="G173" s="23">
        <f t="shared" si="62"/>
        <v>2106.0949000000001</v>
      </c>
      <c r="H173" s="23">
        <f t="shared" si="63"/>
        <v>2152.9917500000001</v>
      </c>
      <c r="I173" s="23">
        <f t="shared" si="81"/>
        <v>4259.0866500000002</v>
      </c>
      <c r="J173" s="133">
        <f t="shared" si="64"/>
        <v>4305.9835000000003</v>
      </c>
      <c r="K173" s="65">
        <f t="shared" si="59"/>
        <v>35.35</v>
      </c>
      <c r="L173" s="65">
        <v>37.65</v>
      </c>
      <c r="M173" s="65">
        <f t="shared" si="65"/>
        <v>2152.9917500000001</v>
      </c>
      <c r="N173" s="65">
        <f t="shared" si="66"/>
        <v>100</v>
      </c>
      <c r="O173" s="133">
        <f t="shared" si="67"/>
        <v>4305.9835000000003</v>
      </c>
      <c r="P173" s="65">
        <f t="shared" si="68"/>
        <v>2293.0732499999999</v>
      </c>
      <c r="Q173" s="65">
        <f t="shared" si="69"/>
        <v>4446.0650000000005</v>
      </c>
      <c r="R173" s="135">
        <f t="shared" si="70"/>
        <v>4586.1464999999998</v>
      </c>
      <c r="S173" s="65">
        <f t="shared" si="71"/>
        <v>106.50636492220652</v>
      </c>
      <c r="T173" s="165">
        <v>19.8</v>
      </c>
      <c r="U173" s="25">
        <v>59.94</v>
      </c>
      <c r="V173" s="25">
        <v>63.19</v>
      </c>
      <c r="W173" s="25">
        <f t="shared" si="82"/>
        <v>593.40599999999995</v>
      </c>
      <c r="X173" s="25">
        <f t="shared" si="83"/>
        <v>625.58100000000002</v>
      </c>
      <c r="Y173" s="25">
        <f t="shared" si="84"/>
        <v>1218.9870000000001</v>
      </c>
      <c r="Z173" s="136">
        <f t="shared" si="73"/>
        <v>1251.162</v>
      </c>
      <c r="AA173" s="25">
        <f t="shared" si="74"/>
        <v>105.4220887554221</v>
      </c>
      <c r="AB173" s="68">
        <f t="shared" si="60"/>
        <v>63.19</v>
      </c>
      <c r="AC173" s="71">
        <v>67.3</v>
      </c>
      <c r="AD173" s="68">
        <f t="shared" si="75"/>
        <v>625.58100000000002</v>
      </c>
      <c r="AE173" s="141">
        <f t="shared" si="76"/>
        <v>1251.162</v>
      </c>
      <c r="AF173" s="68">
        <f t="shared" si="77"/>
        <v>666.27</v>
      </c>
      <c r="AG173" s="138">
        <f>AD173+AF173</f>
        <v>1291.8510000000001</v>
      </c>
      <c r="AH173" s="139">
        <f t="shared" si="78"/>
        <v>1332.54</v>
      </c>
      <c r="AI173" s="127"/>
    </row>
    <row r="174" spans="1:35" ht="45" x14ac:dyDescent="0.25">
      <c r="A174" s="300"/>
      <c r="B174" s="302"/>
      <c r="C174" s="14" t="s">
        <v>79</v>
      </c>
      <c r="D174" s="22">
        <v>25.7</v>
      </c>
      <c r="E174" s="23">
        <v>36.799999999999997</v>
      </c>
      <c r="F174" s="23">
        <v>38.28</v>
      </c>
      <c r="G174" s="23">
        <f t="shared" si="62"/>
        <v>472.87999999999994</v>
      </c>
      <c r="H174" s="23">
        <f t="shared" si="63"/>
        <v>491.89800000000002</v>
      </c>
      <c r="I174" s="23">
        <f t="shared" si="81"/>
        <v>964.77800000000002</v>
      </c>
      <c r="J174" s="133">
        <f t="shared" si="64"/>
        <v>983.79600000000005</v>
      </c>
      <c r="K174" s="65">
        <f t="shared" si="59"/>
        <v>38.28</v>
      </c>
      <c r="L174" s="65">
        <v>40.01</v>
      </c>
      <c r="M174" s="65">
        <f t="shared" si="65"/>
        <v>491.89800000000002</v>
      </c>
      <c r="N174" s="65">
        <f t="shared" si="66"/>
        <v>100</v>
      </c>
      <c r="O174" s="133">
        <f t="shared" si="67"/>
        <v>983.79600000000005</v>
      </c>
      <c r="P174" s="65">
        <f t="shared" si="68"/>
        <v>514.12849999999992</v>
      </c>
      <c r="Q174" s="65">
        <f t="shared" si="69"/>
        <v>1006.0264999999999</v>
      </c>
      <c r="R174" s="135">
        <f t="shared" si="70"/>
        <v>1028.2569999999998</v>
      </c>
      <c r="S174" s="65">
        <f t="shared" si="71"/>
        <v>104.51933124346917</v>
      </c>
      <c r="T174" s="164"/>
      <c r="U174" s="25"/>
      <c r="V174" s="25">
        <f t="shared" si="72"/>
        <v>0</v>
      </c>
      <c r="W174" s="25">
        <f t="shared" si="82"/>
        <v>0</v>
      </c>
      <c r="X174" s="25">
        <f t="shared" si="83"/>
        <v>0</v>
      </c>
      <c r="Y174" s="25">
        <f t="shared" si="84"/>
        <v>0</v>
      </c>
      <c r="Z174" s="136">
        <f t="shared" si="73"/>
        <v>0</v>
      </c>
      <c r="AA174" s="25" t="e">
        <f t="shared" si="74"/>
        <v>#DIV/0!</v>
      </c>
      <c r="AB174" s="68">
        <f t="shared" si="60"/>
        <v>0</v>
      </c>
      <c r="AC174" s="71"/>
      <c r="AD174" s="68">
        <f t="shared" si="75"/>
        <v>0</v>
      </c>
      <c r="AE174" s="141">
        <f t="shared" si="76"/>
        <v>0</v>
      </c>
      <c r="AF174" s="68">
        <f t="shared" si="77"/>
        <v>0</v>
      </c>
      <c r="AG174" s="138">
        <f t="shared" si="61"/>
        <v>0</v>
      </c>
      <c r="AH174" s="139">
        <f t="shared" si="78"/>
        <v>0</v>
      </c>
      <c r="AI174" s="127" t="e">
        <f t="shared" si="79"/>
        <v>#DIV/0!</v>
      </c>
    </row>
    <row r="175" spans="1:35" ht="60" x14ac:dyDescent="0.25">
      <c r="A175" s="300"/>
      <c r="B175" s="302"/>
      <c r="C175" s="14" t="s">
        <v>80</v>
      </c>
      <c r="D175" s="22">
        <v>13.7</v>
      </c>
      <c r="E175" s="23">
        <v>40.58</v>
      </c>
      <c r="F175" s="23">
        <v>42.2</v>
      </c>
      <c r="G175" s="23">
        <f t="shared" si="62"/>
        <v>277.97299999999996</v>
      </c>
      <c r="H175" s="23">
        <f t="shared" si="63"/>
        <v>289.07</v>
      </c>
      <c r="I175" s="23">
        <f t="shared" si="81"/>
        <v>567.04299999999989</v>
      </c>
      <c r="J175" s="133">
        <f t="shared" si="64"/>
        <v>578.14</v>
      </c>
      <c r="K175" s="65">
        <f t="shared" si="59"/>
        <v>42.2</v>
      </c>
      <c r="L175" s="65">
        <v>44.1</v>
      </c>
      <c r="M175" s="65">
        <f t="shared" si="65"/>
        <v>289.07</v>
      </c>
      <c r="N175" s="65">
        <f t="shared" si="66"/>
        <v>100</v>
      </c>
      <c r="O175" s="133">
        <f t="shared" si="67"/>
        <v>578.14</v>
      </c>
      <c r="P175" s="65">
        <f t="shared" si="68"/>
        <v>302.08499999999998</v>
      </c>
      <c r="Q175" s="65">
        <f t="shared" si="69"/>
        <v>591.15499999999997</v>
      </c>
      <c r="R175" s="135">
        <f t="shared" si="70"/>
        <v>604.16999999999996</v>
      </c>
      <c r="S175" s="65">
        <f t="shared" si="71"/>
        <v>104.50236966824644</v>
      </c>
      <c r="T175" s="164">
        <v>0</v>
      </c>
      <c r="U175" s="25"/>
      <c r="V175" s="25">
        <f t="shared" si="72"/>
        <v>0</v>
      </c>
      <c r="W175" s="25">
        <f t="shared" si="82"/>
        <v>0</v>
      </c>
      <c r="X175" s="25">
        <f t="shared" si="83"/>
        <v>0</v>
      </c>
      <c r="Y175" s="25">
        <f t="shared" si="84"/>
        <v>0</v>
      </c>
      <c r="Z175" s="136">
        <f t="shared" si="73"/>
        <v>0</v>
      </c>
      <c r="AA175" s="25" t="e">
        <f t="shared" si="74"/>
        <v>#DIV/0!</v>
      </c>
      <c r="AB175" s="68">
        <f t="shared" si="60"/>
        <v>0</v>
      </c>
      <c r="AC175" s="71"/>
      <c r="AD175" s="68">
        <f t="shared" si="75"/>
        <v>0</v>
      </c>
      <c r="AE175" s="141">
        <f t="shared" si="76"/>
        <v>0</v>
      </c>
      <c r="AF175" s="68">
        <f t="shared" si="77"/>
        <v>0</v>
      </c>
      <c r="AG175" s="138">
        <f t="shared" si="61"/>
        <v>0</v>
      </c>
      <c r="AH175" s="139">
        <f t="shared" si="78"/>
        <v>0</v>
      </c>
      <c r="AI175" s="127" t="e">
        <f t="shared" si="79"/>
        <v>#DIV/0!</v>
      </c>
    </row>
    <row r="176" spans="1:35" ht="60" x14ac:dyDescent="0.25">
      <c r="A176" s="300"/>
      <c r="B176" s="302"/>
      <c r="C176" s="14" t="s">
        <v>81</v>
      </c>
      <c r="D176" s="22">
        <v>32.299999999999997</v>
      </c>
      <c r="E176" s="23">
        <v>29.7</v>
      </c>
      <c r="F176" s="23">
        <v>30.89</v>
      </c>
      <c r="G176" s="23">
        <f t="shared" si="62"/>
        <v>479.65499999999997</v>
      </c>
      <c r="H176" s="23">
        <f t="shared" si="63"/>
        <v>498.87349999999998</v>
      </c>
      <c r="I176" s="23">
        <f t="shared" si="81"/>
        <v>978.52849999999989</v>
      </c>
      <c r="J176" s="133">
        <f t="shared" si="64"/>
        <v>997.74699999999996</v>
      </c>
      <c r="K176" s="65">
        <f t="shared" si="59"/>
        <v>30.89</v>
      </c>
      <c r="L176" s="65">
        <v>32.28</v>
      </c>
      <c r="M176" s="65">
        <f t="shared" si="65"/>
        <v>498.87349999999998</v>
      </c>
      <c r="N176" s="65">
        <f t="shared" si="66"/>
        <v>100</v>
      </c>
      <c r="O176" s="133">
        <f t="shared" si="67"/>
        <v>997.74699999999996</v>
      </c>
      <c r="P176" s="65">
        <f t="shared" si="68"/>
        <v>521.322</v>
      </c>
      <c r="Q176" s="65">
        <f t="shared" si="69"/>
        <v>1020.1955</v>
      </c>
      <c r="R176" s="135">
        <f t="shared" si="70"/>
        <v>1042.644</v>
      </c>
      <c r="S176" s="65">
        <f t="shared" si="71"/>
        <v>104.49983813531887</v>
      </c>
      <c r="T176" s="164"/>
      <c r="U176" s="25"/>
      <c r="V176" s="25">
        <f t="shared" si="72"/>
        <v>0</v>
      </c>
      <c r="W176" s="25">
        <f t="shared" si="82"/>
        <v>0</v>
      </c>
      <c r="X176" s="25">
        <f t="shared" si="83"/>
        <v>0</v>
      </c>
      <c r="Y176" s="25">
        <f t="shared" si="84"/>
        <v>0</v>
      </c>
      <c r="Z176" s="136">
        <f t="shared" si="73"/>
        <v>0</v>
      </c>
      <c r="AA176" s="25" t="e">
        <f t="shared" si="74"/>
        <v>#DIV/0!</v>
      </c>
      <c r="AB176" s="68">
        <f t="shared" si="60"/>
        <v>0</v>
      </c>
      <c r="AC176" s="71"/>
      <c r="AD176" s="68">
        <f t="shared" si="75"/>
        <v>0</v>
      </c>
      <c r="AE176" s="141">
        <f t="shared" si="76"/>
        <v>0</v>
      </c>
      <c r="AF176" s="68">
        <f t="shared" si="77"/>
        <v>0</v>
      </c>
      <c r="AG176" s="138">
        <f t="shared" si="61"/>
        <v>0</v>
      </c>
      <c r="AH176" s="139">
        <f t="shared" si="78"/>
        <v>0</v>
      </c>
      <c r="AI176" s="127" t="e">
        <f t="shared" si="79"/>
        <v>#DIV/0!</v>
      </c>
    </row>
    <row r="177" spans="1:35" ht="60" x14ac:dyDescent="0.25">
      <c r="A177" s="300"/>
      <c r="B177" s="302"/>
      <c r="C177" s="14" t="s">
        <v>82</v>
      </c>
      <c r="D177" s="22">
        <v>30.4</v>
      </c>
      <c r="E177" s="23">
        <v>40.909999999999997</v>
      </c>
      <c r="F177" s="23">
        <v>42.54</v>
      </c>
      <c r="G177" s="23">
        <f t="shared" si="62"/>
        <v>621.83199999999988</v>
      </c>
      <c r="H177" s="23">
        <f t="shared" si="63"/>
        <v>646.60799999999995</v>
      </c>
      <c r="I177" s="23">
        <f t="shared" si="81"/>
        <v>1268.4399999999998</v>
      </c>
      <c r="J177" s="133">
        <f t="shared" si="64"/>
        <v>1293.2159999999999</v>
      </c>
      <c r="K177" s="65">
        <f t="shared" si="59"/>
        <v>42.54</v>
      </c>
      <c r="L177" s="65">
        <v>44.45</v>
      </c>
      <c r="M177" s="65">
        <f t="shared" si="65"/>
        <v>646.60799999999995</v>
      </c>
      <c r="N177" s="65">
        <f t="shared" si="66"/>
        <v>100</v>
      </c>
      <c r="O177" s="133">
        <f t="shared" si="67"/>
        <v>1293.2159999999999</v>
      </c>
      <c r="P177" s="65">
        <f t="shared" si="68"/>
        <v>675.64</v>
      </c>
      <c r="Q177" s="65">
        <f t="shared" si="69"/>
        <v>1322.248</v>
      </c>
      <c r="R177" s="135">
        <f t="shared" si="70"/>
        <v>1351.28</v>
      </c>
      <c r="S177" s="65">
        <f t="shared" si="71"/>
        <v>104.48989186647862</v>
      </c>
      <c r="T177" s="164"/>
      <c r="U177" s="25"/>
      <c r="V177" s="25">
        <f t="shared" si="72"/>
        <v>0</v>
      </c>
      <c r="W177" s="25">
        <f t="shared" si="82"/>
        <v>0</v>
      </c>
      <c r="X177" s="25">
        <f t="shared" si="83"/>
        <v>0</v>
      </c>
      <c r="Y177" s="25">
        <f t="shared" si="84"/>
        <v>0</v>
      </c>
      <c r="Z177" s="136">
        <f t="shared" si="73"/>
        <v>0</v>
      </c>
      <c r="AA177" s="25" t="e">
        <f t="shared" si="74"/>
        <v>#DIV/0!</v>
      </c>
      <c r="AB177" s="68">
        <f t="shared" si="60"/>
        <v>0</v>
      </c>
      <c r="AC177" s="71"/>
      <c r="AD177" s="68">
        <f t="shared" si="75"/>
        <v>0</v>
      </c>
      <c r="AE177" s="141">
        <f t="shared" si="76"/>
        <v>0</v>
      </c>
      <c r="AF177" s="68">
        <f t="shared" si="77"/>
        <v>0</v>
      </c>
      <c r="AG177" s="138">
        <f t="shared" si="61"/>
        <v>0</v>
      </c>
      <c r="AH177" s="139">
        <f t="shared" si="78"/>
        <v>0</v>
      </c>
      <c r="AI177" s="127" t="e">
        <f t="shared" si="79"/>
        <v>#DIV/0!</v>
      </c>
    </row>
    <row r="178" spans="1:35" ht="45" x14ac:dyDescent="0.25">
      <c r="A178" s="300"/>
      <c r="B178" s="302"/>
      <c r="C178" s="14" t="s">
        <v>53</v>
      </c>
      <c r="D178" s="22">
        <v>13.1</v>
      </c>
      <c r="E178" s="23">
        <v>40.5</v>
      </c>
      <c r="F178" s="23">
        <v>42.12</v>
      </c>
      <c r="G178" s="23">
        <f t="shared" si="62"/>
        <v>265.27499999999998</v>
      </c>
      <c r="H178" s="23">
        <f t="shared" si="63"/>
        <v>275.88599999999997</v>
      </c>
      <c r="I178" s="23">
        <f t="shared" si="81"/>
        <v>541.16099999999994</v>
      </c>
      <c r="J178" s="133">
        <f t="shared" si="64"/>
        <v>551.77199999999993</v>
      </c>
      <c r="K178" s="65">
        <f t="shared" si="59"/>
        <v>42.12</v>
      </c>
      <c r="L178" s="65">
        <v>44.02</v>
      </c>
      <c r="M178" s="65">
        <f t="shared" si="65"/>
        <v>275.88599999999997</v>
      </c>
      <c r="N178" s="65">
        <f t="shared" si="66"/>
        <v>100</v>
      </c>
      <c r="O178" s="133">
        <f t="shared" si="67"/>
        <v>551.77199999999993</v>
      </c>
      <c r="P178" s="65">
        <f t="shared" si="68"/>
        <v>288.33100000000002</v>
      </c>
      <c r="Q178" s="65">
        <f t="shared" si="69"/>
        <v>564.21699999999998</v>
      </c>
      <c r="R178" s="135">
        <f t="shared" si="70"/>
        <v>576.66200000000003</v>
      </c>
      <c r="S178" s="65">
        <f t="shared" si="71"/>
        <v>104.51092117758787</v>
      </c>
      <c r="T178" s="164"/>
      <c r="U178" s="25"/>
      <c r="V178" s="25">
        <f t="shared" si="72"/>
        <v>0</v>
      </c>
      <c r="W178" s="25">
        <f t="shared" si="82"/>
        <v>0</v>
      </c>
      <c r="X178" s="25">
        <f t="shared" si="83"/>
        <v>0</v>
      </c>
      <c r="Y178" s="25">
        <f t="shared" si="84"/>
        <v>0</v>
      </c>
      <c r="Z178" s="136">
        <f t="shared" si="73"/>
        <v>0</v>
      </c>
      <c r="AA178" s="25" t="e">
        <f t="shared" si="74"/>
        <v>#DIV/0!</v>
      </c>
      <c r="AB178" s="68">
        <f t="shared" si="60"/>
        <v>0</v>
      </c>
      <c r="AC178" s="71"/>
      <c r="AD178" s="68">
        <f t="shared" si="75"/>
        <v>0</v>
      </c>
      <c r="AE178" s="141">
        <f t="shared" si="76"/>
        <v>0</v>
      </c>
      <c r="AF178" s="68">
        <f t="shared" si="77"/>
        <v>0</v>
      </c>
      <c r="AG178" s="138">
        <f t="shared" si="61"/>
        <v>0</v>
      </c>
      <c r="AH178" s="139">
        <f t="shared" si="78"/>
        <v>0</v>
      </c>
      <c r="AI178" s="127" t="e">
        <f t="shared" si="79"/>
        <v>#DIV/0!</v>
      </c>
    </row>
    <row r="179" spans="1:35" ht="75" x14ac:dyDescent="0.25">
      <c r="A179" s="300"/>
      <c r="B179" s="302"/>
      <c r="C179" s="14" t="s">
        <v>151</v>
      </c>
      <c r="D179" s="22">
        <v>19.2</v>
      </c>
      <c r="E179" s="23">
        <v>46.73</v>
      </c>
      <c r="F179" s="23">
        <v>48.6</v>
      </c>
      <c r="G179" s="23">
        <f t="shared" si="62"/>
        <v>448.60799999999995</v>
      </c>
      <c r="H179" s="23">
        <f t="shared" si="63"/>
        <v>466.56</v>
      </c>
      <c r="I179" s="23">
        <f t="shared" si="81"/>
        <v>915.16799999999989</v>
      </c>
      <c r="J179" s="133">
        <f t="shared" si="64"/>
        <v>933.12</v>
      </c>
      <c r="K179" s="65">
        <f t="shared" si="59"/>
        <v>48.6</v>
      </c>
      <c r="L179" s="65">
        <v>50.78</v>
      </c>
      <c r="M179" s="65">
        <f t="shared" si="65"/>
        <v>466.56</v>
      </c>
      <c r="N179" s="65">
        <f t="shared" si="66"/>
        <v>100</v>
      </c>
      <c r="O179" s="133">
        <f t="shared" si="67"/>
        <v>933.12</v>
      </c>
      <c r="P179" s="65">
        <f t="shared" si="68"/>
        <v>487.488</v>
      </c>
      <c r="Q179" s="65">
        <f t="shared" si="69"/>
        <v>954.048</v>
      </c>
      <c r="R179" s="135">
        <f t="shared" si="70"/>
        <v>974.976</v>
      </c>
      <c r="S179" s="65">
        <f t="shared" si="71"/>
        <v>104.48559670781894</v>
      </c>
      <c r="T179" s="164"/>
      <c r="U179" s="25"/>
      <c r="V179" s="25">
        <f t="shared" si="72"/>
        <v>0</v>
      </c>
      <c r="W179" s="25">
        <f t="shared" si="82"/>
        <v>0</v>
      </c>
      <c r="X179" s="25">
        <f t="shared" si="83"/>
        <v>0</v>
      </c>
      <c r="Y179" s="25">
        <f t="shared" si="84"/>
        <v>0</v>
      </c>
      <c r="Z179" s="136">
        <f t="shared" si="73"/>
        <v>0</v>
      </c>
      <c r="AA179" s="25" t="e">
        <f t="shared" si="74"/>
        <v>#DIV/0!</v>
      </c>
      <c r="AB179" s="68">
        <f t="shared" si="60"/>
        <v>0</v>
      </c>
      <c r="AC179" s="71"/>
      <c r="AD179" s="68">
        <f t="shared" si="75"/>
        <v>0</v>
      </c>
      <c r="AE179" s="141">
        <f t="shared" si="76"/>
        <v>0</v>
      </c>
      <c r="AF179" s="68">
        <f t="shared" si="77"/>
        <v>0</v>
      </c>
      <c r="AG179" s="138">
        <f t="shared" si="61"/>
        <v>0</v>
      </c>
      <c r="AH179" s="139">
        <f t="shared" si="78"/>
        <v>0</v>
      </c>
      <c r="AI179" s="127" t="e">
        <f t="shared" si="79"/>
        <v>#DIV/0!</v>
      </c>
    </row>
    <row r="180" spans="1:35" ht="45" x14ac:dyDescent="0.25">
      <c r="A180" s="300"/>
      <c r="B180" s="302"/>
      <c r="C180" s="14" t="s">
        <v>83</v>
      </c>
      <c r="D180" s="22">
        <v>52.6</v>
      </c>
      <c r="E180" s="23">
        <v>21.2</v>
      </c>
      <c r="F180" s="23">
        <v>22.06</v>
      </c>
      <c r="G180" s="23">
        <f t="shared" si="62"/>
        <v>557.55999999999995</v>
      </c>
      <c r="H180" s="23">
        <f t="shared" si="63"/>
        <v>580.178</v>
      </c>
      <c r="I180" s="23">
        <f t="shared" si="81"/>
        <v>1137.7379999999998</v>
      </c>
      <c r="J180" s="133">
        <f t="shared" si="64"/>
        <v>1160.356</v>
      </c>
      <c r="K180" s="65">
        <f t="shared" si="59"/>
        <v>22.06</v>
      </c>
      <c r="L180" s="65">
        <v>23.05</v>
      </c>
      <c r="M180" s="65">
        <f t="shared" si="65"/>
        <v>580.178</v>
      </c>
      <c r="N180" s="65">
        <f t="shared" si="66"/>
        <v>100</v>
      </c>
      <c r="O180" s="133">
        <f t="shared" si="67"/>
        <v>1160.356</v>
      </c>
      <c r="P180" s="65">
        <f t="shared" si="68"/>
        <v>606.21500000000003</v>
      </c>
      <c r="Q180" s="65">
        <f t="shared" si="69"/>
        <v>1186.393</v>
      </c>
      <c r="R180" s="135">
        <f t="shared" si="70"/>
        <v>1212.43</v>
      </c>
      <c r="S180" s="65">
        <f t="shared" si="71"/>
        <v>104.48776065276519</v>
      </c>
      <c r="T180" s="164"/>
      <c r="U180" s="25"/>
      <c r="V180" s="25">
        <f t="shared" si="72"/>
        <v>0</v>
      </c>
      <c r="W180" s="25">
        <f t="shared" si="82"/>
        <v>0</v>
      </c>
      <c r="X180" s="25">
        <f t="shared" si="83"/>
        <v>0</v>
      </c>
      <c r="Y180" s="25">
        <f t="shared" si="84"/>
        <v>0</v>
      </c>
      <c r="Z180" s="136">
        <f t="shared" si="73"/>
        <v>0</v>
      </c>
      <c r="AA180" s="25" t="e">
        <f t="shared" si="74"/>
        <v>#DIV/0!</v>
      </c>
      <c r="AB180" s="68">
        <f t="shared" si="60"/>
        <v>0</v>
      </c>
      <c r="AC180" s="71"/>
      <c r="AD180" s="68">
        <f t="shared" si="75"/>
        <v>0</v>
      </c>
      <c r="AE180" s="141">
        <f t="shared" si="76"/>
        <v>0</v>
      </c>
      <c r="AF180" s="68">
        <f t="shared" si="77"/>
        <v>0</v>
      </c>
      <c r="AG180" s="138">
        <f t="shared" si="61"/>
        <v>0</v>
      </c>
      <c r="AH180" s="139">
        <f t="shared" si="78"/>
        <v>0</v>
      </c>
      <c r="AI180" s="127" t="e">
        <f t="shared" si="79"/>
        <v>#DIV/0!</v>
      </c>
    </row>
    <row r="181" spans="1:35" ht="60" x14ac:dyDescent="0.25">
      <c r="A181" s="300"/>
      <c r="B181" s="302"/>
      <c r="C181" s="14" t="s">
        <v>275</v>
      </c>
      <c r="D181" s="22">
        <v>20.3</v>
      </c>
      <c r="E181" s="23">
        <v>33.83</v>
      </c>
      <c r="F181" s="23">
        <v>35.18</v>
      </c>
      <c r="G181" s="23">
        <f t="shared" si="62"/>
        <v>343.37450000000001</v>
      </c>
      <c r="H181" s="23">
        <f t="shared" si="63"/>
        <v>357.077</v>
      </c>
      <c r="I181" s="23">
        <f t="shared" si="81"/>
        <v>700.45150000000001</v>
      </c>
      <c r="J181" s="133">
        <f t="shared" si="64"/>
        <v>714.154</v>
      </c>
      <c r="K181" s="65">
        <f t="shared" si="59"/>
        <v>35.18</v>
      </c>
      <c r="L181" s="65">
        <v>36.770000000000003</v>
      </c>
      <c r="M181" s="65">
        <f t="shared" si="65"/>
        <v>357.077</v>
      </c>
      <c r="N181" s="65">
        <f t="shared" si="66"/>
        <v>100</v>
      </c>
      <c r="O181" s="133">
        <f t="shared" si="67"/>
        <v>714.154</v>
      </c>
      <c r="P181" s="65">
        <f t="shared" si="68"/>
        <v>373.21550000000002</v>
      </c>
      <c r="Q181" s="65">
        <f t="shared" si="69"/>
        <v>730.29250000000002</v>
      </c>
      <c r="R181" s="135">
        <f t="shared" si="70"/>
        <v>746.43100000000004</v>
      </c>
      <c r="S181" s="65">
        <f t="shared" si="71"/>
        <v>104.51961341671405</v>
      </c>
      <c r="T181" s="164"/>
      <c r="U181" s="25"/>
      <c r="V181" s="25"/>
      <c r="W181" s="25"/>
      <c r="X181" s="25"/>
      <c r="Y181" s="25"/>
      <c r="Z181" s="136">
        <f t="shared" si="73"/>
        <v>0</v>
      </c>
      <c r="AA181" s="25" t="e">
        <f t="shared" si="74"/>
        <v>#DIV/0!</v>
      </c>
      <c r="AB181" s="68">
        <f t="shared" si="60"/>
        <v>0</v>
      </c>
      <c r="AC181" s="71"/>
      <c r="AD181" s="68">
        <f t="shared" si="75"/>
        <v>0</v>
      </c>
      <c r="AE181" s="141">
        <f t="shared" si="76"/>
        <v>0</v>
      </c>
      <c r="AF181" s="68">
        <f t="shared" si="77"/>
        <v>0</v>
      </c>
      <c r="AG181" s="138">
        <f t="shared" si="61"/>
        <v>0</v>
      </c>
      <c r="AH181" s="139">
        <f t="shared" si="78"/>
        <v>0</v>
      </c>
      <c r="AI181" s="127" t="e">
        <f t="shared" si="79"/>
        <v>#DIV/0!</v>
      </c>
    </row>
    <row r="182" spans="1:35" ht="60" x14ac:dyDescent="0.25">
      <c r="A182" s="300"/>
      <c r="B182" s="302"/>
      <c r="C182" s="14" t="s">
        <v>246</v>
      </c>
      <c r="D182" s="22">
        <v>30.4</v>
      </c>
      <c r="E182" s="23">
        <v>45.34</v>
      </c>
      <c r="F182" s="23">
        <v>47.15</v>
      </c>
      <c r="G182" s="23">
        <f t="shared" si="62"/>
        <v>689.16800000000001</v>
      </c>
      <c r="H182" s="23">
        <f t="shared" si="63"/>
        <v>716.68</v>
      </c>
      <c r="I182" s="23">
        <f t="shared" si="81"/>
        <v>1405.848</v>
      </c>
      <c r="J182" s="133">
        <f t="shared" si="64"/>
        <v>1433.36</v>
      </c>
      <c r="K182" s="65">
        <f t="shared" si="59"/>
        <v>47.15</v>
      </c>
      <c r="L182" s="65">
        <v>49.27</v>
      </c>
      <c r="M182" s="65">
        <f t="shared" si="65"/>
        <v>716.68</v>
      </c>
      <c r="N182" s="65">
        <f t="shared" si="66"/>
        <v>100</v>
      </c>
      <c r="O182" s="133">
        <f t="shared" si="67"/>
        <v>1433.36</v>
      </c>
      <c r="P182" s="65">
        <f t="shared" si="68"/>
        <v>748.904</v>
      </c>
      <c r="Q182" s="65">
        <f t="shared" si="69"/>
        <v>1465.5839999999998</v>
      </c>
      <c r="R182" s="135">
        <f t="shared" si="70"/>
        <v>1497.808</v>
      </c>
      <c r="S182" s="65">
        <f t="shared" si="71"/>
        <v>104.4962884411453</v>
      </c>
      <c r="T182" s="164"/>
      <c r="U182" s="25"/>
      <c r="V182" s="25"/>
      <c r="W182" s="25"/>
      <c r="X182" s="25"/>
      <c r="Y182" s="25"/>
      <c r="Z182" s="136">
        <f t="shared" si="73"/>
        <v>0</v>
      </c>
      <c r="AA182" s="25" t="e">
        <f t="shared" si="74"/>
        <v>#DIV/0!</v>
      </c>
      <c r="AB182" s="68">
        <f t="shared" si="60"/>
        <v>0</v>
      </c>
      <c r="AC182" s="71"/>
      <c r="AD182" s="68">
        <f t="shared" si="75"/>
        <v>0</v>
      </c>
      <c r="AE182" s="141">
        <f t="shared" si="76"/>
        <v>0</v>
      </c>
      <c r="AF182" s="68">
        <f t="shared" si="77"/>
        <v>0</v>
      </c>
      <c r="AG182" s="138">
        <f t="shared" si="61"/>
        <v>0</v>
      </c>
      <c r="AH182" s="139">
        <f t="shared" si="78"/>
        <v>0</v>
      </c>
      <c r="AI182" s="127" t="e">
        <f t="shared" si="79"/>
        <v>#DIV/0!</v>
      </c>
    </row>
    <row r="183" spans="1:35" ht="75" x14ac:dyDescent="0.25">
      <c r="A183" s="300"/>
      <c r="B183" s="302"/>
      <c r="C183" s="14" t="s">
        <v>84</v>
      </c>
      <c r="D183" s="22">
        <v>48.1</v>
      </c>
      <c r="E183" s="23">
        <v>46.73</v>
      </c>
      <c r="F183" s="23">
        <v>48.6</v>
      </c>
      <c r="G183" s="23">
        <f t="shared" si="62"/>
        <v>1123.8564999999999</v>
      </c>
      <c r="H183" s="23">
        <f t="shared" si="63"/>
        <v>1168.8300000000002</v>
      </c>
      <c r="I183" s="23">
        <f t="shared" si="81"/>
        <v>2292.6864999999998</v>
      </c>
      <c r="J183" s="133">
        <f t="shared" si="64"/>
        <v>2337.6600000000003</v>
      </c>
      <c r="K183" s="65">
        <f t="shared" si="59"/>
        <v>48.6</v>
      </c>
      <c r="L183" s="65">
        <v>50.78</v>
      </c>
      <c r="M183" s="65">
        <f t="shared" si="65"/>
        <v>1168.8300000000002</v>
      </c>
      <c r="N183" s="65">
        <f t="shared" si="66"/>
        <v>100</v>
      </c>
      <c r="O183" s="133">
        <f t="shared" si="67"/>
        <v>2337.6600000000003</v>
      </c>
      <c r="P183" s="65">
        <f t="shared" si="68"/>
        <v>1221.259</v>
      </c>
      <c r="Q183" s="65">
        <f t="shared" si="69"/>
        <v>2390.0889999999999</v>
      </c>
      <c r="R183" s="135">
        <f t="shared" si="70"/>
        <v>2442.518</v>
      </c>
      <c r="S183" s="65">
        <f t="shared" si="71"/>
        <v>104.48559670781894</v>
      </c>
      <c r="T183" s="164"/>
      <c r="U183" s="25"/>
      <c r="V183" s="25">
        <f t="shared" si="72"/>
        <v>0</v>
      </c>
      <c r="W183" s="25">
        <f t="shared" si="82"/>
        <v>0</v>
      </c>
      <c r="X183" s="25">
        <f t="shared" si="83"/>
        <v>0</v>
      </c>
      <c r="Y183" s="25">
        <f t="shared" si="84"/>
        <v>0</v>
      </c>
      <c r="Z183" s="136">
        <f t="shared" si="73"/>
        <v>0</v>
      </c>
      <c r="AA183" s="25" t="e">
        <f t="shared" si="74"/>
        <v>#DIV/0!</v>
      </c>
      <c r="AB183" s="68">
        <f t="shared" si="60"/>
        <v>0</v>
      </c>
      <c r="AC183" s="71"/>
      <c r="AD183" s="68">
        <f t="shared" si="75"/>
        <v>0</v>
      </c>
      <c r="AE183" s="141">
        <f t="shared" si="76"/>
        <v>0</v>
      </c>
      <c r="AF183" s="68">
        <f t="shared" si="77"/>
        <v>0</v>
      </c>
      <c r="AG183" s="138">
        <f t="shared" si="61"/>
        <v>0</v>
      </c>
      <c r="AH183" s="139">
        <f t="shared" si="78"/>
        <v>0</v>
      </c>
      <c r="AI183" s="127" t="e">
        <f t="shared" si="79"/>
        <v>#DIV/0!</v>
      </c>
    </row>
    <row r="184" spans="1:35" ht="60" x14ac:dyDescent="0.25">
      <c r="A184" s="300"/>
      <c r="B184" s="302"/>
      <c r="C184" s="14" t="s">
        <v>85</v>
      </c>
      <c r="D184" s="22">
        <v>15.9</v>
      </c>
      <c r="E184" s="23">
        <v>42.37</v>
      </c>
      <c r="F184" s="23">
        <v>44.06</v>
      </c>
      <c r="G184" s="23">
        <f t="shared" si="62"/>
        <v>336.8415</v>
      </c>
      <c r="H184" s="23">
        <f t="shared" si="63"/>
        <v>350.27700000000004</v>
      </c>
      <c r="I184" s="23">
        <f t="shared" si="81"/>
        <v>687.11850000000004</v>
      </c>
      <c r="J184" s="133">
        <f t="shared" si="64"/>
        <v>700.55400000000009</v>
      </c>
      <c r="K184" s="65">
        <f t="shared" si="59"/>
        <v>44.06</v>
      </c>
      <c r="L184" s="65">
        <v>46.04</v>
      </c>
      <c r="M184" s="65">
        <f t="shared" si="65"/>
        <v>350.27700000000004</v>
      </c>
      <c r="N184" s="65">
        <f t="shared" si="66"/>
        <v>100</v>
      </c>
      <c r="O184" s="133">
        <f t="shared" si="67"/>
        <v>700.55400000000009</v>
      </c>
      <c r="P184" s="65">
        <f t="shared" si="68"/>
        <v>366.01800000000003</v>
      </c>
      <c r="Q184" s="65">
        <f t="shared" si="69"/>
        <v>716.29500000000007</v>
      </c>
      <c r="R184" s="135">
        <f t="shared" si="70"/>
        <v>732.03600000000006</v>
      </c>
      <c r="S184" s="65">
        <f t="shared" si="71"/>
        <v>104.49387199273717</v>
      </c>
      <c r="T184" s="164"/>
      <c r="U184" s="25"/>
      <c r="V184" s="25">
        <f t="shared" si="72"/>
        <v>0</v>
      </c>
      <c r="W184" s="25">
        <f t="shared" si="82"/>
        <v>0</v>
      </c>
      <c r="X184" s="25">
        <f t="shared" si="83"/>
        <v>0</v>
      </c>
      <c r="Y184" s="25">
        <f t="shared" si="84"/>
        <v>0</v>
      </c>
      <c r="Z184" s="136">
        <f t="shared" si="73"/>
        <v>0</v>
      </c>
      <c r="AA184" s="25" t="e">
        <f t="shared" si="74"/>
        <v>#DIV/0!</v>
      </c>
      <c r="AB184" s="68">
        <f t="shared" si="60"/>
        <v>0</v>
      </c>
      <c r="AC184" s="71"/>
      <c r="AD184" s="68">
        <f t="shared" si="75"/>
        <v>0</v>
      </c>
      <c r="AE184" s="141">
        <f t="shared" si="76"/>
        <v>0</v>
      </c>
      <c r="AF184" s="68">
        <f t="shared" si="77"/>
        <v>0</v>
      </c>
      <c r="AG184" s="138">
        <f t="shared" si="61"/>
        <v>0</v>
      </c>
      <c r="AH184" s="139">
        <f t="shared" si="78"/>
        <v>0</v>
      </c>
      <c r="AI184" s="127" t="e">
        <f t="shared" si="79"/>
        <v>#DIV/0!</v>
      </c>
    </row>
    <row r="185" spans="1:35" ht="60" x14ac:dyDescent="0.25">
      <c r="A185" s="300"/>
      <c r="B185" s="302"/>
      <c r="C185" s="14" t="s">
        <v>86</v>
      </c>
      <c r="D185" s="22">
        <v>20.5</v>
      </c>
      <c r="E185" s="23">
        <v>36.590000000000003</v>
      </c>
      <c r="F185" s="23">
        <v>38.049999999999997</v>
      </c>
      <c r="G185" s="23">
        <f t="shared" si="62"/>
        <v>375.04750000000001</v>
      </c>
      <c r="H185" s="23">
        <f t="shared" si="63"/>
        <v>390.01249999999999</v>
      </c>
      <c r="I185" s="23">
        <f t="shared" si="81"/>
        <v>765.06</v>
      </c>
      <c r="J185" s="133">
        <f t="shared" si="64"/>
        <v>780.02499999999998</v>
      </c>
      <c r="K185" s="65">
        <f t="shared" si="59"/>
        <v>38.049999999999997</v>
      </c>
      <c r="L185" s="65">
        <v>39.770000000000003</v>
      </c>
      <c r="M185" s="65">
        <f t="shared" si="65"/>
        <v>390.01249999999999</v>
      </c>
      <c r="N185" s="65">
        <f t="shared" si="66"/>
        <v>100</v>
      </c>
      <c r="O185" s="133">
        <f t="shared" si="67"/>
        <v>780.02499999999998</v>
      </c>
      <c r="P185" s="65">
        <f t="shared" si="68"/>
        <v>407.64250000000004</v>
      </c>
      <c r="Q185" s="65">
        <f t="shared" si="69"/>
        <v>797.65499999999997</v>
      </c>
      <c r="R185" s="135">
        <f t="shared" si="70"/>
        <v>815.28500000000008</v>
      </c>
      <c r="S185" s="65">
        <f t="shared" si="71"/>
        <v>104.52036793692511</v>
      </c>
      <c r="T185" s="164"/>
      <c r="U185" s="25"/>
      <c r="V185" s="25">
        <f t="shared" si="72"/>
        <v>0</v>
      </c>
      <c r="W185" s="25">
        <f t="shared" si="82"/>
        <v>0</v>
      </c>
      <c r="X185" s="25">
        <f t="shared" si="83"/>
        <v>0</v>
      </c>
      <c r="Y185" s="25">
        <f t="shared" si="84"/>
        <v>0</v>
      </c>
      <c r="Z185" s="136">
        <f t="shared" si="73"/>
        <v>0</v>
      </c>
      <c r="AA185" s="25" t="e">
        <f t="shared" si="74"/>
        <v>#DIV/0!</v>
      </c>
      <c r="AB185" s="68">
        <f t="shared" si="60"/>
        <v>0</v>
      </c>
      <c r="AC185" s="71"/>
      <c r="AD185" s="68">
        <f t="shared" si="75"/>
        <v>0</v>
      </c>
      <c r="AE185" s="141">
        <f t="shared" si="76"/>
        <v>0</v>
      </c>
      <c r="AF185" s="68">
        <f t="shared" si="77"/>
        <v>0</v>
      </c>
      <c r="AG185" s="138">
        <f t="shared" si="61"/>
        <v>0</v>
      </c>
      <c r="AH185" s="139">
        <f t="shared" si="78"/>
        <v>0</v>
      </c>
      <c r="AI185" s="127" t="e">
        <f t="shared" si="79"/>
        <v>#DIV/0!</v>
      </c>
    </row>
    <row r="186" spans="1:35" ht="60" x14ac:dyDescent="0.25">
      <c r="A186" s="300"/>
      <c r="B186" s="302"/>
      <c r="C186" s="14" t="s">
        <v>87</v>
      </c>
      <c r="D186" s="22">
        <v>18.100000000000001</v>
      </c>
      <c r="E186" s="23">
        <v>31.1</v>
      </c>
      <c r="F186" s="23">
        <v>32.35</v>
      </c>
      <c r="G186" s="23">
        <f t="shared" si="62"/>
        <v>281.45500000000004</v>
      </c>
      <c r="H186" s="23">
        <f t="shared" si="63"/>
        <v>292.76750000000004</v>
      </c>
      <c r="I186" s="23">
        <f t="shared" si="81"/>
        <v>574.22250000000008</v>
      </c>
      <c r="J186" s="133">
        <f t="shared" si="64"/>
        <v>585.53500000000008</v>
      </c>
      <c r="K186" s="65">
        <f t="shared" si="59"/>
        <v>32.35</v>
      </c>
      <c r="L186" s="65">
        <v>33.799999999999997</v>
      </c>
      <c r="M186" s="65">
        <f t="shared" si="65"/>
        <v>292.76750000000004</v>
      </c>
      <c r="N186" s="65">
        <f t="shared" si="66"/>
        <v>100</v>
      </c>
      <c r="O186" s="133">
        <f t="shared" si="67"/>
        <v>585.53500000000008</v>
      </c>
      <c r="P186" s="65">
        <f t="shared" si="68"/>
        <v>305.89</v>
      </c>
      <c r="Q186" s="65">
        <f t="shared" si="69"/>
        <v>598.65750000000003</v>
      </c>
      <c r="R186" s="135">
        <f t="shared" si="70"/>
        <v>611.78</v>
      </c>
      <c r="S186" s="65">
        <f t="shared" si="71"/>
        <v>104.48222565687789</v>
      </c>
      <c r="T186" s="164"/>
      <c r="U186" s="25"/>
      <c r="V186" s="25">
        <f t="shared" si="72"/>
        <v>0</v>
      </c>
      <c r="W186" s="25">
        <f t="shared" si="82"/>
        <v>0</v>
      </c>
      <c r="X186" s="25">
        <f t="shared" si="83"/>
        <v>0</v>
      </c>
      <c r="Y186" s="25">
        <f t="shared" si="84"/>
        <v>0</v>
      </c>
      <c r="Z186" s="136">
        <f t="shared" si="73"/>
        <v>0</v>
      </c>
      <c r="AA186" s="25" t="e">
        <f t="shared" si="74"/>
        <v>#DIV/0!</v>
      </c>
      <c r="AB186" s="68">
        <f t="shared" si="60"/>
        <v>0</v>
      </c>
      <c r="AC186" s="71"/>
      <c r="AD186" s="68">
        <f t="shared" si="75"/>
        <v>0</v>
      </c>
      <c r="AE186" s="141">
        <f t="shared" si="76"/>
        <v>0</v>
      </c>
      <c r="AF186" s="68">
        <f t="shared" si="77"/>
        <v>0</v>
      </c>
      <c r="AG186" s="138">
        <f t="shared" si="61"/>
        <v>0</v>
      </c>
      <c r="AH186" s="139">
        <f t="shared" si="78"/>
        <v>0</v>
      </c>
      <c r="AI186" s="127" t="e">
        <f t="shared" si="79"/>
        <v>#DIV/0!</v>
      </c>
    </row>
    <row r="187" spans="1:35" ht="60" x14ac:dyDescent="0.25">
      <c r="A187" s="300"/>
      <c r="B187" s="302"/>
      <c r="C187" s="14" t="s">
        <v>88</v>
      </c>
      <c r="D187" s="22">
        <v>44.6</v>
      </c>
      <c r="E187" s="23">
        <v>34.68</v>
      </c>
      <c r="F187" s="23">
        <v>36.07</v>
      </c>
      <c r="G187" s="23">
        <f t="shared" si="62"/>
        <v>773.36400000000003</v>
      </c>
      <c r="H187" s="23">
        <f t="shared" si="63"/>
        <v>804.36099999999999</v>
      </c>
      <c r="I187" s="23">
        <f t="shared" si="81"/>
        <v>1577.7249999999999</v>
      </c>
      <c r="J187" s="133">
        <f t="shared" si="64"/>
        <v>1608.722</v>
      </c>
      <c r="K187" s="65">
        <f t="shared" si="59"/>
        <v>36.07</v>
      </c>
      <c r="L187" s="65">
        <v>37.69</v>
      </c>
      <c r="M187" s="65">
        <f t="shared" si="65"/>
        <v>804.36099999999999</v>
      </c>
      <c r="N187" s="65">
        <f t="shared" si="66"/>
        <v>100</v>
      </c>
      <c r="O187" s="133">
        <f t="shared" si="67"/>
        <v>1608.722</v>
      </c>
      <c r="P187" s="65">
        <f t="shared" si="68"/>
        <v>840.48699999999997</v>
      </c>
      <c r="Q187" s="65">
        <f t="shared" si="69"/>
        <v>1644.848</v>
      </c>
      <c r="R187" s="135">
        <f t="shared" si="70"/>
        <v>1680.9739999999999</v>
      </c>
      <c r="S187" s="65">
        <f t="shared" si="71"/>
        <v>104.49126698087052</v>
      </c>
      <c r="T187" s="164"/>
      <c r="U187" s="25"/>
      <c r="V187" s="25">
        <f t="shared" si="72"/>
        <v>0</v>
      </c>
      <c r="W187" s="25">
        <f t="shared" si="82"/>
        <v>0</v>
      </c>
      <c r="X187" s="25">
        <f t="shared" si="83"/>
        <v>0</v>
      </c>
      <c r="Y187" s="25">
        <f t="shared" si="84"/>
        <v>0</v>
      </c>
      <c r="Z187" s="136">
        <f t="shared" si="73"/>
        <v>0</v>
      </c>
      <c r="AA187" s="25" t="e">
        <f t="shared" si="74"/>
        <v>#DIV/0!</v>
      </c>
      <c r="AB187" s="68">
        <f t="shared" si="60"/>
        <v>0</v>
      </c>
      <c r="AC187" s="71"/>
      <c r="AD187" s="68">
        <f t="shared" si="75"/>
        <v>0</v>
      </c>
      <c r="AE187" s="141">
        <f t="shared" si="76"/>
        <v>0</v>
      </c>
      <c r="AF187" s="68">
        <f t="shared" si="77"/>
        <v>0</v>
      </c>
      <c r="AG187" s="138">
        <f t="shared" si="61"/>
        <v>0</v>
      </c>
      <c r="AH187" s="139">
        <f t="shared" si="78"/>
        <v>0</v>
      </c>
      <c r="AI187" s="127" t="e">
        <f t="shared" si="79"/>
        <v>#DIV/0!</v>
      </c>
    </row>
    <row r="188" spans="1:35" ht="45" x14ac:dyDescent="0.25">
      <c r="A188" s="300"/>
      <c r="B188" s="302"/>
      <c r="C188" s="14" t="s">
        <v>89</v>
      </c>
      <c r="D188" s="22">
        <v>14.4</v>
      </c>
      <c r="E188" s="23">
        <v>36.18</v>
      </c>
      <c r="F188" s="23">
        <v>37.630000000000003</v>
      </c>
      <c r="G188" s="23">
        <f t="shared" si="62"/>
        <v>260.49599999999998</v>
      </c>
      <c r="H188" s="23">
        <f t="shared" si="63"/>
        <v>270.93600000000004</v>
      </c>
      <c r="I188" s="23">
        <f t="shared" si="81"/>
        <v>531.43200000000002</v>
      </c>
      <c r="J188" s="133">
        <f t="shared" si="64"/>
        <v>541.87200000000007</v>
      </c>
      <c r="K188" s="65">
        <f t="shared" si="59"/>
        <v>37.630000000000003</v>
      </c>
      <c r="L188" s="65">
        <v>39.32</v>
      </c>
      <c r="M188" s="65">
        <f t="shared" si="65"/>
        <v>270.93600000000004</v>
      </c>
      <c r="N188" s="65">
        <f t="shared" si="66"/>
        <v>100</v>
      </c>
      <c r="O188" s="133">
        <f t="shared" si="67"/>
        <v>541.87200000000007</v>
      </c>
      <c r="P188" s="65">
        <f t="shared" si="68"/>
        <v>283.10399999999998</v>
      </c>
      <c r="Q188" s="65">
        <f t="shared" si="69"/>
        <v>554.04</v>
      </c>
      <c r="R188" s="135">
        <f t="shared" si="70"/>
        <v>566.20799999999997</v>
      </c>
      <c r="S188" s="65">
        <f t="shared" si="71"/>
        <v>104.49109752856762</v>
      </c>
      <c r="T188" s="164"/>
      <c r="U188" s="25"/>
      <c r="V188" s="25">
        <f t="shared" si="72"/>
        <v>0</v>
      </c>
      <c r="W188" s="25">
        <f t="shared" si="82"/>
        <v>0</v>
      </c>
      <c r="X188" s="25">
        <f t="shared" si="83"/>
        <v>0</v>
      </c>
      <c r="Y188" s="25">
        <f t="shared" si="84"/>
        <v>0</v>
      </c>
      <c r="Z188" s="136">
        <f t="shared" si="73"/>
        <v>0</v>
      </c>
      <c r="AA188" s="25" t="e">
        <f t="shared" si="74"/>
        <v>#DIV/0!</v>
      </c>
      <c r="AB188" s="68">
        <f t="shared" si="60"/>
        <v>0</v>
      </c>
      <c r="AC188" s="71"/>
      <c r="AD188" s="68">
        <f t="shared" si="75"/>
        <v>0</v>
      </c>
      <c r="AE188" s="141">
        <f t="shared" si="76"/>
        <v>0</v>
      </c>
      <c r="AF188" s="68">
        <f t="shared" si="77"/>
        <v>0</v>
      </c>
      <c r="AG188" s="138">
        <f t="shared" si="61"/>
        <v>0</v>
      </c>
      <c r="AH188" s="139">
        <f t="shared" si="78"/>
        <v>0</v>
      </c>
      <c r="AI188" s="127" t="e">
        <f t="shared" si="79"/>
        <v>#DIV/0!</v>
      </c>
    </row>
    <row r="189" spans="1:35" ht="60" x14ac:dyDescent="0.25">
      <c r="A189" s="300"/>
      <c r="B189" s="302"/>
      <c r="C189" s="14" t="s">
        <v>90</v>
      </c>
      <c r="D189" s="22">
        <v>16.600000000000001</v>
      </c>
      <c r="E189" s="23">
        <v>29.17</v>
      </c>
      <c r="F189" s="23">
        <v>30.34</v>
      </c>
      <c r="G189" s="23">
        <f t="shared" si="62"/>
        <v>242.11100000000005</v>
      </c>
      <c r="H189" s="23">
        <f t="shared" si="63"/>
        <v>251.82200000000003</v>
      </c>
      <c r="I189" s="23">
        <f t="shared" si="81"/>
        <v>493.93300000000011</v>
      </c>
      <c r="J189" s="133">
        <f t="shared" si="64"/>
        <v>503.64400000000006</v>
      </c>
      <c r="K189" s="65">
        <f t="shared" si="59"/>
        <v>30.34</v>
      </c>
      <c r="L189" s="65">
        <v>31.7</v>
      </c>
      <c r="M189" s="65">
        <f t="shared" si="65"/>
        <v>251.82200000000003</v>
      </c>
      <c r="N189" s="65">
        <f t="shared" si="66"/>
        <v>100</v>
      </c>
      <c r="O189" s="133">
        <f t="shared" si="67"/>
        <v>503.64400000000006</v>
      </c>
      <c r="P189" s="65">
        <f t="shared" si="68"/>
        <v>263.11</v>
      </c>
      <c r="Q189" s="65">
        <f t="shared" si="69"/>
        <v>514.93200000000002</v>
      </c>
      <c r="R189" s="135">
        <f t="shared" si="70"/>
        <v>526.22</v>
      </c>
      <c r="S189" s="65">
        <f t="shared" si="71"/>
        <v>104.4825313117996</v>
      </c>
      <c r="T189" s="164"/>
      <c r="U189" s="25"/>
      <c r="V189" s="25">
        <f t="shared" si="72"/>
        <v>0</v>
      </c>
      <c r="W189" s="25">
        <f t="shared" si="82"/>
        <v>0</v>
      </c>
      <c r="X189" s="25">
        <f t="shared" si="83"/>
        <v>0</v>
      </c>
      <c r="Y189" s="25">
        <f t="shared" si="84"/>
        <v>0</v>
      </c>
      <c r="Z189" s="136">
        <f t="shared" si="73"/>
        <v>0</v>
      </c>
      <c r="AA189" s="25" t="e">
        <f t="shared" si="74"/>
        <v>#DIV/0!</v>
      </c>
      <c r="AB189" s="68">
        <f t="shared" si="60"/>
        <v>0</v>
      </c>
      <c r="AC189" s="71"/>
      <c r="AD189" s="68">
        <f t="shared" si="75"/>
        <v>0</v>
      </c>
      <c r="AE189" s="141">
        <f t="shared" si="76"/>
        <v>0</v>
      </c>
      <c r="AF189" s="68">
        <f t="shared" si="77"/>
        <v>0</v>
      </c>
      <c r="AG189" s="138">
        <f t="shared" si="61"/>
        <v>0</v>
      </c>
      <c r="AH189" s="139">
        <f t="shared" si="78"/>
        <v>0</v>
      </c>
      <c r="AI189" s="127" t="e">
        <f t="shared" si="79"/>
        <v>#DIV/0!</v>
      </c>
    </row>
    <row r="190" spans="1:35" ht="45" x14ac:dyDescent="0.25">
      <c r="A190" s="300"/>
      <c r="B190" s="302"/>
      <c r="C190" s="14" t="s">
        <v>91</v>
      </c>
      <c r="D190" s="22">
        <v>37.299999999999997</v>
      </c>
      <c r="E190" s="23">
        <v>29.54</v>
      </c>
      <c r="F190" s="23">
        <v>30.72</v>
      </c>
      <c r="G190" s="23">
        <f t="shared" si="62"/>
        <v>550.92099999999994</v>
      </c>
      <c r="H190" s="23">
        <f t="shared" si="63"/>
        <v>572.92799999999988</v>
      </c>
      <c r="I190" s="23">
        <f t="shared" si="81"/>
        <v>1123.8489999999997</v>
      </c>
      <c r="J190" s="133">
        <f t="shared" si="64"/>
        <v>1145.8559999999998</v>
      </c>
      <c r="K190" s="65">
        <f t="shared" si="59"/>
        <v>30.72</v>
      </c>
      <c r="L190" s="65">
        <v>32.1</v>
      </c>
      <c r="M190" s="65">
        <f t="shared" si="65"/>
        <v>572.92799999999988</v>
      </c>
      <c r="N190" s="65">
        <f t="shared" si="66"/>
        <v>100</v>
      </c>
      <c r="O190" s="133">
        <f t="shared" si="67"/>
        <v>1145.8559999999998</v>
      </c>
      <c r="P190" s="65">
        <f t="shared" si="68"/>
        <v>598.66499999999996</v>
      </c>
      <c r="Q190" s="65">
        <f t="shared" si="69"/>
        <v>1171.5929999999998</v>
      </c>
      <c r="R190" s="135">
        <f t="shared" si="70"/>
        <v>1197.33</v>
      </c>
      <c r="S190" s="65">
        <f t="shared" si="71"/>
        <v>104.4921875</v>
      </c>
      <c r="T190" s="164"/>
      <c r="U190" s="25"/>
      <c r="V190" s="25">
        <f t="shared" si="72"/>
        <v>0</v>
      </c>
      <c r="W190" s="25">
        <f t="shared" si="82"/>
        <v>0</v>
      </c>
      <c r="X190" s="25">
        <f t="shared" si="83"/>
        <v>0</v>
      </c>
      <c r="Y190" s="25">
        <f t="shared" si="84"/>
        <v>0</v>
      </c>
      <c r="Z190" s="136">
        <f t="shared" si="73"/>
        <v>0</v>
      </c>
      <c r="AA190" s="25" t="e">
        <f t="shared" si="74"/>
        <v>#DIV/0!</v>
      </c>
      <c r="AB190" s="68">
        <f t="shared" si="60"/>
        <v>0</v>
      </c>
      <c r="AC190" s="71"/>
      <c r="AD190" s="68">
        <f t="shared" si="75"/>
        <v>0</v>
      </c>
      <c r="AE190" s="141">
        <f t="shared" si="76"/>
        <v>0</v>
      </c>
      <c r="AF190" s="68">
        <f t="shared" si="77"/>
        <v>0</v>
      </c>
      <c r="AG190" s="138">
        <f t="shared" si="61"/>
        <v>0</v>
      </c>
      <c r="AH190" s="139">
        <f t="shared" si="78"/>
        <v>0</v>
      </c>
      <c r="AI190" s="127" t="e">
        <f t="shared" si="79"/>
        <v>#DIV/0!</v>
      </c>
    </row>
    <row r="191" spans="1:35" ht="45" x14ac:dyDescent="0.25">
      <c r="A191" s="300"/>
      <c r="B191" s="302"/>
      <c r="C191" s="14" t="s">
        <v>92</v>
      </c>
      <c r="D191" s="22">
        <v>20.9</v>
      </c>
      <c r="E191" s="23">
        <v>36</v>
      </c>
      <c r="F191" s="23">
        <v>37.44</v>
      </c>
      <c r="G191" s="23">
        <f t="shared" si="62"/>
        <v>376.2</v>
      </c>
      <c r="H191" s="23">
        <f t="shared" si="63"/>
        <v>391.24799999999993</v>
      </c>
      <c r="I191" s="23">
        <f t="shared" si="81"/>
        <v>767.44799999999987</v>
      </c>
      <c r="J191" s="133">
        <f t="shared" si="64"/>
        <v>782.49599999999987</v>
      </c>
      <c r="K191" s="65">
        <f t="shared" si="59"/>
        <v>37.44</v>
      </c>
      <c r="L191" s="65">
        <v>39.119999999999997</v>
      </c>
      <c r="M191" s="65">
        <f t="shared" si="65"/>
        <v>391.24799999999993</v>
      </c>
      <c r="N191" s="65">
        <f t="shared" si="66"/>
        <v>100</v>
      </c>
      <c r="O191" s="133">
        <f t="shared" si="67"/>
        <v>782.49599999999987</v>
      </c>
      <c r="P191" s="65">
        <f t="shared" si="68"/>
        <v>408.80399999999997</v>
      </c>
      <c r="Q191" s="65">
        <f t="shared" si="69"/>
        <v>800.05199999999991</v>
      </c>
      <c r="R191" s="135">
        <f t="shared" si="70"/>
        <v>817.60799999999995</v>
      </c>
      <c r="S191" s="65">
        <f t="shared" si="71"/>
        <v>104.48717948717949</v>
      </c>
      <c r="T191" s="164"/>
      <c r="U191" s="25"/>
      <c r="V191" s="25">
        <f t="shared" si="72"/>
        <v>0</v>
      </c>
      <c r="W191" s="25">
        <f t="shared" si="82"/>
        <v>0</v>
      </c>
      <c r="X191" s="25">
        <f t="shared" si="83"/>
        <v>0</v>
      </c>
      <c r="Y191" s="25">
        <f t="shared" si="84"/>
        <v>0</v>
      </c>
      <c r="Z191" s="136">
        <f t="shared" si="73"/>
        <v>0</v>
      </c>
      <c r="AA191" s="25" t="e">
        <f t="shared" si="74"/>
        <v>#DIV/0!</v>
      </c>
      <c r="AB191" s="68">
        <f t="shared" si="60"/>
        <v>0</v>
      </c>
      <c r="AC191" s="71"/>
      <c r="AD191" s="68">
        <f t="shared" si="75"/>
        <v>0</v>
      </c>
      <c r="AE191" s="141">
        <f t="shared" si="76"/>
        <v>0</v>
      </c>
      <c r="AF191" s="68">
        <f t="shared" si="77"/>
        <v>0</v>
      </c>
      <c r="AG191" s="138">
        <f t="shared" si="61"/>
        <v>0</v>
      </c>
      <c r="AH191" s="139">
        <f t="shared" si="78"/>
        <v>0</v>
      </c>
      <c r="AI191" s="127" t="e">
        <f t="shared" si="79"/>
        <v>#DIV/0!</v>
      </c>
    </row>
    <row r="192" spans="1:35" ht="60" x14ac:dyDescent="0.25">
      <c r="A192" s="300"/>
      <c r="B192" s="302"/>
      <c r="C192" s="14" t="s">
        <v>94</v>
      </c>
      <c r="D192" s="22">
        <v>36.4</v>
      </c>
      <c r="E192" s="23">
        <v>39.619999999999997</v>
      </c>
      <c r="F192" s="23">
        <v>41.21</v>
      </c>
      <c r="G192" s="23">
        <f t="shared" si="62"/>
        <v>721.08399999999995</v>
      </c>
      <c r="H192" s="23">
        <f t="shared" si="63"/>
        <v>750.02199999999993</v>
      </c>
      <c r="I192" s="23">
        <f t="shared" si="81"/>
        <v>1471.1059999999998</v>
      </c>
      <c r="J192" s="133">
        <f t="shared" si="64"/>
        <v>1500.0439999999999</v>
      </c>
      <c r="K192" s="65">
        <f t="shared" si="59"/>
        <v>41.21</v>
      </c>
      <c r="L192" s="65">
        <v>43.06</v>
      </c>
      <c r="M192" s="65">
        <f t="shared" si="65"/>
        <v>750.02199999999993</v>
      </c>
      <c r="N192" s="65">
        <f t="shared" si="66"/>
        <v>100</v>
      </c>
      <c r="O192" s="133">
        <f t="shared" si="67"/>
        <v>1500.0439999999999</v>
      </c>
      <c r="P192" s="65">
        <f t="shared" si="68"/>
        <v>783.69200000000001</v>
      </c>
      <c r="Q192" s="65">
        <f t="shared" si="69"/>
        <v>1533.7139999999999</v>
      </c>
      <c r="R192" s="135">
        <f t="shared" si="70"/>
        <v>1567.384</v>
      </c>
      <c r="S192" s="65">
        <f t="shared" si="71"/>
        <v>104.48920165008492</v>
      </c>
      <c r="T192" s="164"/>
      <c r="U192" s="25"/>
      <c r="V192" s="25">
        <f t="shared" si="72"/>
        <v>0</v>
      </c>
      <c r="W192" s="25">
        <f t="shared" si="82"/>
        <v>0</v>
      </c>
      <c r="X192" s="25">
        <f t="shared" si="83"/>
        <v>0</v>
      </c>
      <c r="Y192" s="25">
        <f t="shared" si="84"/>
        <v>0</v>
      </c>
      <c r="Z192" s="136">
        <f t="shared" si="73"/>
        <v>0</v>
      </c>
      <c r="AA192" s="25" t="e">
        <f t="shared" si="74"/>
        <v>#DIV/0!</v>
      </c>
      <c r="AB192" s="68">
        <f t="shared" si="60"/>
        <v>0</v>
      </c>
      <c r="AC192" s="71"/>
      <c r="AD192" s="68">
        <f t="shared" si="75"/>
        <v>0</v>
      </c>
      <c r="AE192" s="141">
        <f t="shared" si="76"/>
        <v>0</v>
      </c>
      <c r="AF192" s="68">
        <f t="shared" si="77"/>
        <v>0</v>
      </c>
      <c r="AG192" s="138">
        <f t="shared" si="61"/>
        <v>0</v>
      </c>
      <c r="AH192" s="139">
        <f t="shared" si="78"/>
        <v>0</v>
      </c>
      <c r="AI192" s="127" t="e">
        <f t="shared" si="79"/>
        <v>#DIV/0!</v>
      </c>
    </row>
    <row r="193" spans="1:35" ht="210" x14ac:dyDescent="0.25">
      <c r="A193" s="300"/>
      <c r="B193" s="302"/>
      <c r="C193" s="14" t="s">
        <v>276</v>
      </c>
      <c r="D193" s="22">
        <v>188.9</v>
      </c>
      <c r="E193" s="23">
        <v>46.73</v>
      </c>
      <c r="F193" s="23">
        <v>48.6</v>
      </c>
      <c r="G193" s="23">
        <f t="shared" si="62"/>
        <v>4413.6485000000002</v>
      </c>
      <c r="H193" s="23">
        <f t="shared" si="63"/>
        <v>4590.2700000000004</v>
      </c>
      <c r="I193" s="23">
        <f t="shared" si="81"/>
        <v>9003.9184999999998</v>
      </c>
      <c r="J193" s="133">
        <f t="shared" si="64"/>
        <v>9180.5400000000009</v>
      </c>
      <c r="K193" s="65">
        <f t="shared" si="59"/>
        <v>48.6</v>
      </c>
      <c r="L193" s="65">
        <v>50.78</v>
      </c>
      <c r="M193" s="65">
        <f t="shared" si="65"/>
        <v>4590.2700000000004</v>
      </c>
      <c r="N193" s="65">
        <f t="shared" si="66"/>
        <v>100</v>
      </c>
      <c r="O193" s="133">
        <f t="shared" si="67"/>
        <v>9180.5400000000009</v>
      </c>
      <c r="P193" s="65">
        <f t="shared" si="68"/>
        <v>4796.1710000000003</v>
      </c>
      <c r="Q193" s="65">
        <f t="shared" si="69"/>
        <v>9386.4410000000007</v>
      </c>
      <c r="R193" s="135">
        <f t="shared" si="70"/>
        <v>9592.3420000000006</v>
      </c>
      <c r="S193" s="65">
        <f t="shared" si="71"/>
        <v>104.48559670781894</v>
      </c>
      <c r="T193" s="164"/>
      <c r="U193" s="25"/>
      <c r="V193" s="25"/>
      <c r="W193" s="25"/>
      <c r="X193" s="25"/>
      <c r="Y193" s="25"/>
      <c r="Z193" s="136">
        <f t="shared" si="73"/>
        <v>0</v>
      </c>
      <c r="AA193" s="25" t="e">
        <f t="shared" si="74"/>
        <v>#DIV/0!</v>
      </c>
      <c r="AB193" s="68">
        <f t="shared" si="60"/>
        <v>0</v>
      </c>
      <c r="AC193" s="71"/>
      <c r="AD193" s="68">
        <f t="shared" si="75"/>
        <v>0</v>
      </c>
      <c r="AE193" s="141">
        <f t="shared" si="76"/>
        <v>0</v>
      </c>
      <c r="AF193" s="68">
        <f t="shared" si="77"/>
        <v>0</v>
      </c>
      <c r="AG193" s="138">
        <f t="shared" si="61"/>
        <v>0</v>
      </c>
      <c r="AH193" s="139">
        <f t="shared" si="78"/>
        <v>0</v>
      </c>
      <c r="AI193" s="127" t="e">
        <f t="shared" si="79"/>
        <v>#DIV/0!</v>
      </c>
    </row>
    <row r="194" spans="1:35" ht="409.5" x14ac:dyDescent="0.25">
      <c r="A194" s="300"/>
      <c r="B194" s="302"/>
      <c r="C194" s="14" t="s">
        <v>93</v>
      </c>
      <c r="D194" s="22">
        <v>108.8</v>
      </c>
      <c r="E194" s="23">
        <v>39.619999999999997</v>
      </c>
      <c r="F194" s="23">
        <v>41.21</v>
      </c>
      <c r="G194" s="23">
        <f t="shared" si="62"/>
        <v>2155.328</v>
      </c>
      <c r="H194" s="23">
        <f t="shared" si="63"/>
        <v>2241.8240000000001</v>
      </c>
      <c r="I194" s="23">
        <f t="shared" si="81"/>
        <v>4397.152</v>
      </c>
      <c r="J194" s="133">
        <f t="shared" si="64"/>
        <v>4483.6480000000001</v>
      </c>
      <c r="K194" s="65">
        <f t="shared" si="59"/>
        <v>41.21</v>
      </c>
      <c r="L194" s="65">
        <v>43.06</v>
      </c>
      <c r="M194" s="65">
        <f t="shared" si="65"/>
        <v>2241.8240000000001</v>
      </c>
      <c r="N194" s="65">
        <f t="shared" si="66"/>
        <v>100</v>
      </c>
      <c r="O194" s="133">
        <f t="shared" si="67"/>
        <v>4483.6480000000001</v>
      </c>
      <c r="P194" s="65">
        <f t="shared" si="68"/>
        <v>2342.4639999999999</v>
      </c>
      <c r="Q194" s="65">
        <f t="shared" si="69"/>
        <v>4584.2880000000005</v>
      </c>
      <c r="R194" s="135">
        <f t="shared" si="70"/>
        <v>4684.9279999999999</v>
      </c>
      <c r="S194" s="65">
        <f t="shared" si="71"/>
        <v>104.48920165008492</v>
      </c>
      <c r="T194" s="164"/>
      <c r="U194" s="25"/>
      <c r="V194" s="25">
        <f t="shared" si="72"/>
        <v>0</v>
      </c>
      <c r="W194" s="25">
        <f t="shared" si="82"/>
        <v>0</v>
      </c>
      <c r="X194" s="25">
        <f t="shared" si="83"/>
        <v>0</v>
      </c>
      <c r="Y194" s="25">
        <f t="shared" si="84"/>
        <v>0</v>
      </c>
      <c r="Z194" s="136">
        <f t="shared" si="73"/>
        <v>0</v>
      </c>
      <c r="AA194" s="25" t="e">
        <f t="shared" si="74"/>
        <v>#DIV/0!</v>
      </c>
      <c r="AB194" s="68">
        <f t="shared" si="60"/>
        <v>0</v>
      </c>
      <c r="AC194" s="71"/>
      <c r="AD194" s="68">
        <f t="shared" si="75"/>
        <v>0</v>
      </c>
      <c r="AE194" s="141">
        <f t="shared" si="76"/>
        <v>0</v>
      </c>
      <c r="AF194" s="68">
        <f t="shared" si="77"/>
        <v>0</v>
      </c>
      <c r="AG194" s="138">
        <f t="shared" si="61"/>
        <v>0</v>
      </c>
      <c r="AH194" s="139">
        <f t="shared" si="78"/>
        <v>0</v>
      </c>
      <c r="AI194" s="127" t="e">
        <f t="shared" si="79"/>
        <v>#DIV/0!</v>
      </c>
    </row>
    <row r="195" spans="1:35" ht="45" x14ac:dyDescent="0.25">
      <c r="A195" s="300"/>
      <c r="B195" s="302"/>
      <c r="C195" s="14" t="s">
        <v>153</v>
      </c>
      <c r="D195" s="22">
        <v>91.79</v>
      </c>
      <c r="E195" s="23">
        <v>41.7</v>
      </c>
      <c r="F195" s="23">
        <v>43.37</v>
      </c>
      <c r="G195" s="23">
        <f t="shared" si="62"/>
        <v>1913.8215000000002</v>
      </c>
      <c r="H195" s="23">
        <f t="shared" si="63"/>
        <v>1990.46615</v>
      </c>
      <c r="I195" s="23">
        <f t="shared" si="81"/>
        <v>3904.2876500000002</v>
      </c>
      <c r="J195" s="133">
        <f t="shared" si="64"/>
        <v>3980.9322999999999</v>
      </c>
      <c r="K195" s="65">
        <f t="shared" si="59"/>
        <v>43.37</v>
      </c>
      <c r="L195" s="65">
        <v>45.32</v>
      </c>
      <c r="M195" s="65">
        <f t="shared" si="65"/>
        <v>1990.46615</v>
      </c>
      <c r="N195" s="65">
        <f t="shared" si="66"/>
        <v>100</v>
      </c>
      <c r="O195" s="133">
        <f t="shared" si="67"/>
        <v>3980.9322999999999</v>
      </c>
      <c r="P195" s="65">
        <f t="shared" si="68"/>
        <v>2079.9614000000001</v>
      </c>
      <c r="Q195" s="65">
        <f t="shared" si="69"/>
        <v>4070.4275500000003</v>
      </c>
      <c r="R195" s="135">
        <f t="shared" si="70"/>
        <v>4159.9228000000003</v>
      </c>
      <c r="S195" s="65">
        <f t="shared" si="71"/>
        <v>104.4961955268619</v>
      </c>
      <c r="T195" s="164"/>
      <c r="U195" s="25"/>
      <c r="V195" s="25"/>
      <c r="W195" s="25"/>
      <c r="X195" s="25"/>
      <c r="Y195" s="25"/>
      <c r="Z195" s="136">
        <f t="shared" si="73"/>
        <v>0</v>
      </c>
      <c r="AA195" s="25" t="e">
        <f t="shared" si="74"/>
        <v>#DIV/0!</v>
      </c>
      <c r="AB195" s="68">
        <f t="shared" si="60"/>
        <v>0</v>
      </c>
      <c r="AC195" s="71"/>
      <c r="AD195" s="68">
        <f t="shared" si="75"/>
        <v>0</v>
      </c>
      <c r="AE195" s="141">
        <f t="shared" si="76"/>
        <v>0</v>
      </c>
      <c r="AF195" s="68">
        <f t="shared" si="77"/>
        <v>0</v>
      </c>
      <c r="AG195" s="138">
        <f t="shared" si="61"/>
        <v>0</v>
      </c>
      <c r="AH195" s="139">
        <f t="shared" si="78"/>
        <v>0</v>
      </c>
      <c r="AI195" s="127" t="e">
        <f t="shared" si="79"/>
        <v>#DIV/0!</v>
      </c>
    </row>
    <row r="196" spans="1:35" ht="60" x14ac:dyDescent="0.25">
      <c r="A196" s="300"/>
      <c r="B196" s="302"/>
      <c r="C196" s="14" t="s">
        <v>296</v>
      </c>
      <c r="D196" s="22">
        <v>25.76</v>
      </c>
      <c r="E196" s="23">
        <v>34.18</v>
      </c>
      <c r="F196" s="23">
        <v>35.54</v>
      </c>
      <c r="G196" s="23">
        <f t="shared" si="62"/>
        <v>440.23840000000001</v>
      </c>
      <c r="H196" s="23">
        <f t="shared" si="63"/>
        <v>457.7552</v>
      </c>
      <c r="I196" s="23">
        <f t="shared" si="81"/>
        <v>897.99360000000001</v>
      </c>
      <c r="J196" s="133">
        <f t="shared" si="64"/>
        <v>915.5104</v>
      </c>
      <c r="K196" s="65">
        <f t="shared" si="59"/>
        <v>35.54</v>
      </c>
      <c r="L196" s="65">
        <v>37.14</v>
      </c>
      <c r="M196" s="65">
        <f t="shared" si="65"/>
        <v>457.7552</v>
      </c>
      <c r="N196" s="65">
        <f t="shared" si="66"/>
        <v>100</v>
      </c>
      <c r="O196" s="133">
        <f t="shared" si="67"/>
        <v>915.5104</v>
      </c>
      <c r="P196" s="65">
        <f t="shared" si="68"/>
        <v>478.36320000000006</v>
      </c>
      <c r="Q196" s="65">
        <f t="shared" si="69"/>
        <v>936.11840000000007</v>
      </c>
      <c r="R196" s="135">
        <f t="shared" si="70"/>
        <v>956.72640000000013</v>
      </c>
      <c r="S196" s="65">
        <f t="shared" si="71"/>
        <v>104.50196961170512</v>
      </c>
      <c r="T196" s="164"/>
      <c r="U196" s="25"/>
      <c r="V196" s="25"/>
      <c r="W196" s="25"/>
      <c r="X196" s="25"/>
      <c r="Y196" s="25"/>
      <c r="Z196" s="136">
        <f t="shared" si="73"/>
        <v>0</v>
      </c>
      <c r="AA196" s="25" t="e">
        <f t="shared" si="74"/>
        <v>#DIV/0!</v>
      </c>
      <c r="AB196" s="68"/>
      <c r="AC196" s="71"/>
      <c r="AD196" s="68">
        <f t="shared" si="75"/>
        <v>0</v>
      </c>
      <c r="AE196" s="141">
        <f t="shared" si="76"/>
        <v>0</v>
      </c>
      <c r="AF196" s="68">
        <f t="shared" si="77"/>
        <v>0</v>
      </c>
      <c r="AG196" s="138">
        <f t="shared" si="61"/>
        <v>0</v>
      </c>
      <c r="AH196" s="139">
        <f t="shared" si="78"/>
        <v>0</v>
      </c>
      <c r="AI196" s="127" t="e">
        <f t="shared" si="79"/>
        <v>#DIV/0!</v>
      </c>
    </row>
    <row r="197" spans="1:35" ht="210" x14ac:dyDescent="0.25">
      <c r="A197" s="300"/>
      <c r="B197" s="302"/>
      <c r="C197" s="14" t="s">
        <v>149</v>
      </c>
      <c r="D197" s="22">
        <v>296.5</v>
      </c>
      <c r="E197" s="23">
        <v>39.71</v>
      </c>
      <c r="F197" s="23">
        <v>41.29</v>
      </c>
      <c r="G197" s="23">
        <f t="shared" si="62"/>
        <v>5887.0074999999997</v>
      </c>
      <c r="H197" s="23">
        <f t="shared" si="63"/>
        <v>6121.2425000000003</v>
      </c>
      <c r="I197" s="23">
        <f t="shared" si="81"/>
        <v>12008.25</v>
      </c>
      <c r="J197" s="133">
        <f t="shared" si="64"/>
        <v>12242.485000000001</v>
      </c>
      <c r="K197" s="65">
        <f t="shared" si="59"/>
        <v>41.29</v>
      </c>
      <c r="L197" s="65">
        <v>43.15</v>
      </c>
      <c r="M197" s="65">
        <f t="shared" si="65"/>
        <v>6121.2425000000003</v>
      </c>
      <c r="N197" s="65">
        <f t="shared" si="66"/>
        <v>100</v>
      </c>
      <c r="O197" s="133">
        <f t="shared" si="67"/>
        <v>12242.485000000001</v>
      </c>
      <c r="P197" s="65">
        <f t="shared" si="68"/>
        <v>6396.9875000000002</v>
      </c>
      <c r="Q197" s="65">
        <f t="shared" si="69"/>
        <v>12518.23</v>
      </c>
      <c r="R197" s="135">
        <f t="shared" si="70"/>
        <v>12793.975</v>
      </c>
      <c r="S197" s="65">
        <f t="shared" si="71"/>
        <v>104.50472269314604</v>
      </c>
      <c r="T197" s="164"/>
      <c r="U197" s="25">
        <v>0</v>
      </c>
      <c r="V197" s="25">
        <f t="shared" si="72"/>
        <v>0</v>
      </c>
      <c r="W197" s="25">
        <f t="shared" si="82"/>
        <v>0</v>
      </c>
      <c r="X197" s="25">
        <f t="shared" si="83"/>
        <v>0</v>
      </c>
      <c r="Y197" s="25">
        <f t="shared" si="84"/>
        <v>0</v>
      </c>
      <c r="Z197" s="136">
        <f t="shared" si="73"/>
        <v>0</v>
      </c>
      <c r="AA197" s="25" t="e">
        <f t="shared" si="74"/>
        <v>#DIV/0!</v>
      </c>
      <c r="AB197" s="68">
        <f t="shared" si="60"/>
        <v>0</v>
      </c>
      <c r="AC197" s="71"/>
      <c r="AD197" s="68">
        <f t="shared" si="75"/>
        <v>0</v>
      </c>
      <c r="AE197" s="141">
        <f t="shared" si="76"/>
        <v>0</v>
      </c>
      <c r="AF197" s="68">
        <f t="shared" si="77"/>
        <v>0</v>
      </c>
      <c r="AG197" s="138">
        <f t="shared" si="61"/>
        <v>0</v>
      </c>
      <c r="AH197" s="139">
        <f t="shared" si="78"/>
        <v>0</v>
      </c>
      <c r="AI197" s="127" t="e">
        <f t="shared" si="79"/>
        <v>#DIV/0!</v>
      </c>
    </row>
    <row r="198" spans="1:35" ht="105" x14ac:dyDescent="0.25">
      <c r="A198" s="300"/>
      <c r="B198" s="302"/>
      <c r="C198" s="14" t="s">
        <v>154</v>
      </c>
      <c r="D198" s="22">
        <v>16.5</v>
      </c>
      <c r="E198" s="23">
        <v>43.36</v>
      </c>
      <c r="F198" s="23">
        <v>45.1</v>
      </c>
      <c r="G198" s="23">
        <f t="shared" si="62"/>
        <v>357.71999999999997</v>
      </c>
      <c r="H198" s="23">
        <f t="shared" si="63"/>
        <v>372.07499999999999</v>
      </c>
      <c r="I198" s="23">
        <f t="shared" si="81"/>
        <v>729.79499999999996</v>
      </c>
      <c r="J198" s="133">
        <f t="shared" si="64"/>
        <v>744.15</v>
      </c>
      <c r="K198" s="65">
        <f t="shared" si="59"/>
        <v>45.1</v>
      </c>
      <c r="L198" s="65">
        <v>47.12</v>
      </c>
      <c r="M198" s="65">
        <f t="shared" si="65"/>
        <v>372.07499999999999</v>
      </c>
      <c r="N198" s="65">
        <f t="shared" si="66"/>
        <v>100</v>
      </c>
      <c r="O198" s="133">
        <f t="shared" si="67"/>
        <v>744.15</v>
      </c>
      <c r="P198" s="65">
        <f t="shared" si="68"/>
        <v>388.73999999999995</v>
      </c>
      <c r="Q198" s="65">
        <f t="shared" si="69"/>
        <v>760.81499999999994</v>
      </c>
      <c r="R198" s="135">
        <f t="shared" si="70"/>
        <v>777.4799999999999</v>
      </c>
      <c r="S198" s="65">
        <f t="shared" si="71"/>
        <v>104.47893569844788</v>
      </c>
      <c r="T198" s="164"/>
      <c r="U198" s="25"/>
      <c r="V198" s="25">
        <f t="shared" si="72"/>
        <v>0</v>
      </c>
      <c r="W198" s="25">
        <f t="shared" si="82"/>
        <v>0</v>
      </c>
      <c r="X198" s="25">
        <f t="shared" si="83"/>
        <v>0</v>
      </c>
      <c r="Y198" s="25">
        <f t="shared" si="84"/>
        <v>0</v>
      </c>
      <c r="Z198" s="136">
        <f t="shared" si="73"/>
        <v>0</v>
      </c>
      <c r="AA198" s="25" t="e">
        <f t="shared" si="74"/>
        <v>#DIV/0!</v>
      </c>
      <c r="AB198" s="68">
        <f t="shared" si="60"/>
        <v>0</v>
      </c>
      <c r="AC198" s="71"/>
      <c r="AD198" s="68">
        <f t="shared" si="75"/>
        <v>0</v>
      </c>
      <c r="AE198" s="141">
        <f t="shared" si="76"/>
        <v>0</v>
      </c>
      <c r="AF198" s="68">
        <f t="shared" si="77"/>
        <v>0</v>
      </c>
      <c r="AG198" s="138">
        <f t="shared" ref="AG198:AG220" si="86">AD198+AF198</f>
        <v>0</v>
      </c>
      <c r="AH198" s="139">
        <f t="shared" si="78"/>
        <v>0</v>
      </c>
      <c r="AI198" s="127" t="e">
        <f t="shared" si="79"/>
        <v>#DIV/0!</v>
      </c>
    </row>
    <row r="199" spans="1:35" ht="90" x14ac:dyDescent="0.25">
      <c r="A199" s="300"/>
      <c r="B199" s="302"/>
      <c r="C199" s="14" t="s">
        <v>155</v>
      </c>
      <c r="D199" s="22">
        <v>7.24</v>
      </c>
      <c r="E199" s="23">
        <v>37.799999999999997</v>
      </c>
      <c r="F199" s="23">
        <v>39.31</v>
      </c>
      <c r="G199" s="23">
        <f t="shared" ref="G199:G220" si="87">D199*E199/2</f>
        <v>136.83599999999998</v>
      </c>
      <c r="H199" s="23">
        <f t="shared" ref="H199:H220" si="88">D199*F199/2</f>
        <v>142.3022</v>
      </c>
      <c r="I199" s="23">
        <f t="shared" si="81"/>
        <v>279.13819999999998</v>
      </c>
      <c r="J199" s="133">
        <f t="shared" ref="J199:J220" si="89">D199*F199</f>
        <v>284.6044</v>
      </c>
      <c r="K199" s="65">
        <f t="shared" si="59"/>
        <v>39.31</v>
      </c>
      <c r="L199" s="65">
        <v>41.08</v>
      </c>
      <c r="M199" s="65">
        <f t="shared" ref="M199:M220" si="90">D199*K199/2</f>
        <v>142.3022</v>
      </c>
      <c r="N199" s="65">
        <f t="shared" ref="N199:N220" si="91">K199/F199*100</f>
        <v>100</v>
      </c>
      <c r="O199" s="133">
        <f t="shared" ref="O199:O220" si="92">D199*K199</f>
        <v>284.6044</v>
      </c>
      <c r="P199" s="65">
        <f t="shared" ref="P199:P220" si="93">D199*L199/2</f>
        <v>148.70959999999999</v>
      </c>
      <c r="Q199" s="65">
        <f t="shared" ref="Q199:Q220" si="94">M199+P199</f>
        <v>291.01179999999999</v>
      </c>
      <c r="R199" s="135">
        <f t="shared" ref="R199:R220" si="95">D199*L199</f>
        <v>297.41919999999999</v>
      </c>
      <c r="S199" s="65">
        <f t="shared" ref="S199:S220" si="96">L199/K199*100</f>
        <v>104.50267107606206</v>
      </c>
      <c r="T199" s="164"/>
      <c r="U199" s="25"/>
      <c r="V199" s="25">
        <f t="shared" si="72"/>
        <v>0</v>
      </c>
      <c r="W199" s="25">
        <f t="shared" si="82"/>
        <v>0</v>
      </c>
      <c r="X199" s="25">
        <f t="shared" si="83"/>
        <v>0</v>
      </c>
      <c r="Y199" s="25">
        <f t="shared" si="84"/>
        <v>0</v>
      </c>
      <c r="Z199" s="136">
        <f t="shared" ref="Z199:Z220" si="97">T199*V199</f>
        <v>0</v>
      </c>
      <c r="AA199" s="25" t="e">
        <f t="shared" ref="AA199:AA220" si="98">V199/U199*100</f>
        <v>#DIV/0!</v>
      </c>
      <c r="AB199" s="68">
        <f t="shared" si="60"/>
        <v>0</v>
      </c>
      <c r="AC199" s="71"/>
      <c r="AD199" s="68">
        <f t="shared" ref="AD199:AD220" si="99">AB199*T199/2</f>
        <v>0</v>
      </c>
      <c r="AE199" s="141">
        <f t="shared" ref="AE199:AE220" si="100">T199*AB199</f>
        <v>0</v>
      </c>
      <c r="AF199" s="68">
        <f t="shared" ref="AF199:AF220" si="101">AC199*T199/2</f>
        <v>0</v>
      </c>
      <c r="AG199" s="138">
        <f t="shared" si="86"/>
        <v>0</v>
      </c>
      <c r="AH199" s="139">
        <f t="shared" ref="AH199:AH220" si="102">T199*AC199</f>
        <v>0</v>
      </c>
      <c r="AI199" s="127" t="e">
        <f t="shared" ref="AI199:AI219" si="103">AC199/AB199*100</f>
        <v>#DIV/0!</v>
      </c>
    </row>
    <row r="200" spans="1:35" ht="60" x14ac:dyDescent="0.25">
      <c r="A200" s="300"/>
      <c r="B200" s="302"/>
      <c r="C200" s="14" t="s">
        <v>156</v>
      </c>
      <c r="D200" s="22">
        <v>15</v>
      </c>
      <c r="E200" s="23">
        <v>48.67</v>
      </c>
      <c r="F200" s="23">
        <v>50.62</v>
      </c>
      <c r="G200" s="23">
        <f t="shared" si="87"/>
        <v>365.02500000000003</v>
      </c>
      <c r="H200" s="23">
        <f t="shared" si="88"/>
        <v>379.65</v>
      </c>
      <c r="I200" s="23">
        <f t="shared" si="81"/>
        <v>744.67499999999995</v>
      </c>
      <c r="J200" s="133">
        <f t="shared" si="89"/>
        <v>759.3</v>
      </c>
      <c r="K200" s="65">
        <f t="shared" si="59"/>
        <v>50.62</v>
      </c>
      <c r="L200" s="65">
        <v>52.9</v>
      </c>
      <c r="M200" s="65">
        <f t="shared" si="90"/>
        <v>379.65</v>
      </c>
      <c r="N200" s="65">
        <f t="shared" si="91"/>
        <v>100</v>
      </c>
      <c r="O200" s="133">
        <f t="shared" si="92"/>
        <v>759.3</v>
      </c>
      <c r="P200" s="65">
        <f t="shared" si="93"/>
        <v>396.75</v>
      </c>
      <c r="Q200" s="65">
        <f t="shared" si="94"/>
        <v>776.4</v>
      </c>
      <c r="R200" s="135">
        <f t="shared" si="95"/>
        <v>793.5</v>
      </c>
      <c r="S200" s="65">
        <f t="shared" si="96"/>
        <v>104.50414855788226</v>
      </c>
      <c r="T200" s="164"/>
      <c r="U200" s="25"/>
      <c r="V200" s="25">
        <f t="shared" si="72"/>
        <v>0</v>
      </c>
      <c r="W200" s="25">
        <f t="shared" si="82"/>
        <v>0</v>
      </c>
      <c r="X200" s="25">
        <f t="shared" si="83"/>
        <v>0</v>
      </c>
      <c r="Y200" s="25">
        <f t="shared" si="84"/>
        <v>0</v>
      </c>
      <c r="Z200" s="136">
        <f t="shared" si="97"/>
        <v>0</v>
      </c>
      <c r="AA200" s="25" t="e">
        <f t="shared" si="98"/>
        <v>#DIV/0!</v>
      </c>
      <c r="AB200" s="68">
        <f t="shared" si="60"/>
        <v>0</v>
      </c>
      <c r="AC200" s="71"/>
      <c r="AD200" s="68">
        <f t="shared" si="99"/>
        <v>0</v>
      </c>
      <c r="AE200" s="141">
        <f t="shared" si="100"/>
        <v>0</v>
      </c>
      <c r="AF200" s="68">
        <f t="shared" si="101"/>
        <v>0</v>
      </c>
      <c r="AG200" s="138">
        <f t="shared" si="86"/>
        <v>0</v>
      </c>
      <c r="AH200" s="139">
        <f t="shared" si="102"/>
        <v>0</v>
      </c>
      <c r="AI200" s="127" t="e">
        <f t="shared" si="103"/>
        <v>#DIV/0!</v>
      </c>
    </row>
    <row r="201" spans="1:35" ht="60" x14ac:dyDescent="0.25">
      <c r="A201" s="300"/>
      <c r="B201" s="302"/>
      <c r="C201" s="14" t="s">
        <v>157</v>
      </c>
      <c r="D201" s="22">
        <v>12.7</v>
      </c>
      <c r="E201" s="23">
        <v>49.69</v>
      </c>
      <c r="F201" s="23">
        <v>51.68</v>
      </c>
      <c r="G201" s="23">
        <f t="shared" si="87"/>
        <v>315.53149999999999</v>
      </c>
      <c r="H201" s="23">
        <f t="shared" si="88"/>
        <v>328.16800000000001</v>
      </c>
      <c r="I201" s="23">
        <f t="shared" si="81"/>
        <v>643.69949999999994</v>
      </c>
      <c r="J201" s="133">
        <f t="shared" si="89"/>
        <v>656.33600000000001</v>
      </c>
      <c r="K201" s="65">
        <f t="shared" si="59"/>
        <v>51.68</v>
      </c>
      <c r="L201" s="65">
        <v>54.01</v>
      </c>
      <c r="M201" s="65">
        <f t="shared" si="90"/>
        <v>328.16800000000001</v>
      </c>
      <c r="N201" s="65">
        <f t="shared" si="91"/>
        <v>100</v>
      </c>
      <c r="O201" s="133">
        <f t="shared" si="92"/>
        <v>656.33600000000001</v>
      </c>
      <c r="P201" s="65">
        <f t="shared" si="93"/>
        <v>342.96349999999995</v>
      </c>
      <c r="Q201" s="65">
        <f t="shared" si="94"/>
        <v>671.13149999999996</v>
      </c>
      <c r="R201" s="135">
        <f t="shared" si="95"/>
        <v>685.92699999999991</v>
      </c>
      <c r="S201" s="65">
        <f t="shared" si="96"/>
        <v>104.50851393188853</v>
      </c>
      <c r="T201" s="164"/>
      <c r="U201" s="25"/>
      <c r="V201" s="25">
        <f t="shared" si="72"/>
        <v>0</v>
      </c>
      <c r="W201" s="25">
        <f t="shared" si="82"/>
        <v>0</v>
      </c>
      <c r="X201" s="25">
        <f t="shared" si="83"/>
        <v>0</v>
      </c>
      <c r="Y201" s="25">
        <f t="shared" si="84"/>
        <v>0</v>
      </c>
      <c r="Z201" s="136">
        <f t="shared" si="97"/>
        <v>0</v>
      </c>
      <c r="AA201" s="25" t="e">
        <f t="shared" si="98"/>
        <v>#DIV/0!</v>
      </c>
      <c r="AB201" s="68">
        <f t="shared" si="60"/>
        <v>0</v>
      </c>
      <c r="AC201" s="71"/>
      <c r="AD201" s="68">
        <f t="shared" si="99"/>
        <v>0</v>
      </c>
      <c r="AE201" s="141">
        <f t="shared" si="100"/>
        <v>0</v>
      </c>
      <c r="AF201" s="68">
        <f t="shared" si="101"/>
        <v>0</v>
      </c>
      <c r="AG201" s="138">
        <f t="shared" si="86"/>
        <v>0</v>
      </c>
      <c r="AH201" s="139">
        <f t="shared" si="102"/>
        <v>0</v>
      </c>
      <c r="AI201" s="127" t="e">
        <f t="shared" si="103"/>
        <v>#DIV/0!</v>
      </c>
    </row>
    <row r="202" spans="1:35" ht="60" x14ac:dyDescent="0.25">
      <c r="A202" s="300"/>
      <c r="B202" s="302"/>
      <c r="C202" s="14" t="s">
        <v>158</v>
      </c>
      <c r="D202" s="22">
        <v>9.44</v>
      </c>
      <c r="E202" s="23">
        <v>49.45</v>
      </c>
      <c r="F202" s="23">
        <v>51.43</v>
      </c>
      <c r="G202" s="23">
        <f t="shared" si="87"/>
        <v>233.404</v>
      </c>
      <c r="H202" s="23">
        <f t="shared" si="88"/>
        <v>242.74959999999999</v>
      </c>
      <c r="I202" s="23">
        <f t="shared" si="81"/>
        <v>476.15359999999998</v>
      </c>
      <c r="J202" s="133">
        <f t="shared" si="89"/>
        <v>485.49919999999997</v>
      </c>
      <c r="K202" s="65">
        <f t="shared" si="59"/>
        <v>51.43</v>
      </c>
      <c r="L202" s="65">
        <v>53.75</v>
      </c>
      <c r="M202" s="65">
        <f t="shared" si="90"/>
        <v>242.74959999999999</v>
      </c>
      <c r="N202" s="65">
        <f t="shared" si="91"/>
        <v>100</v>
      </c>
      <c r="O202" s="133">
        <f t="shared" si="92"/>
        <v>485.49919999999997</v>
      </c>
      <c r="P202" s="65">
        <f t="shared" si="93"/>
        <v>253.7</v>
      </c>
      <c r="Q202" s="65">
        <f t="shared" si="94"/>
        <v>496.44959999999998</v>
      </c>
      <c r="R202" s="135">
        <f t="shared" si="95"/>
        <v>507.4</v>
      </c>
      <c r="S202" s="65">
        <f t="shared" si="96"/>
        <v>104.51098580594984</v>
      </c>
      <c r="T202" s="164"/>
      <c r="U202" s="25"/>
      <c r="V202" s="25">
        <f t="shared" si="72"/>
        <v>0</v>
      </c>
      <c r="W202" s="25">
        <f t="shared" si="82"/>
        <v>0</v>
      </c>
      <c r="X202" s="25">
        <f t="shared" si="83"/>
        <v>0</v>
      </c>
      <c r="Y202" s="25">
        <f t="shared" si="84"/>
        <v>0</v>
      </c>
      <c r="Z202" s="136">
        <f t="shared" si="97"/>
        <v>0</v>
      </c>
      <c r="AA202" s="25" t="e">
        <f t="shared" si="98"/>
        <v>#DIV/0!</v>
      </c>
      <c r="AB202" s="68">
        <f t="shared" si="60"/>
        <v>0</v>
      </c>
      <c r="AC202" s="71"/>
      <c r="AD202" s="68">
        <f t="shared" si="99"/>
        <v>0</v>
      </c>
      <c r="AE202" s="141">
        <f t="shared" si="100"/>
        <v>0</v>
      </c>
      <c r="AF202" s="68">
        <f t="shared" si="101"/>
        <v>0</v>
      </c>
      <c r="AG202" s="138">
        <f t="shared" si="86"/>
        <v>0</v>
      </c>
      <c r="AH202" s="139">
        <f t="shared" si="102"/>
        <v>0</v>
      </c>
      <c r="AI202" s="127" t="e">
        <f t="shared" si="103"/>
        <v>#DIV/0!</v>
      </c>
    </row>
    <row r="203" spans="1:35" ht="75" x14ac:dyDescent="0.25">
      <c r="A203" s="300"/>
      <c r="B203" s="302"/>
      <c r="C203" s="14" t="s">
        <v>159</v>
      </c>
      <c r="D203" s="22">
        <v>6.8</v>
      </c>
      <c r="E203" s="23">
        <v>45.1</v>
      </c>
      <c r="F203" s="23">
        <v>46.9</v>
      </c>
      <c r="G203" s="23">
        <f t="shared" si="87"/>
        <v>153.34</v>
      </c>
      <c r="H203" s="23">
        <f t="shared" si="88"/>
        <v>159.45999999999998</v>
      </c>
      <c r="I203" s="23">
        <f t="shared" si="81"/>
        <v>312.79999999999995</v>
      </c>
      <c r="J203" s="133">
        <f t="shared" si="89"/>
        <v>318.91999999999996</v>
      </c>
      <c r="K203" s="65">
        <f t="shared" si="59"/>
        <v>46.9</v>
      </c>
      <c r="L203" s="65">
        <v>49.01</v>
      </c>
      <c r="M203" s="65">
        <f t="shared" si="90"/>
        <v>159.45999999999998</v>
      </c>
      <c r="N203" s="65">
        <f t="shared" si="91"/>
        <v>100</v>
      </c>
      <c r="O203" s="133">
        <f t="shared" si="92"/>
        <v>318.91999999999996</v>
      </c>
      <c r="P203" s="65">
        <f t="shared" si="93"/>
        <v>166.63399999999999</v>
      </c>
      <c r="Q203" s="65">
        <f t="shared" si="94"/>
        <v>326.09399999999994</v>
      </c>
      <c r="R203" s="135">
        <f t="shared" si="95"/>
        <v>333.26799999999997</v>
      </c>
      <c r="S203" s="65">
        <f t="shared" si="96"/>
        <v>104.49893390191897</v>
      </c>
      <c r="T203" s="164"/>
      <c r="U203" s="25"/>
      <c r="V203" s="25">
        <f t="shared" si="72"/>
        <v>0</v>
      </c>
      <c r="W203" s="25">
        <f t="shared" si="82"/>
        <v>0</v>
      </c>
      <c r="X203" s="25">
        <f t="shared" si="83"/>
        <v>0</v>
      </c>
      <c r="Y203" s="25">
        <f t="shared" si="84"/>
        <v>0</v>
      </c>
      <c r="Z203" s="136">
        <f t="shared" si="97"/>
        <v>0</v>
      </c>
      <c r="AA203" s="25" t="e">
        <f t="shared" si="98"/>
        <v>#DIV/0!</v>
      </c>
      <c r="AB203" s="68">
        <f t="shared" si="60"/>
        <v>0</v>
      </c>
      <c r="AC203" s="71"/>
      <c r="AD203" s="68">
        <f t="shared" si="99"/>
        <v>0</v>
      </c>
      <c r="AE203" s="141">
        <f t="shared" si="100"/>
        <v>0</v>
      </c>
      <c r="AF203" s="68">
        <f t="shared" si="101"/>
        <v>0</v>
      </c>
      <c r="AG203" s="138">
        <f t="shared" si="86"/>
        <v>0</v>
      </c>
      <c r="AH203" s="139">
        <f t="shared" si="102"/>
        <v>0</v>
      </c>
      <c r="AI203" s="127" t="e">
        <f t="shared" si="103"/>
        <v>#DIV/0!</v>
      </c>
    </row>
    <row r="204" spans="1:35" ht="75" x14ac:dyDescent="0.25">
      <c r="A204" s="300"/>
      <c r="B204" s="302"/>
      <c r="C204" s="14" t="s">
        <v>160</v>
      </c>
      <c r="D204" s="22">
        <v>13.16</v>
      </c>
      <c r="E204" s="23">
        <v>48.36</v>
      </c>
      <c r="F204" s="23">
        <v>50.29</v>
      </c>
      <c r="G204" s="23">
        <f t="shared" si="87"/>
        <v>318.2088</v>
      </c>
      <c r="H204" s="23">
        <f t="shared" si="88"/>
        <v>330.90820000000002</v>
      </c>
      <c r="I204" s="23">
        <f t="shared" si="81"/>
        <v>649.11699999999996</v>
      </c>
      <c r="J204" s="133">
        <f t="shared" si="89"/>
        <v>661.81640000000004</v>
      </c>
      <c r="K204" s="65">
        <f t="shared" ref="K204:K220" si="104">F204</f>
        <v>50.29</v>
      </c>
      <c r="L204" s="65">
        <v>52.56</v>
      </c>
      <c r="M204" s="65">
        <f t="shared" si="90"/>
        <v>330.90820000000002</v>
      </c>
      <c r="N204" s="65">
        <f t="shared" si="91"/>
        <v>100</v>
      </c>
      <c r="O204" s="133">
        <f t="shared" si="92"/>
        <v>661.81640000000004</v>
      </c>
      <c r="P204" s="65">
        <f t="shared" si="93"/>
        <v>345.84480000000002</v>
      </c>
      <c r="Q204" s="65">
        <f t="shared" si="94"/>
        <v>676.75300000000004</v>
      </c>
      <c r="R204" s="135">
        <f t="shared" si="95"/>
        <v>691.68960000000004</v>
      </c>
      <c r="S204" s="65">
        <f t="shared" si="96"/>
        <v>104.51381984489959</v>
      </c>
      <c r="T204" s="164"/>
      <c r="U204" s="25"/>
      <c r="V204" s="25">
        <f t="shared" ref="V204:V218" si="105">U204*1.06</f>
        <v>0</v>
      </c>
      <c r="W204" s="25">
        <f t="shared" si="82"/>
        <v>0</v>
      </c>
      <c r="X204" s="25">
        <f t="shared" si="83"/>
        <v>0</v>
      </c>
      <c r="Y204" s="25">
        <f t="shared" si="84"/>
        <v>0</v>
      </c>
      <c r="Z204" s="136">
        <f t="shared" si="97"/>
        <v>0</v>
      </c>
      <c r="AA204" s="25" t="e">
        <f t="shared" si="98"/>
        <v>#DIV/0!</v>
      </c>
      <c r="AB204" s="68">
        <f t="shared" ref="AB204:AB220" si="106">V204</f>
        <v>0</v>
      </c>
      <c r="AC204" s="71"/>
      <c r="AD204" s="68">
        <f t="shared" si="99"/>
        <v>0</v>
      </c>
      <c r="AE204" s="141">
        <f t="shared" si="100"/>
        <v>0</v>
      </c>
      <c r="AF204" s="68">
        <f t="shared" si="101"/>
        <v>0</v>
      </c>
      <c r="AG204" s="138">
        <f t="shared" si="86"/>
        <v>0</v>
      </c>
      <c r="AH204" s="139">
        <f t="shared" si="102"/>
        <v>0</v>
      </c>
      <c r="AI204" s="127" t="e">
        <f t="shared" si="103"/>
        <v>#DIV/0!</v>
      </c>
    </row>
    <row r="205" spans="1:35" ht="105" x14ac:dyDescent="0.25">
      <c r="A205" s="300"/>
      <c r="B205" s="302"/>
      <c r="C205" s="14" t="s">
        <v>161</v>
      </c>
      <c r="D205" s="22">
        <v>6</v>
      </c>
      <c r="E205" s="23">
        <v>43.4</v>
      </c>
      <c r="F205" s="23">
        <v>45.14</v>
      </c>
      <c r="G205" s="23">
        <f t="shared" si="87"/>
        <v>130.19999999999999</v>
      </c>
      <c r="H205" s="23">
        <f t="shared" si="88"/>
        <v>135.42000000000002</v>
      </c>
      <c r="I205" s="23">
        <f t="shared" si="81"/>
        <v>265.62</v>
      </c>
      <c r="J205" s="133">
        <f t="shared" si="89"/>
        <v>270.84000000000003</v>
      </c>
      <c r="K205" s="65">
        <f t="shared" si="104"/>
        <v>45.14</v>
      </c>
      <c r="L205" s="65">
        <v>47.17</v>
      </c>
      <c r="M205" s="65">
        <f t="shared" si="90"/>
        <v>135.42000000000002</v>
      </c>
      <c r="N205" s="65">
        <f t="shared" si="91"/>
        <v>100</v>
      </c>
      <c r="O205" s="133">
        <f t="shared" si="92"/>
        <v>270.84000000000003</v>
      </c>
      <c r="P205" s="65">
        <f t="shared" si="93"/>
        <v>141.51</v>
      </c>
      <c r="Q205" s="65">
        <f t="shared" si="94"/>
        <v>276.93</v>
      </c>
      <c r="R205" s="135">
        <f t="shared" si="95"/>
        <v>283.02</v>
      </c>
      <c r="S205" s="65">
        <f t="shared" si="96"/>
        <v>104.49712007089056</v>
      </c>
      <c r="T205" s="164"/>
      <c r="U205" s="25"/>
      <c r="V205" s="25">
        <f t="shared" si="105"/>
        <v>0</v>
      </c>
      <c r="W205" s="25">
        <f t="shared" si="82"/>
        <v>0</v>
      </c>
      <c r="X205" s="25">
        <f t="shared" si="83"/>
        <v>0</v>
      </c>
      <c r="Y205" s="25">
        <f t="shared" si="84"/>
        <v>0</v>
      </c>
      <c r="Z205" s="136">
        <f t="shared" si="97"/>
        <v>0</v>
      </c>
      <c r="AA205" s="25" t="e">
        <f t="shared" si="98"/>
        <v>#DIV/0!</v>
      </c>
      <c r="AB205" s="68">
        <f t="shared" si="106"/>
        <v>0</v>
      </c>
      <c r="AC205" s="71"/>
      <c r="AD205" s="68">
        <f t="shared" si="99"/>
        <v>0</v>
      </c>
      <c r="AE205" s="141">
        <f t="shared" si="100"/>
        <v>0</v>
      </c>
      <c r="AF205" s="68">
        <f t="shared" si="101"/>
        <v>0</v>
      </c>
      <c r="AG205" s="138">
        <f t="shared" si="86"/>
        <v>0</v>
      </c>
      <c r="AH205" s="139">
        <f t="shared" si="102"/>
        <v>0</v>
      </c>
      <c r="AI205" s="127" t="e">
        <f t="shared" si="103"/>
        <v>#DIV/0!</v>
      </c>
    </row>
    <row r="206" spans="1:35" ht="60" x14ac:dyDescent="0.25">
      <c r="A206" s="300"/>
      <c r="B206" s="302"/>
      <c r="C206" s="14" t="s">
        <v>162</v>
      </c>
      <c r="D206" s="22">
        <v>7.74</v>
      </c>
      <c r="E206" s="23">
        <v>49.63</v>
      </c>
      <c r="F206" s="23">
        <v>51.61</v>
      </c>
      <c r="G206" s="23">
        <f t="shared" si="87"/>
        <v>192.06810000000002</v>
      </c>
      <c r="H206" s="23">
        <f t="shared" si="88"/>
        <v>199.73070000000001</v>
      </c>
      <c r="I206" s="23">
        <f t="shared" si="81"/>
        <v>391.79880000000003</v>
      </c>
      <c r="J206" s="133">
        <f t="shared" si="89"/>
        <v>399.46140000000003</v>
      </c>
      <c r="K206" s="65">
        <f t="shared" si="104"/>
        <v>51.61</v>
      </c>
      <c r="L206" s="65">
        <v>53.93</v>
      </c>
      <c r="M206" s="65">
        <f t="shared" si="90"/>
        <v>199.73070000000001</v>
      </c>
      <c r="N206" s="65">
        <f t="shared" si="91"/>
        <v>100</v>
      </c>
      <c r="O206" s="133">
        <f t="shared" si="92"/>
        <v>399.46140000000003</v>
      </c>
      <c r="P206" s="65">
        <f t="shared" si="93"/>
        <v>208.70910000000001</v>
      </c>
      <c r="Q206" s="65">
        <f t="shared" si="94"/>
        <v>408.43979999999999</v>
      </c>
      <c r="R206" s="135">
        <f t="shared" si="95"/>
        <v>417.41820000000001</v>
      </c>
      <c r="S206" s="65">
        <f t="shared" si="96"/>
        <v>104.49525285797326</v>
      </c>
      <c r="T206" s="164"/>
      <c r="U206" s="25"/>
      <c r="V206" s="25">
        <f t="shared" si="105"/>
        <v>0</v>
      </c>
      <c r="W206" s="25">
        <f t="shared" si="82"/>
        <v>0</v>
      </c>
      <c r="X206" s="25">
        <f t="shared" si="83"/>
        <v>0</v>
      </c>
      <c r="Y206" s="25">
        <f t="shared" si="84"/>
        <v>0</v>
      </c>
      <c r="Z206" s="136">
        <f t="shared" si="97"/>
        <v>0</v>
      </c>
      <c r="AA206" s="25" t="e">
        <f t="shared" si="98"/>
        <v>#DIV/0!</v>
      </c>
      <c r="AB206" s="68">
        <f t="shared" si="106"/>
        <v>0</v>
      </c>
      <c r="AC206" s="71"/>
      <c r="AD206" s="68">
        <f t="shared" si="99"/>
        <v>0</v>
      </c>
      <c r="AE206" s="141">
        <f t="shared" si="100"/>
        <v>0</v>
      </c>
      <c r="AF206" s="68">
        <f t="shared" si="101"/>
        <v>0</v>
      </c>
      <c r="AG206" s="138">
        <f t="shared" si="86"/>
        <v>0</v>
      </c>
      <c r="AH206" s="139">
        <f t="shared" si="102"/>
        <v>0</v>
      </c>
      <c r="AI206" s="127" t="e">
        <f t="shared" si="103"/>
        <v>#DIV/0!</v>
      </c>
    </row>
    <row r="207" spans="1:35" ht="90" x14ac:dyDescent="0.25">
      <c r="A207" s="300"/>
      <c r="B207" s="302"/>
      <c r="C207" s="14" t="s">
        <v>163</v>
      </c>
      <c r="D207" s="22">
        <v>5.72</v>
      </c>
      <c r="E207" s="23">
        <v>50.38</v>
      </c>
      <c r="F207" s="23">
        <v>52.39</v>
      </c>
      <c r="G207" s="23">
        <f t="shared" si="87"/>
        <v>144.08680000000001</v>
      </c>
      <c r="H207" s="23">
        <f t="shared" si="88"/>
        <v>149.83539999999999</v>
      </c>
      <c r="I207" s="23">
        <f t="shared" si="81"/>
        <v>293.92219999999998</v>
      </c>
      <c r="J207" s="133">
        <f t="shared" si="89"/>
        <v>299.67079999999999</v>
      </c>
      <c r="K207" s="65">
        <f t="shared" si="104"/>
        <v>52.39</v>
      </c>
      <c r="L207" s="65">
        <v>54.74</v>
      </c>
      <c r="M207" s="65">
        <f t="shared" si="90"/>
        <v>149.83539999999999</v>
      </c>
      <c r="N207" s="65">
        <f t="shared" si="91"/>
        <v>100</v>
      </c>
      <c r="O207" s="133">
        <f t="shared" si="92"/>
        <v>299.67079999999999</v>
      </c>
      <c r="P207" s="65">
        <f t="shared" si="93"/>
        <v>156.5564</v>
      </c>
      <c r="Q207" s="65">
        <f t="shared" si="94"/>
        <v>306.39179999999999</v>
      </c>
      <c r="R207" s="135">
        <f t="shared" si="95"/>
        <v>313.11279999999999</v>
      </c>
      <c r="S207" s="65">
        <f t="shared" si="96"/>
        <v>104.48558885283452</v>
      </c>
      <c r="T207" s="164"/>
      <c r="U207" s="25"/>
      <c r="V207" s="25">
        <f t="shared" si="105"/>
        <v>0</v>
      </c>
      <c r="W207" s="25">
        <f t="shared" si="82"/>
        <v>0</v>
      </c>
      <c r="X207" s="25">
        <f t="shared" si="83"/>
        <v>0</v>
      </c>
      <c r="Y207" s="25">
        <f t="shared" si="84"/>
        <v>0</v>
      </c>
      <c r="Z207" s="136">
        <f t="shared" si="97"/>
        <v>0</v>
      </c>
      <c r="AA207" s="25" t="e">
        <f t="shared" si="98"/>
        <v>#DIV/0!</v>
      </c>
      <c r="AB207" s="68">
        <f t="shared" si="106"/>
        <v>0</v>
      </c>
      <c r="AC207" s="71"/>
      <c r="AD207" s="68">
        <f t="shared" si="99"/>
        <v>0</v>
      </c>
      <c r="AE207" s="141">
        <f t="shared" si="100"/>
        <v>0</v>
      </c>
      <c r="AF207" s="68">
        <f t="shared" si="101"/>
        <v>0</v>
      </c>
      <c r="AG207" s="138">
        <f t="shared" si="86"/>
        <v>0</v>
      </c>
      <c r="AH207" s="139">
        <f t="shared" si="102"/>
        <v>0</v>
      </c>
      <c r="AI207" s="127" t="e">
        <f t="shared" si="103"/>
        <v>#DIV/0!</v>
      </c>
    </row>
    <row r="208" spans="1:35" ht="180" customHeight="1" x14ac:dyDescent="0.25">
      <c r="A208" s="300"/>
      <c r="B208" s="302"/>
      <c r="C208" s="14" t="s">
        <v>164</v>
      </c>
      <c r="D208" s="22">
        <v>9</v>
      </c>
      <c r="E208" s="23">
        <v>42.22</v>
      </c>
      <c r="F208" s="23">
        <v>43.91</v>
      </c>
      <c r="G208" s="23">
        <f t="shared" si="87"/>
        <v>189.99</v>
      </c>
      <c r="H208" s="23">
        <f t="shared" si="88"/>
        <v>197.59499999999997</v>
      </c>
      <c r="I208" s="23">
        <f t="shared" si="81"/>
        <v>387.58499999999998</v>
      </c>
      <c r="J208" s="133">
        <f t="shared" si="89"/>
        <v>395.18999999999994</v>
      </c>
      <c r="K208" s="65">
        <f t="shared" si="104"/>
        <v>43.91</v>
      </c>
      <c r="L208" s="65">
        <v>45.89</v>
      </c>
      <c r="M208" s="65">
        <f t="shared" si="90"/>
        <v>197.59499999999997</v>
      </c>
      <c r="N208" s="65">
        <f t="shared" si="91"/>
        <v>100</v>
      </c>
      <c r="O208" s="133">
        <f t="shared" si="92"/>
        <v>395.18999999999994</v>
      </c>
      <c r="P208" s="65">
        <f t="shared" si="93"/>
        <v>206.505</v>
      </c>
      <c r="Q208" s="65">
        <f t="shared" si="94"/>
        <v>404.09999999999997</v>
      </c>
      <c r="R208" s="135">
        <f t="shared" si="95"/>
        <v>413.01</v>
      </c>
      <c r="S208" s="65">
        <f t="shared" si="96"/>
        <v>104.50922341152358</v>
      </c>
      <c r="T208" s="164"/>
      <c r="U208" s="25"/>
      <c r="V208" s="25">
        <f t="shared" si="105"/>
        <v>0</v>
      </c>
      <c r="W208" s="25">
        <f t="shared" si="82"/>
        <v>0</v>
      </c>
      <c r="X208" s="25">
        <f t="shared" si="83"/>
        <v>0</v>
      </c>
      <c r="Y208" s="25">
        <f t="shared" si="84"/>
        <v>0</v>
      </c>
      <c r="Z208" s="136">
        <f t="shared" si="97"/>
        <v>0</v>
      </c>
      <c r="AA208" s="25" t="e">
        <f t="shared" si="98"/>
        <v>#DIV/0!</v>
      </c>
      <c r="AB208" s="68">
        <f t="shared" si="106"/>
        <v>0</v>
      </c>
      <c r="AC208" s="71"/>
      <c r="AD208" s="68">
        <f t="shared" si="99"/>
        <v>0</v>
      </c>
      <c r="AE208" s="141">
        <f t="shared" si="100"/>
        <v>0</v>
      </c>
      <c r="AF208" s="68">
        <f t="shared" si="101"/>
        <v>0</v>
      </c>
      <c r="AG208" s="138">
        <f t="shared" si="86"/>
        <v>0</v>
      </c>
      <c r="AH208" s="139">
        <f t="shared" si="102"/>
        <v>0</v>
      </c>
      <c r="AI208" s="127" t="e">
        <f t="shared" si="103"/>
        <v>#DIV/0!</v>
      </c>
    </row>
    <row r="209" spans="1:38" ht="60" x14ac:dyDescent="0.25">
      <c r="A209" s="300"/>
      <c r="B209" s="302"/>
      <c r="C209" s="14" t="s">
        <v>165</v>
      </c>
      <c r="D209" s="22">
        <v>6</v>
      </c>
      <c r="E209" s="23">
        <v>51.37</v>
      </c>
      <c r="F209" s="23">
        <v>53.42</v>
      </c>
      <c r="G209" s="23">
        <f t="shared" si="87"/>
        <v>154.10999999999999</v>
      </c>
      <c r="H209" s="23">
        <f t="shared" si="88"/>
        <v>160.26</v>
      </c>
      <c r="I209" s="23">
        <f t="shared" si="81"/>
        <v>314.37</v>
      </c>
      <c r="J209" s="133">
        <f t="shared" si="89"/>
        <v>320.52</v>
      </c>
      <c r="K209" s="65">
        <f t="shared" si="104"/>
        <v>53.42</v>
      </c>
      <c r="L209" s="65">
        <v>55.82</v>
      </c>
      <c r="M209" s="65">
        <f t="shared" si="90"/>
        <v>160.26</v>
      </c>
      <c r="N209" s="65">
        <f t="shared" si="91"/>
        <v>100</v>
      </c>
      <c r="O209" s="133">
        <f t="shared" si="92"/>
        <v>320.52</v>
      </c>
      <c r="P209" s="65">
        <f t="shared" si="93"/>
        <v>167.46</v>
      </c>
      <c r="Q209" s="65">
        <f t="shared" si="94"/>
        <v>327.72</v>
      </c>
      <c r="R209" s="135">
        <f t="shared" si="95"/>
        <v>334.92</v>
      </c>
      <c r="S209" s="65">
        <f t="shared" si="96"/>
        <v>104.49269936353424</v>
      </c>
      <c r="T209" s="164"/>
      <c r="U209" s="25"/>
      <c r="V209" s="25">
        <f t="shared" si="105"/>
        <v>0</v>
      </c>
      <c r="W209" s="25">
        <f t="shared" si="82"/>
        <v>0</v>
      </c>
      <c r="X209" s="25">
        <f t="shared" si="83"/>
        <v>0</v>
      </c>
      <c r="Y209" s="25">
        <f t="shared" si="84"/>
        <v>0</v>
      </c>
      <c r="Z209" s="136">
        <f t="shared" si="97"/>
        <v>0</v>
      </c>
      <c r="AA209" s="25" t="e">
        <f t="shared" si="98"/>
        <v>#DIV/0!</v>
      </c>
      <c r="AB209" s="68">
        <f t="shared" si="106"/>
        <v>0</v>
      </c>
      <c r="AC209" s="71"/>
      <c r="AD209" s="68">
        <f t="shared" si="99"/>
        <v>0</v>
      </c>
      <c r="AE209" s="141">
        <f t="shared" si="100"/>
        <v>0</v>
      </c>
      <c r="AF209" s="68">
        <f t="shared" si="101"/>
        <v>0</v>
      </c>
      <c r="AG209" s="138">
        <f t="shared" si="86"/>
        <v>0</v>
      </c>
      <c r="AH209" s="139">
        <f t="shared" si="102"/>
        <v>0</v>
      </c>
      <c r="AI209" s="127" t="e">
        <f t="shared" si="103"/>
        <v>#DIV/0!</v>
      </c>
    </row>
    <row r="210" spans="1:38" ht="75" x14ac:dyDescent="0.25">
      <c r="A210" s="300"/>
      <c r="B210" s="302"/>
      <c r="C210" s="14" t="s">
        <v>166</v>
      </c>
      <c r="D210" s="22">
        <v>13.6</v>
      </c>
      <c r="E210" s="23">
        <v>52.24</v>
      </c>
      <c r="F210" s="23">
        <v>54.32</v>
      </c>
      <c r="G210" s="23">
        <f t="shared" si="87"/>
        <v>355.23200000000003</v>
      </c>
      <c r="H210" s="23">
        <f t="shared" si="88"/>
        <v>369.37599999999998</v>
      </c>
      <c r="I210" s="23">
        <f t="shared" si="81"/>
        <v>724.60799999999995</v>
      </c>
      <c r="J210" s="133">
        <f t="shared" si="89"/>
        <v>738.75199999999995</v>
      </c>
      <c r="K210" s="65">
        <f t="shared" si="104"/>
        <v>54.32</v>
      </c>
      <c r="L210" s="65">
        <v>56.77</v>
      </c>
      <c r="M210" s="65">
        <f t="shared" si="90"/>
        <v>369.37599999999998</v>
      </c>
      <c r="N210" s="65">
        <f t="shared" si="91"/>
        <v>100</v>
      </c>
      <c r="O210" s="133">
        <f t="shared" si="92"/>
        <v>738.75199999999995</v>
      </c>
      <c r="P210" s="65">
        <f t="shared" si="93"/>
        <v>386.036</v>
      </c>
      <c r="Q210" s="65">
        <f t="shared" si="94"/>
        <v>755.41200000000003</v>
      </c>
      <c r="R210" s="135">
        <f t="shared" si="95"/>
        <v>772.072</v>
      </c>
      <c r="S210" s="65">
        <f t="shared" si="96"/>
        <v>104.51030927835052</v>
      </c>
      <c r="T210" s="164"/>
      <c r="U210" s="25"/>
      <c r="V210" s="25">
        <f t="shared" si="105"/>
        <v>0</v>
      </c>
      <c r="W210" s="25">
        <f t="shared" si="82"/>
        <v>0</v>
      </c>
      <c r="X210" s="25">
        <f t="shared" si="83"/>
        <v>0</v>
      </c>
      <c r="Y210" s="25">
        <f t="shared" si="84"/>
        <v>0</v>
      </c>
      <c r="Z210" s="136">
        <f t="shared" si="97"/>
        <v>0</v>
      </c>
      <c r="AA210" s="25" t="e">
        <f t="shared" si="98"/>
        <v>#DIV/0!</v>
      </c>
      <c r="AB210" s="68">
        <f t="shared" si="106"/>
        <v>0</v>
      </c>
      <c r="AC210" s="71"/>
      <c r="AD210" s="68">
        <f t="shared" si="99"/>
        <v>0</v>
      </c>
      <c r="AE210" s="141">
        <f t="shared" si="100"/>
        <v>0</v>
      </c>
      <c r="AF210" s="68">
        <f t="shared" si="101"/>
        <v>0</v>
      </c>
      <c r="AG210" s="138">
        <f t="shared" si="86"/>
        <v>0</v>
      </c>
      <c r="AH210" s="139">
        <f t="shared" si="102"/>
        <v>0</v>
      </c>
      <c r="AI210" s="127" t="e">
        <f t="shared" si="103"/>
        <v>#DIV/0!</v>
      </c>
    </row>
    <row r="211" spans="1:38" ht="60" x14ac:dyDescent="0.25">
      <c r="A211" s="300"/>
      <c r="B211" s="302"/>
      <c r="C211" s="14" t="s">
        <v>152</v>
      </c>
      <c r="D211" s="22">
        <v>12.6</v>
      </c>
      <c r="E211" s="23">
        <v>50.5</v>
      </c>
      <c r="F211" s="23">
        <v>52.51</v>
      </c>
      <c r="G211" s="23">
        <f t="shared" si="87"/>
        <v>318.14999999999998</v>
      </c>
      <c r="H211" s="23">
        <f t="shared" si="88"/>
        <v>330.81299999999999</v>
      </c>
      <c r="I211" s="23">
        <f t="shared" ref="I211:I220" si="107">G211+H211</f>
        <v>648.96299999999997</v>
      </c>
      <c r="J211" s="133">
        <f t="shared" si="89"/>
        <v>661.62599999999998</v>
      </c>
      <c r="K211" s="65">
        <f t="shared" si="104"/>
        <v>52.51</v>
      </c>
      <c r="L211" s="65">
        <v>54.88</v>
      </c>
      <c r="M211" s="65">
        <f t="shared" si="90"/>
        <v>330.81299999999999</v>
      </c>
      <c r="N211" s="65">
        <f t="shared" si="91"/>
        <v>100</v>
      </c>
      <c r="O211" s="133">
        <f t="shared" si="92"/>
        <v>661.62599999999998</v>
      </c>
      <c r="P211" s="65">
        <f t="shared" si="93"/>
        <v>345.74400000000003</v>
      </c>
      <c r="Q211" s="65">
        <f t="shared" si="94"/>
        <v>676.55700000000002</v>
      </c>
      <c r="R211" s="135">
        <f t="shared" si="95"/>
        <v>691.48800000000006</v>
      </c>
      <c r="S211" s="65">
        <f t="shared" si="96"/>
        <v>104.51342601409257</v>
      </c>
      <c r="T211" s="164"/>
      <c r="U211" s="25"/>
      <c r="V211" s="25"/>
      <c r="W211" s="25">
        <f t="shared" ref="W211:W220" si="108">T211*U211/2</f>
        <v>0</v>
      </c>
      <c r="X211" s="25">
        <f t="shared" ref="X211:X220" si="109">T211*V211/2</f>
        <v>0</v>
      </c>
      <c r="Y211" s="25">
        <f t="shared" ref="Y211:Y220" si="110">W211+X211</f>
        <v>0</v>
      </c>
      <c r="Z211" s="136">
        <f t="shared" si="97"/>
        <v>0</v>
      </c>
      <c r="AA211" s="25" t="e">
        <f t="shared" si="98"/>
        <v>#DIV/0!</v>
      </c>
      <c r="AB211" s="68">
        <f t="shared" si="106"/>
        <v>0</v>
      </c>
      <c r="AC211" s="71"/>
      <c r="AD211" s="68">
        <f t="shared" si="99"/>
        <v>0</v>
      </c>
      <c r="AE211" s="141">
        <f t="shared" si="100"/>
        <v>0</v>
      </c>
      <c r="AF211" s="68">
        <f t="shared" si="101"/>
        <v>0</v>
      </c>
      <c r="AG211" s="138">
        <f t="shared" si="86"/>
        <v>0</v>
      </c>
      <c r="AH211" s="139">
        <f t="shared" si="102"/>
        <v>0</v>
      </c>
      <c r="AI211" s="127" t="e">
        <f t="shared" si="103"/>
        <v>#DIV/0!</v>
      </c>
    </row>
    <row r="212" spans="1:38" ht="60" x14ac:dyDescent="0.25">
      <c r="A212" s="300"/>
      <c r="B212" s="302"/>
      <c r="C212" s="14" t="s">
        <v>252</v>
      </c>
      <c r="D212" s="164">
        <v>13.72</v>
      </c>
      <c r="E212" s="25">
        <v>41.64</v>
      </c>
      <c r="F212" s="23">
        <v>43.31</v>
      </c>
      <c r="G212" s="23">
        <f t="shared" si="87"/>
        <v>285.65039999999999</v>
      </c>
      <c r="H212" s="23">
        <f t="shared" si="88"/>
        <v>297.10660000000001</v>
      </c>
      <c r="I212" s="23">
        <f t="shared" si="107"/>
        <v>582.75700000000006</v>
      </c>
      <c r="J212" s="133">
        <f t="shared" si="89"/>
        <v>594.21320000000003</v>
      </c>
      <c r="K212" s="65">
        <f t="shared" si="104"/>
        <v>43.31</v>
      </c>
      <c r="L212" s="65">
        <v>45.25</v>
      </c>
      <c r="M212" s="65">
        <f t="shared" si="90"/>
        <v>297.10660000000001</v>
      </c>
      <c r="N212" s="65">
        <f t="shared" si="91"/>
        <v>100</v>
      </c>
      <c r="O212" s="133">
        <f t="shared" si="92"/>
        <v>594.21320000000003</v>
      </c>
      <c r="P212" s="65">
        <f t="shared" si="93"/>
        <v>310.41500000000002</v>
      </c>
      <c r="Q212" s="65">
        <f t="shared" si="94"/>
        <v>607.52160000000003</v>
      </c>
      <c r="R212" s="135">
        <f t="shared" si="95"/>
        <v>620.83000000000004</v>
      </c>
      <c r="S212" s="65">
        <f t="shared" si="96"/>
        <v>104.47933502655276</v>
      </c>
      <c r="T212" s="164"/>
      <c r="U212" s="43"/>
      <c r="V212" s="25">
        <f t="shared" si="105"/>
        <v>0</v>
      </c>
      <c r="W212" s="25">
        <f t="shared" si="108"/>
        <v>0</v>
      </c>
      <c r="X212" s="25">
        <f t="shared" si="109"/>
        <v>0</v>
      </c>
      <c r="Y212" s="25">
        <f t="shared" si="110"/>
        <v>0</v>
      </c>
      <c r="Z212" s="136">
        <f t="shared" si="97"/>
        <v>0</v>
      </c>
      <c r="AA212" s="25" t="e">
        <f t="shared" si="98"/>
        <v>#DIV/0!</v>
      </c>
      <c r="AB212" s="68">
        <f t="shared" si="106"/>
        <v>0</v>
      </c>
      <c r="AC212" s="71"/>
      <c r="AD212" s="68">
        <f t="shared" si="99"/>
        <v>0</v>
      </c>
      <c r="AE212" s="141">
        <f t="shared" si="100"/>
        <v>0</v>
      </c>
      <c r="AF212" s="68">
        <f t="shared" si="101"/>
        <v>0</v>
      </c>
      <c r="AG212" s="138">
        <f t="shared" si="86"/>
        <v>0</v>
      </c>
      <c r="AH212" s="139">
        <f t="shared" si="102"/>
        <v>0</v>
      </c>
      <c r="AI212" s="127" t="e">
        <f t="shared" si="103"/>
        <v>#DIV/0!</v>
      </c>
    </row>
    <row r="213" spans="1:38" ht="60" x14ac:dyDescent="0.25">
      <c r="A213" s="300"/>
      <c r="B213" s="302"/>
      <c r="C213" s="14" t="s">
        <v>253</v>
      </c>
      <c r="D213" s="32">
        <v>8.8699999999999992</v>
      </c>
      <c r="E213" s="33">
        <v>48.31</v>
      </c>
      <c r="F213" s="23">
        <v>50.24</v>
      </c>
      <c r="G213" s="23">
        <f t="shared" si="87"/>
        <v>214.25485</v>
      </c>
      <c r="H213" s="23">
        <f t="shared" si="88"/>
        <v>222.81439999999998</v>
      </c>
      <c r="I213" s="23">
        <f t="shared" si="107"/>
        <v>437.06925000000001</v>
      </c>
      <c r="J213" s="133">
        <f t="shared" si="89"/>
        <v>445.62879999999996</v>
      </c>
      <c r="K213" s="65">
        <f t="shared" si="104"/>
        <v>50.24</v>
      </c>
      <c r="L213" s="65">
        <v>52.5</v>
      </c>
      <c r="M213" s="65">
        <f t="shared" si="90"/>
        <v>222.81439999999998</v>
      </c>
      <c r="N213" s="65">
        <f t="shared" si="91"/>
        <v>100</v>
      </c>
      <c r="O213" s="133">
        <f t="shared" si="92"/>
        <v>445.62879999999996</v>
      </c>
      <c r="P213" s="65">
        <f t="shared" si="93"/>
        <v>232.83749999999998</v>
      </c>
      <c r="Q213" s="65">
        <f t="shared" si="94"/>
        <v>455.65189999999996</v>
      </c>
      <c r="R213" s="135">
        <f t="shared" si="95"/>
        <v>465.67499999999995</v>
      </c>
      <c r="S213" s="65">
        <f t="shared" si="96"/>
        <v>104.49840764331211</v>
      </c>
      <c r="T213" s="164"/>
      <c r="U213" s="43"/>
      <c r="V213" s="25">
        <f t="shared" si="105"/>
        <v>0</v>
      </c>
      <c r="W213" s="25">
        <f t="shared" si="108"/>
        <v>0</v>
      </c>
      <c r="X213" s="25">
        <f t="shared" si="109"/>
        <v>0</v>
      </c>
      <c r="Y213" s="25">
        <f t="shared" si="110"/>
        <v>0</v>
      </c>
      <c r="Z213" s="136">
        <f t="shared" si="97"/>
        <v>0</v>
      </c>
      <c r="AA213" s="25" t="e">
        <f t="shared" si="98"/>
        <v>#DIV/0!</v>
      </c>
      <c r="AB213" s="68">
        <f t="shared" si="106"/>
        <v>0</v>
      </c>
      <c r="AC213" s="71"/>
      <c r="AD213" s="68">
        <f t="shared" si="99"/>
        <v>0</v>
      </c>
      <c r="AE213" s="141">
        <f t="shared" si="100"/>
        <v>0</v>
      </c>
      <c r="AF213" s="68">
        <f t="shared" si="101"/>
        <v>0</v>
      </c>
      <c r="AG213" s="138">
        <f t="shared" si="86"/>
        <v>0</v>
      </c>
      <c r="AH213" s="139">
        <f t="shared" si="102"/>
        <v>0</v>
      </c>
      <c r="AI213" s="127" t="e">
        <f t="shared" si="103"/>
        <v>#DIV/0!</v>
      </c>
    </row>
    <row r="214" spans="1:38" ht="60" x14ac:dyDescent="0.25">
      <c r="A214" s="300"/>
      <c r="B214" s="302"/>
      <c r="C214" s="14" t="s">
        <v>254</v>
      </c>
      <c r="D214" s="164">
        <v>11.14</v>
      </c>
      <c r="E214" s="25">
        <v>45.29</v>
      </c>
      <c r="F214" s="23">
        <v>47.1</v>
      </c>
      <c r="G214" s="23">
        <f t="shared" si="87"/>
        <v>252.2653</v>
      </c>
      <c r="H214" s="23">
        <f t="shared" si="88"/>
        <v>262.34700000000004</v>
      </c>
      <c r="I214" s="23">
        <f t="shared" si="107"/>
        <v>514.6123</v>
      </c>
      <c r="J214" s="133">
        <f t="shared" si="89"/>
        <v>524.69400000000007</v>
      </c>
      <c r="K214" s="65">
        <f t="shared" si="104"/>
        <v>47.1</v>
      </c>
      <c r="L214" s="65">
        <v>49.22</v>
      </c>
      <c r="M214" s="65">
        <f t="shared" si="90"/>
        <v>262.34700000000004</v>
      </c>
      <c r="N214" s="65">
        <f t="shared" si="91"/>
        <v>100</v>
      </c>
      <c r="O214" s="133">
        <f t="shared" si="92"/>
        <v>524.69400000000007</v>
      </c>
      <c r="P214" s="65">
        <f t="shared" si="93"/>
        <v>274.15539999999999</v>
      </c>
      <c r="Q214" s="65">
        <f t="shared" si="94"/>
        <v>536.50240000000008</v>
      </c>
      <c r="R214" s="135">
        <f t="shared" si="95"/>
        <v>548.31079999999997</v>
      </c>
      <c r="S214" s="65">
        <f t="shared" si="96"/>
        <v>104.50106157112526</v>
      </c>
      <c r="T214" s="164"/>
      <c r="U214" s="43"/>
      <c r="V214" s="25">
        <f t="shared" si="105"/>
        <v>0</v>
      </c>
      <c r="W214" s="25">
        <f t="shared" si="108"/>
        <v>0</v>
      </c>
      <c r="X214" s="25">
        <f t="shared" si="109"/>
        <v>0</v>
      </c>
      <c r="Y214" s="25">
        <f t="shared" si="110"/>
        <v>0</v>
      </c>
      <c r="Z214" s="136">
        <f t="shared" si="97"/>
        <v>0</v>
      </c>
      <c r="AA214" s="25" t="e">
        <f t="shared" si="98"/>
        <v>#DIV/0!</v>
      </c>
      <c r="AB214" s="68">
        <f t="shared" si="106"/>
        <v>0</v>
      </c>
      <c r="AC214" s="71"/>
      <c r="AD214" s="68">
        <f t="shared" si="99"/>
        <v>0</v>
      </c>
      <c r="AE214" s="141">
        <f t="shared" si="100"/>
        <v>0</v>
      </c>
      <c r="AF214" s="68">
        <f t="shared" si="101"/>
        <v>0</v>
      </c>
      <c r="AG214" s="138">
        <f t="shared" si="86"/>
        <v>0</v>
      </c>
      <c r="AH214" s="139">
        <f t="shared" si="102"/>
        <v>0</v>
      </c>
      <c r="AI214" s="127" t="e">
        <f t="shared" si="103"/>
        <v>#DIV/0!</v>
      </c>
    </row>
    <row r="215" spans="1:38" ht="45" x14ac:dyDescent="0.25">
      <c r="A215" s="300"/>
      <c r="B215" s="302"/>
      <c r="C215" s="14" t="s">
        <v>255</v>
      </c>
      <c r="D215" s="164">
        <v>26.16</v>
      </c>
      <c r="E215" s="25">
        <v>40.04</v>
      </c>
      <c r="F215" s="23">
        <v>41.64</v>
      </c>
      <c r="G215" s="23">
        <f t="shared" si="87"/>
        <v>523.72320000000002</v>
      </c>
      <c r="H215" s="23">
        <f t="shared" si="88"/>
        <v>544.65120000000002</v>
      </c>
      <c r="I215" s="23">
        <f t="shared" si="107"/>
        <v>1068.3744000000002</v>
      </c>
      <c r="J215" s="133">
        <f t="shared" si="89"/>
        <v>1089.3024</v>
      </c>
      <c r="K215" s="65">
        <f t="shared" si="104"/>
        <v>41.64</v>
      </c>
      <c r="L215" s="65">
        <v>43.51</v>
      </c>
      <c r="M215" s="65">
        <f t="shared" si="90"/>
        <v>544.65120000000002</v>
      </c>
      <c r="N215" s="65">
        <f t="shared" si="91"/>
        <v>100</v>
      </c>
      <c r="O215" s="133">
        <f t="shared" si="92"/>
        <v>1089.3024</v>
      </c>
      <c r="P215" s="65">
        <f t="shared" si="93"/>
        <v>569.11079999999993</v>
      </c>
      <c r="Q215" s="65">
        <f t="shared" si="94"/>
        <v>1113.7619999999999</v>
      </c>
      <c r="R215" s="135">
        <f t="shared" si="95"/>
        <v>1138.2215999999999</v>
      </c>
      <c r="S215" s="65">
        <f t="shared" si="96"/>
        <v>104.49087415946205</v>
      </c>
      <c r="T215" s="164"/>
      <c r="U215" s="43"/>
      <c r="V215" s="25">
        <f t="shared" si="105"/>
        <v>0</v>
      </c>
      <c r="W215" s="25">
        <f t="shared" si="108"/>
        <v>0</v>
      </c>
      <c r="X215" s="25">
        <f t="shared" si="109"/>
        <v>0</v>
      </c>
      <c r="Y215" s="25">
        <f t="shared" si="110"/>
        <v>0</v>
      </c>
      <c r="Z215" s="136">
        <f t="shared" si="97"/>
        <v>0</v>
      </c>
      <c r="AA215" s="25" t="e">
        <f t="shared" si="98"/>
        <v>#DIV/0!</v>
      </c>
      <c r="AB215" s="68">
        <f t="shared" si="106"/>
        <v>0</v>
      </c>
      <c r="AC215" s="71"/>
      <c r="AD215" s="68">
        <f t="shared" si="99"/>
        <v>0</v>
      </c>
      <c r="AE215" s="141">
        <f t="shared" si="100"/>
        <v>0</v>
      </c>
      <c r="AF215" s="68">
        <f t="shared" si="101"/>
        <v>0</v>
      </c>
      <c r="AG215" s="138">
        <f t="shared" si="86"/>
        <v>0</v>
      </c>
      <c r="AH215" s="139">
        <f t="shared" si="102"/>
        <v>0</v>
      </c>
      <c r="AI215" s="127" t="e">
        <f t="shared" si="103"/>
        <v>#DIV/0!</v>
      </c>
    </row>
    <row r="216" spans="1:38" ht="135" customHeight="1" x14ac:dyDescent="0.25">
      <c r="A216" s="300"/>
      <c r="B216" s="302"/>
      <c r="C216" s="14" t="s">
        <v>257</v>
      </c>
      <c r="D216" s="164">
        <v>65.709999999999994</v>
      </c>
      <c r="E216" s="25">
        <v>52.32</v>
      </c>
      <c r="F216" s="23">
        <v>54.41</v>
      </c>
      <c r="G216" s="23">
        <f t="shared" si="87"/>
        <v>1718.9735999999998</v>
      </c>
      <c r="H216" s="23">
        <f t="shared" si="88"/>
        <v>1787.6405499999996</v>
      </c>
      <c r="I216" s="23">
        <f t="shared" si="107"/>
        <v>3506.6141499999994</v>
      </c>
      <c r="J216" s="133">
        <f t="shared" si="89"/>
        <v>3575.2810999999992</v>
      </c>
      <c r="K216" s="65">
        <f t="shared" si="104"/>
        <v>54.41</v>
      </c>
      <c r="L216" s="65">
        <v>56.86</v>
      </c>
      <c r="M216" s="65">
        <f t="shared" si="90"/>
        <v>1787.6405499999996</v>
      </c>
      <c r="N216" s="65">
        <f t="shared" si="91"/>
        <v>100</v>
      </c>
      <c r="O216" s="133">
        <f t="shared" si="92"/>
        <v>3575.2810999999992</v>
      </c>
      <c r="P216" s="65">
        <f t="shared" si="93"/>
        <v>1868.1352999999999</v>
      </c>
      <c r="Q216" s="65">
        <f t="shared" si="94"/>
        <v>3655.7758499999995</v>
      </c>
      <c r="R216" s="135">
        <f t="shared" si="95"/>
        <v>3736.2705999999998</v>
      </c>
      <c r="S216" s="65">
        <f t="shared" si="96"/>
        <v>104.50284874104025</v>
      </c>
      <c r="T216" s="164"/>
      <c r="U216" s="43"/>
      <c r="V216" s="25">
        <f t="shared" si="105"/>
        <v>0</v>
      </c>
      <c r="W216" s="25">
        <f t="shared" si="108"/>
        <v>0</v>
      </c>
      <c r="X216" s="25">
        <f t="shared" si="109"/>
        <v>0</v>
      </c>
      <c r="Y216" s="25">
        <f t="shared" si="110"/>
        <v>0</v>
      </c>
      <c r="Z216" s="136">
        <f t="shared" si="97"/>
        <v>0</v>
      </c>
      <c r="AA216" s="25" t="e">
        <f t="shared" si="98"/>
        <v>#DIV/0!</v>
      </c>
      <c r="AB216" s="68">
        <f t="shared" si="106"/>
        <v>0</v>
      </c>
      <c r="AC216" s="71"/>
      <c r="AD216" s="68">
        <f t="shared" si="99"/>
        <v>0</v>
      </c>
      <c r="AE216" s="141">
        <f t="shared" si="100"/>
        <v>0</v>
      </c>
      <c r="AF216" s="68">
        <f t="shared" si="101"/>
        <v>0</v>
      </c>
      <c r="AG216" s="138">
        <f t="shared" si="86"/>
        <v>0</v>
      </c>
      <c r="AH216" s="139">
        <f t="shared" si="102"/>
        <v>0</v>
      </c>
      <c r="AI216" s="127" t="e">
        <f t="shared" si="103"/>
        <v>#DIV/0!</v>
      </c>
    </row>
    <row r="217" spans="1:38" ht="45" customHeight="1" x14ac:dyDescent="0.25">
      <c r="A217" s="300"/>
      <c r="B217" s="302"/>
      <c r="C217" s="14" t="s">
        <v>258</v>
      </c>
      <c r="D217" s="164">
        <v>15.84</v>
      </c>
      <c r="E217" s="25">
        <v>43.5</v>
      </c>
      <c r="F217" s="23">
        <v>45.24</v>
      </c>
      <c r="G217" s="23">
        <f t="shared" si="87"/>
        <v>344.52</v>
      </c>
      <c r="H217" s="23">
        <f t="shared" si="88"/>
        <v>358.30080000000004</v>
      </c>
      <c r="I217" s="23">
        <f t="shared" si="107"/>
        <v>702.82079999999996</v>
      </c>
      <c r="J217" s="133">
        <f t="shared" si="89"/>
        <v>716.60160000000008</v>
      </c>
      <c r="K217" s="65">
        <f t="shared" si="104"/>
        <v>45.24</v>
      </c>
      <c r="L217" s="65">
        <v>47.28</v>
      </c>
      <c r="M217" s="65">
        <f t="shared" si="90"/>
        <v>358.30080000000004</v>
      </c>
      <c r="N217" s="65">
        <f t="shared" si="91"/>
        <v>100</v>
      </c>
      <c r="O217" s="133">
        <f t="shared" si="92"/>
        <v>716.60160000000008</v>
      </c>
      <c r="P217" s="65">
        <f t="shared" si="93"/>
        <v>374.45760000000001</v>
      </c>
      <c r="Q217" s="65">
        <f t="shared" si="94"/>
        <v>732.75840000000005</v>
      </c>
      <c r="R217" s="135">
        <f t="shared" si="95"/>
        <v>748.91520000000003</v>
      </c>
      <c r="S217" s="65">
        <f t="shared" si="96"/>
        <v>104.50928381962865</v>
      </c>
      <c r="T217" s="164"/>
      <c r="U217" s="43"/>
      <c r="V217" s="25">
        <f t="shared" si="105"/>
        <v>0</v>
      </c>
      <c r="W217" s="25">
        <f t="shared" si="108"/>
        <v>0</v>
      </c>
      <c r="X217" s="25">
        <f t="shared" si="109"/>
        <v>0</v>
      </c>
      <c r="Y217" s="25">
        <f t="shared" si="110"/>
        <v>0</v>
      </c>
      <c r="Z217" s="136">
        <f t="shared" si="97"/>
        <v>0</v>
      </c>
      <c r="AA217" s="25" t="e">
        <f t="shared" si="98"/>
        <v>#DIV/0!</v>
      </c>
      <c r="AB217" s="68">
        <f t="shared" si="106"/>
        <v>0</v>
      </c>
      <c r="AC217" s="71"/>
      <c r="AD217" s="68">
        <f t="shared" si="99"/>
        <v>0</v>
      </c>
      <c r="AE217" s="141">
        <f t="shared" si="100"/>
        <v>0</v>
      </c>
      <c r="AF217" s="68">
        <f t="shared" si="101"/>
        <v>0</v>
      </c>
      <c r="AG217" s="138">
        <f t="shared" si="86"/>
        <v>0</v>
      </c>
      <c r="AH217" s="139">
        <f t="shared" si="102"/>
        <v>0</v>
      </c>
      <c r="AI217" s="127" t="e">
        <f t="shared" si="103"/>
        <v>#DIV/0!</v>
      </c>
    </row>
    <row r="218" spans="1:38" ht="60" x14ac:dyDescent="0.25">
      <c r="A218" s="300"/>
      <c r="B218" s="302"/>
      <c r="C218" s="14" t="s">
        <v>256</v>
      </c>
      <c r="D218" s="44">
        <v>23.76</v>
      </c>
      <c r="E218" s="43">
        <v>43.41</v>
      </c>
      <c r="F218" s="23">
        <v>45.16</v>
      </c>
      <c r="G218" s="23">
        <f t="shared" si="87"/>
        <v>515.71079999999995</v>
      </c>
      <c r="H218" s="23">
        <f t="shared" si="88"/>
        <v>536.50080000000003</v>
      </c>
      <c r="I218" s="23">
        <f t="shared" si="107"/>
        <v>1052.2116000000001</v>
      </c>
      <c r="J218" s="133">
        <f t="shared" si="89"/>
        <v>1073.0016000000001</v>
      </c>
      <c r="K218" s="65">
        <f t="shared" si="104"/>
        <v>45.16</v>
      </c>
      <c r="L218" s="65">
        <v>47.18</v>
      </c>
      <c r="M218" s="65">
        <f t="shared" si="90"/>
        <v>536.50080000000003</v>
      </c>
      <c r="N218" s="65">
        <f t="shared" si="91"/>
        <v>100</v>
      </c>
      <c r="O218" s="133">
        <f t="shared" si="92"/>
        <v>1073.0016000000001</v>
      </c>
      <c r="P218" s="65">
        <f t="shared" si="93"/>
        <v>560.49840000000006</v>
      </c>
      <c r="Q218" s="65">
        <f t="shared" si="94"/>
        <v>1096.9992000000002</v>
      </c>
      <c r="R218" s="135">
        <f t="shared" si="95"/>
        <v>1120.9968000000001</v>
      </c>
      <c r="S218" s="65">
        <f t="shared" si="96"/>
        <v>104.47298494242693</v>
      </c>
      <c r="T218" s="164"/>
      <c r="U218" s="43"/>
      <c r="V218" s="25">
        <f t="shared" si="105"/>
        <v>0</v>
      </c>
      <c r="W218" s="25">
        <f t="shared" si="108"/>
        <v>0</v>
      </c>
      <c r="X218" s="25">
        <f t="shared" si="109"/>
        <v>0</v>
      </c>
      <c r="Y218" s="25">
        <f t="shared" si="110"/>
        <v>0</v>
      </c>
      <c r="Z218" s="136">
        <f t="shared" si="97"/>
        <v>0</v>
      </c>
      <c r="AA218" s="25" t="e">
        <f t="shared" si="98"/>
        <v>#DIV/0!</v>
      </c>
      <c r="AB218" s="68">
        <f t="shared" si="106"/>
        <v>0</v>
      </c>
      <c r="AC218" s="71"/>
      <c r="AD218" s="68">
        <f t="shared" si="99"/>
        <v>0</v>
      </c>
      <c r="AE218" s="141">
        <f t="shared" si="100"/>
        <v>0</v>
      </c>
      <c r="AF218" s="68">
        <f t="shared" si="101"/>
        <v>0</v>
      </c>
      <c r="AG218" s="138">
        <f t="shared" si="86"/>
        <v>0</v>
      </c>
      <c r="AH218" s="139">
        <f t="shared" si="102"/>
        <v>0</v>
      </c>
      <c r="AI218" s="127" t="e">
        <f t="shared" si="103"/>
        <v>#DIV/0!</v>
      </c>
    </row>
    <row r="219" spans="1:38" ht="45" x14ac:dyDescent="0.25">
      <c r="A219" s="300"/>
      <c r="B219" s="302"/>
      <c r="C219" s="1" t="s">
        <v>69</v>
      </c>
      <c r="D219" s="75">
        <v>20</v>
      </c>
      <c r="E219" s="43">
        <v>46.73</v>
      </c>
      <c r="F219" s="43">
        <v>48.6</v>
      </c>
      <c r="G219" s="23">
        <f t="shared" si="87"/>
        <v>467.29999999999995</v>
      </c>
      <c r="H219" s="23">
        <f t="shared" si="88"/>
        <v>486</v>
      </c>
      <c r="I219" s="23">
        <f t="shared" si="107"/>
        <v>953.3</v>
      </c>
      <c r="J219" s="133">
        <f t="shared" si="89"/>
        <v>972</v>
      </c>
      <c r="K219" s="65">
        <f t="shared" si="104"/>
        <v>48.6</v>
      </c>
      <c r="L219" s="65">
        <v>50.78</v>
      </c>
      <c r="M219" s="65">
        <f t="shared" si="90"/>
        <v>486</v>
      </c>
      <c r="N219" s="65">
        <f t="shared" si="91"/>
        <v>100</v>
      </c>
      <c r="O219" s="133">
        <f t="shared" si="92"/>
        <v>972</v>
      </c>
      <c r="P219" s="65">
        <f t="shared" si="93"/>
        <v>507.8</v>
      </c>
      <c r="Q219" s="65">
        <f t="shared" si="94"/>
        <v>993.8</v>
      </c>
      <c r="R219" s="135">
        <f t="shared" si="95"/>
        <v>1015.6</v>
      </c>
      <c r="S219" s="65">
        <f t="shared" si="96"/>
        <v>104.48559670781894</v>
      </c>
      <c r="T219" s="44"/>
      <c r="U219" s="43"/>
      <c r="V219" s="43"/>
      <c r="W219" s="25">
        <f t="shared" si="108"/>
        <v>0</v>
      </c>
      <c r="X219" s="25">
        <f t="shared" si="109"/>
        <v>0</v>
      </c>
      <c r="Y219" s="25">
        <f t="shared" si="110"/>
        <v>0</v>
      </c>
      <c r="Z219" s="136">
        <f t="shared" si="97"/>
        <v>0</v>
      </c>
      <c r="AA219" s="25" t="e">
        <f t="shared" si="98"/>
        <v>#DIV/0!</v>
      </c>
      <c r="AB219" s="68">
        <f t="shared" si="106"/>
        <v>0</v>
      </c>
      <c r="AC219" s="71"/>
      <c r="AD219" s="68">
        <f t="shared" si="99"/>
        <v>0</v>
      </c>
      <c r="AE219" s="141">
        <f t="shared" si="100"/>
        <v>0</v>
      </c>
      <c r="AF219" s="68">
        <f t="shared" si="101"/>
        <v>0</v>
      </c>
      <c r="AG219" s="138">
        <f t="shared" si="86"/>
        <v>0</v>
      </c>
      <c r="AH219" s="139">
        <f t="shared" si="102"/>
        <v>0</v>
      </c>
      <c r="AI219" s="127" t="e">
        <f t="shared" si="103"/>
        <v>#DIV/0!</v>
      </c>
    </row>
    <row r="220" spans="1:38" ht="45" x14ac:dyDescent="0.25">
      <c r="A220" s="300"/>
      <c r="B220" s="302"/>
      <c r="C220" s="1" t="s">
        <v>148</v>
      </c>
      <c r="D220" s="44">
        <v>99.28</v>
      </c>
      <c r="E220" s="43">
        <v>39.74</v>
      </c>
      <c r="F220" s="43">
        <v>41.33</v>
      </c>
      <c r="G220" s="23">
        <f t="shared" si="87"/>
        <v>1972.6936000000001</v>
      </c>
      <c r="H220" s="23">
        <f t="shared" si="88"/>
        <v>2051.6212</v>
      </c>
      <c r="I220" s="23">
        <f t="shared" si="107"/>
        <v>4024.3148000000001</v>
      </c>
      <c r="J220" s="133">
        <f t="shared" si="89"/>
        <v>4103.2424000000001</v>
      </c>
      <c r="K220" s="65">
        <f t="shared" si="104"/>
        <v>41.33</v>
      </c>
      <c r="L220" s="65">
        <v>43.19</v>
      </c>
      <c r="M220" s="65">
        <f t="shared" si="90"/>
        <v>2051.6212</v>
      </c>
      <c r="N220" s="65">
        <f t="shared" si="91"/>
        <v>100</v>
      </c>
      <c r="O220" s="133">
        <f t="shared" si="92"/>
        <v>4103.2424000000001</v>
      </c>
      <c r="P220" s="65">
        <f t="shared" si="93"/>
        <v>2143.9515999999999</v>
      </c>
      <c r="Q220" s="65">
        <f t="shared" si="94"/>
        <v>4195.5727999999999</v>
      </c>
      <c r="R220" s="135">
        <f t="shared" si="95"/>
        <v>4287.9031999999997</v>
      </c>
      <c r="S220" s="65">
        <f t="shared" si="96"/>
        <v>104.50036293249457</v>
      </c>
      <c r="T220" s="44">
        <v>21.04</v>
      </c>
      <c r="U220" s="43">
        <v>56.71</v>
      </c>
      <c r="V220" s="43">
        <v>58.98</v>
      </c>
      <c r="W220" s="25">
        <f t="shared" si="108"/>
        <v>596.58920000000001</v>
      </c>
      <c r="X220" s="25">
        <f t="shared" si="109"/>
        <v>620.4695999999999</v>
      </c>
      <c r="Y220" s="25">
        <f t="shared" si="110"/>
        <v>1217.0587999999998</v>
      </c>
      <c r="Z220" s="136">
        <f t="shared" si="97"/>
        <v>1240.9391999999998</v>
      </c>
      <c r="AA220" s="25">
        <f t="shared" si="98"/>
        <v>104.00282137189207</v>
      </c>
      <c r="AB220" s="68">
        <f t="shared" si="106"/>
        <v>58.98</v>
      </c>
      <c r="AC220" s="71">
        <v>61.63</v>
      </c>
      <c r="AD220" s="68">
        <f t="shared" si="99"/>
        <v>620.4695999999999</v>
      </c>
      <c r="AE220" s="141">
        <f t="shared" si="100"/>
        <v>1240.9391999999998</v>
      </c>
      <c r="AF220" s="68">
        <f t="shared" si="101"/>
        <v>648.34760000000006</v>
      </c>
      <c r="AG220" s="138">
        <f t="shared" si="86"/>
        <v>1268.8172</v>
      </c>
      <c r="AH220" s="139">
        <f t="shared" si="102"/>
        <v>1296.6952000000001</v>
      </c>
      <c r="AI220" s="129" t="s">
        <v>302</v>
      </c>
      <c r="AJ220" s="130" t="s">
        <v>300</v>
      </c>
      <c r="AK220" s="130" t="s">
        <v>301</v>
      </c>
    </row>
    <row r="221" spans="1:38" x14ac:dyDescent="0.25">
      <c r="A221" s="70"/>
      <c r="B221" s="70"/>
      <c r="C221" s="72"/>
      <c r="D221" s="50">
        <f>SUM(D5:D220)</f>
        <v>35588.174999999996</v>
      </c>
      <c r="E221" s="73"/>
      <c r="F221" s="73"/>
      <c r="G221" s="123">
        <f>SUM(G5:G220)</f>
        <v>486706.27975999989</v>
      </c>
      <c r="H221" s="123">
        <f>SUM(H5:H220)</f>
        <v>511236.53351330018</v>
      </c>
      <c r="I221" s="123">
        <f>SUM(I5:I220)</f>
        <v>997942.8132733003</v>
      </c>
      <c r="J221" s="82">
        <f>SUM(J5:J220)</f>
        <v>1022473.0670266004</v>
      </c>
      <c r="K221" s="82">
        <f>M221/(D221/2)</f>
        <v>29.128016135320244</v>
      </c>
      <c r="L221" s="82">
        <f>P221/(D221/2)</f>
        <v>30.501659321670754</v>
      </c>
      <c r="M221" s="122">
        <f>SUM(M5:M220)</f>
        <v>518306.4678133002</v>
      </c>
      <c r="N221" s="122"/>
      <c r="O221" s="134">
        <f>SUM(O5:O220)</f>
        <v>1036612.9356266004</v>
      </c>
      <c r="P221" s="122">
        <f>SUM(P5:P220)</f>
        <v>542749.19486499997</v>
      </c>
      <c r="Q221" s="122">
        <f>SUM(Q5:Q220)</f>
        <v>1061055.6626783009</v>
      </c>
      <c r="R221" s="134">
        <f>SUM(R5:R220)</f>
        <v>1085498.3897299999</v>
      </c>
      <c r="S221" s="74">
        <f>P221/H221*100</f>
        <v>106.16400810308677</v>
      </c>
      <c r="T221" s="80">
        <f>SUM(T5:T220)</f>
        <v>29375.320000000003</v>
      </c>
      <c r="U221" s="74"/>
      <c r="V221" s="74"/>
      <c r="W221" s="123">
        <f>SUM(W5:W220)</f>
        <v>276169.58720000007</v>
      </c>
      <c r="X221" s="123">
        <f>SUM(X5:X220)</f>
        <v>288707.16480000003</v>
      </c>
      <c r="Y221" s="123">
        <f>SUM(Y5:Y220)</f>
        <v>564876.75199999975</v>
      </c>
      <c r="Z221" s="137">
        <f>SUM(Z5:Z220)</f>
        <v>577414.32960000006</v>
      </c>
      <c r="AA221" s="74"/>
      <c r="AB221" s="82">
        <f>AD221/(T221/2)</f>
        <v>19.727306371471016</v>
      </c>
      <c r="AC221" s="82">
        <f>AF221/(T221/2)</f>
        <v>20.686711630715845</v>
      </c>
      <c r="AD221" s="122">
        <f>SUM(AD5:AD220)</f>
        <v>289747.96870000003</v>
      </c>
      <c r="AE221" s="134">
        <f>SUM(AE5:AE220)</f>
        <v>579495.93740000005</v>
      </c>
      <c r="AF221" s="122">
        <f>SUM(AF5:AF220)</f>
        <v>303839.3869499999</v>
      </c>
      <c r="AG221" s="122">
        <f>SUM(AG5:AG220)</f>
        <v>593587.35565000016</v>
      </c>
      <c r="AH221" s="140">
        <f>SUM(AH5:AH220)</f>
        <v>607678.7738999998</v>
      </c>
      <c r="AI221" s="128">
        <f>H221+X221</f>
        <v>799943.69831330026</v>
      </c>
      <c r="AJ221" s="76">
        <f>M221+AD221</f>
        <v>808054.43651330029</v>
      </c>
      <c r="AK221" s="76">
        <f>P221+AF221</f>
        <v>846588.58181499992</v>
      </c>
      <c r="AL221" s="131">
        <f>AK221/AI221*100</f>
        <v>105.83102080809581</v>
      </c>
    </row>
    <row r="222" spans="1:38" x14ac:dyDescent="0.25">
      <c r="E222" s="83">
        <f>G222/(D221/2)</f>
        <v>27.352134789715961</v>
      </c>
      <c r="F222" s="83">
        <f>H222/(D221/2)</f>
        <v>28.730696840357801</v>
      </c>
      <c r="G222" s="45">
        <f>SUM(G5:G220)</f>
        <v>486706.27975999989</v>
      </c>
      <c r="H222" s="45">
        <f>SUM(H5:H220)</f>
        <v>511236.53351330018</v>
      </c>
      <c r="I222" s="45">
        <f>H221/G221*100</f>
        <v>105.04005285598461</v>
      </c>
      <c r="J222" s="45"/>
      <c r="L222" s="84">
        <f>L221/K221*100</f>
        <v>104.71588308647237</v>
      </c>
      <c r="P222" s="81">
        <f>P221/M221*100</f>
        <v>104.71588308647237</v>
      </c>
      <c r="Q222" s="74">
        <f>P221/M221</f>
        <v>1.0471588308647237</v>
      </c>
      <c r="R222" s="74"/>
      <c r="T222" s="6">
        <f>SUM(T5:T220)</f>
        <v>29375.320000000003</v>
      </c>
      <c r="U222" s="83">
        <f>W222/(T222/2)</f>
        <v>18.802830893416655</v>
      </c>
      <c r="V222" s="83">
        <f>X222/(T222/2)</f>
        <v>19.656443899164334</v>
      </c>
      <c r="W222" s="8">
        <f>SUM(W5:W220)</f>
        <v>276169.58720000007</v>
      </c>
      <c r="X222" s="8">
        <f>SUM(X5:X220)</f>
        <v>288707.16480000003</v>
      </c>
      <c r="Y222" s="8">
        <f>SUM(Y5:Y220)</f>
        <v>564876.75199999975</v>
      </c>
      <c r="AB222" s="64">
        <f>G222+W222</f>
        <v>762875.86696000001</v>
      </c>
      <c r="AC222" s="64">
        <f>H222+X222</f>
        <v>799943.69831330026</v>
      </c>
      <c r="AD222" s="64">
        <f>AC222/AB222*100</f>
        <v>104.85895975462071</v>
      </c>
      <c r="AE222" s="64"/>
      <c r="AF222" s="6">
        <f>AF221/X221*100</f>
        <v>105.24137395775494</v>
      </c>
      <c r="AG222" s="74">
        <f>AF221/AD221</f>
        <v>1.0486333633786054</v>
      </c>
      <c r="AH222" s="74"/>
      <c r="AI222" s="74"/>
      <c r="AJ222" s="145">
        <f>AD221+M221</f>
        <v>808054.43651330029</v>
      </c>
      <c r="AL222" s="146">
        <f>AK221/AJ221*100</f>
        <v>104.76875610855771</v>
      </c>
    </row>
    <row r="223" spans="1:38" x14ac:dyDescent="0.25">
      <c r="F223" s="52">
        <f>F222/E222*100</f>
        <v>105.04005285598461</v>
      </c>
      <c r="H223" s="45">
        <f>H222/G222*100</f>
        <v>105.04005285598461</v>
      </c>
      <c r="M223" s="2">
        <f>M221/2</f>
        <v>259153.2339066501</v>
      </c>
      <c r="V223" s="83">
        <f>V222/U222*100</f>
        <v>104.53981110922265</v>
      </c>
      <c r="AC223" s="83">
        <f>AC221/AB221*100</f>
        <v>104.86333633786053</v>
      </c>
      <c r="AD223" s="63">
        <f>AD221/2</f>
        <v>144873.98435000001</v>
      </c>
      <c r="AJ223" s="63">
        <f>AJ222/2</f>
        <v>404027.21825665014</v>
      </c>
    </row>
    <row r="224" spans="1:38" x14ac:dyDescent="0.25">
      <c r="X224" s="45">
        <f>X222/W222*100</f>
        <v>104.53981110922265</v>
      </c>
    </row>
    <row r="227" spans="1:19" ht="30" x14ac:dyDescent="0.25">
      <c r="A227" s="79"/>
      <c r="B227" s="77" t="s">
        <v>243</v>
      </c>
      <c r="D227" s="6">
        <v>886.12800000000004</v>
      </c>
      <c r="E227" s="7">
        <v>518.62</v>
      </c>
      <c r="F227" s="7">
        <v>549.74</v>
      </c>
      <c r="G227" s="85">
        <f>D227*E227</f>
        <v>459563.70336000004</v>
      </c>
      <c r="H227" s="7">
        <f>D227*F227</f>
        <v>487140.00672</v>
      </c>
      <c r="I227" s="7"/>
      <c r="J227" s="142">
        <f>D227*F227</f>
        <v>487140.00672</v>
      </c>
      <c r="K227" s="78">
        <f>F227</f>
        <v>549.74</v>
      </c>
      <c r="L227" s="78">
        <v>585.47</v>
      </c>
      <c r="M227" s="78">
        <f>K227*D227:D228</f>
        <v>487140.00672</v>
      </c>
      <c r="N227" s="78"/>
      <c r="O227" s="142">
        <f>D227*K227</f>
        <v>487140.00672</v>
      </c>
      <c r="P227" s="78">
        <f>L227*D227</f>
        <v>518801.36016000004</v>
      </c>
      <c r="Q227" s="78"/>
      <c r="R227" s="143">
        <f>D227*L227</f>
        <v>518801.36016000004</v>
      </c>
      <c r="S227" s="120"/>
    </row>
    <row r="228" spans="1:19" ht="60" customHeight="1" x14ac:dyDescent="0.25">
      <c r="B228" s="77" t="s">
        <v>286</v>
      </c>
      <c r="C228" s="78"/>
      <c r="D228" s="5">
        <v>1274.72</v>
      </c>
      <c r="E228" s="25">
        <v>496.03</v>
      </c>
      <c r="F228" s="25">
        <v>524.54999999999995</v>
      </c>
      <c r="G228" s="85">
        <f>D228*E228</f>
        <v>632299.36159999995</v>
      </c>
      <c r="H228" s="7">
        <f>D228*F228</f>
        <v>668654.37599999993</v>
      </c>
      <c r="I228" s="7"/>
      <c r="J228" s="142">
        <f>D228*F228</f>
        <v>668654.37599999993</v>
      </c>
      <c r="K228" s="78">
        <f>F228</f>
        <v>524.54999999999995</v>
      </c>
      <c r="L228" s="78">
        <v>547.98</v>
      </c>
      <c r="M228" s="78">
        <f>K228*D228:D229</f>
        <v>668654.37599999993</v>
      </c>
      <c r="N228" s="78"/>
      <c r="O228" s="142">
        <f>D228*K228</f>
        <v>668654.37599999993</v>
      </c>
      <c r="P228" s="78">
        <f>L228*D228</f>
        <v>698521.06560000009</v>
      </c>
      <c r="Q228" s="3"/>
      <c r="R228" s="143">
        <f>D228*L228</f>
        <v>698521.06560000009</v>
      </c>
      <c r="S228" s="121"/>
    </row>
    <row r="229" spans="1:19" ht="18.75" x14ac:dyDescent="0.3">
      <c r="D229" s="6">
        <f>SUM(D227:D228)</f>
        <v>2160.848</v>
      </c>
      <c r="E229" s="45">
        <f>G229/D229</f>
        <v>505.29378510658785</v>
      </c>
      <c r="F229" s="8">
        <f>H229/D229</f>
        <v>534.88000207326013</v>
      </c>
      <c r="G229" s="86">
        <f>SUM(G227:G228)</f>
        <v>1091863.0649600001</v>
      </c>
      <c r="H229" s="86">
        <f>SUM(H227:H228)</f>
        <v>1155794.3827199999</v>
      </c>
      <c r="J229" s="52">
        <f>SUM(J227:J228)</f>
        <v>1155794.3827199999</v>
      </c>
      <c r="K229" s="2">
        <f>M229/D229</f>
        <v>534.88000207326013</v>
      </c>
      <c r="L229" s="87">
        <f>P229/D229</f>
        <v>563.35402849251773</v>
      </c>
      <c r="M229" s="2">
        <f>SUM(M227:M228)</f>
        <v>1155794.3827199999</v>
      </c>
      <c r="O229" s="52">
        <f>SUM(O227:O228)</f>
        <v>1155794.3827199999</v>
      </c>
      <c r="P229" s="2">
        <f>SUM(P227:P228)</f>
        <v>1217322.42576</v>
      </c>
      <c r="Q229" s="132">
        <f>P229/M229</f>
        <v>1.0532344195125802</v>
      </c>
      <c r="R229" s="144">
        <f>SUM(R227:R228)</f>
        <v>1217322.42576</v>
      </c>
      <c r="S229" s="6"/>
    </row>
    <row r="230" spans="1:19" x14ac:dyDescent="0.25">
      <c r="F230" s="86">
        <f>F229/E229*100</f>
        <v>105.8552505173661</v>
      </c>
    </row>
    <row r="232" spans="1:19" x14ac:dyDescent="0.25">
      <c r="L232" s="2">
        <f>L227/K227</f>
        <v>1.0649943609706407</v>
      </c>
    </row>
    <row r="233" spans="1:19" x14ac:dyDescent="0.25">
      <c r="L233" s="2">
        <f>L228/K228</f>
        <v>1.0446668573062627</v>
      </c>
    </row>
  </sheetData>
  <autoFilter ref="C1:C224"/>
  <mergeCells count="53">
    <mergeCell ref="D3:D4"/>
    <mergeCell ref="D1:Q1"/>
    <mergeCell ref="T1:AG1"/>
    <mergeCell ref="E2:I2"/>
    <mergeCell ref="K2:Q2"/>
    <mergeCell ref="T2:Y2"/>
    <mergeCell ref="AB2:AG2"/>
    <mergeCell ref="E3:I3"/>
    <mergeCell ref="K3:Q3"/>
    <mergeCell ref="T3:T4"/>
    <mergeCell ref="U3:Y3"/>
    <mergeCell ref="AB3:AG3"/>
    <mergeCell ref="A5:A7"/>
    <mergeCell ref="B5:B7"/>
    <mergeCell ref="A1:A4"/>
    <mergeCell ref="B1:B4"/>
    <mergeCell ref="C1:C4"/>
    <mergeCell ref="A12:A15"/>
    <mergeCell ref="B12:B15"/>
    <mergeCell ref="A27:A28"/>
    <mergeCell ref="B27:B28"/>
    <mergeCell ref="B16:B24"/>
    <mergeCell ref="A16:A24"/>
    <mergeCell ref="A36:A37"/>
    <mergeCell ref="B36:B37"/>
    <mergeCell ref="A39:A60"/>
    <mergeCell ref="B39:B60"/>
    <mergeCell ref="A63:A64"/>
    <mergeCell ref="B63:B64"/>
    <mergeCell ref="A66:A69"/>
    <mergeCell ref="B66:B69"/>
    <mergeCell ref="A95:A105"/>
    <mergeCell ref="B95:B105"/>
    <mergeCell ref="A109:A110"/>
    <mergeCell ref="B109:B110"/>
    <mergeCell ref="A112:A119"/>
    <mergeCell ref="B113:B119"/>
    <mergeCell ref="A125:A127"/>
    <mergeCell ref="B125:B127"/>
    <mergeCell ref="A131:A132"/>
    <mergeCell ref="B131:B132"/>
    <mergeCell ref="A137:A139"/>
    <mergeCell ref="B137:B139"/>
    <mergeCell ref="A140:A141"/>
    <mergeCell ref="B140:B141"/>
    <mergeCell ref="T140:T141"/>
    <mergeCell ref="V140:V141"/>
    <mergeCell ref="W140:W141"/>
    <mergeCell ref="X140:X141"/>
    <mergeCell ref="Y140:Y141"/>
    <mergeCell ref="A155:A220"/>
    <mergeCell ref="B155:B220"/>
    <mergeCell ref="U140:U141"/>
  </mergeCells>
  <pageMargins left="0.70866141732283472" right="0.70866141732283472" top="0.74803149606299213" bottom="0.74803149606299213" header="0.31496062992125984" footer="0.31496062992125984"/>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37"/>
  <sheetViews>
    <sheetView topLeftCell="D208" workbookViewId="0">
      <selection activeCell="J226" sqref="J226"/>
    </sheetView>
  </sheetViews>
  <sheetFormatPr defaultRowHeight="15" x14ac:dyDescent="0.25"/>
  <cols>
    <col min="2" max="2" width="25.5703125" customWidth="1"/>
    <col min="3" max="3" width="36.5703125" customWidth="1"/>
    <col min="4" max="4" width="14.85546875" customWidth="1"/>
    <col min="5" max="8" width="10.7109375" customWidth="1"/>
    <col min="9" max="9" width="12.140625" customWidth="1"/>
    <col min="10" max="10" width="10.7109375" customWidth="1"/>
    <col min="11" max="11" width="11.85546875" customWidth="1"/>
    <col min="12" max="18" width="10.7109375" customWidth="1"/>
    <col min="19" max="19" width="11.7109375" bestFit="1" customWidth="1"/>
    <col min="20" max="20" width="11.7109375" customWidth="1"/>
    <col min="21" max="21" width="13.28515625" customWidth="1"/>
    <col min="22" max="23" width="13.7109375" bestFit="1" customWidth="1"/>
    <col min="24" max="24" width="11.7109375" bestFit="1" customWidth="1"/>
  </cols>
  <sheetData>
    <row r="1" spans="1:24" x14ac:dyDescent="0.25">
      <c r="A1" s="312" t="s">
        <v>4</v>
      </c>
      <c r="B1" s="313" t="s">
        <v>3</v>
      </c>
      <c r="C1" s="312" t="s">
        <v>5</v>
      </c>
      <c r="D1" s="306" t="s">
        <v>1</v>
      </c>
      <c r="E1" s="306"/>
      <c r="F1" s="306"/>
      <c r="G1" s="306"/>
      <c r="H1" s="306"/>
      <c r="I1" s="306"/>
      <c r="J1" s="306"/>
      <c r="K1" s="306"/>
      <c r="L1" s="306"/>
      <c r="M1" s="306" t="s">
        <v>2</v>
      </c>
      <c r="N1" s="306"/>
      <c r="O1" s="306"/>
      <c r="P1" s="306"/>
      <c r="Q1" s="306"/>
      <c r="R1" s="306"/>
      <c r="S1" s="306"/>
      <c r="T1" s="306"/>
      <c r="U1" s="306"/>
      <c r="V1" s="169"/>
      <c r="W1" s="169"/>
      <c r="X1" s="169"/>
    </row>
    <row r="2" spans="1:24" x14ac:dyDescent="0.25">
      <c r="A2" s="312"/>
      <c r="B2" s="313"/>
      <c r="C2" s="312"/>
      <c r="D2" s="194"/>
      <c r="E2" s="307" t="s">
        <v>279</v>
      </c>
      <c r="F2" s="307"/>
      <c r="G2" s="307"/>
      <c r="H2" s="307"/>
      <c r="I2" s="307"/>
      <c r="J2" s="308" t="s">
        <v>319</v>
      </c>
      <c r="K2" s="308"/>
      <c r="L2" s="308"/>
      <c r="M2" s="307" t="s">
        <v>279</v>
      </c>
      <c r="N2" s="307"/>
      <c r="O2" s="307"/>
      <c r="P2" s="307"/>
      <c r="Q2" s="307"/>
      <c r="R2" s="307"/>
      <c r="S2" s="308" t="s">
        <v>319</v>
      </c>
      <c r="T2" s="308"/>
      <c r="U2" s="308"/>
      <c r="V2" s="169"/>
      <c r="W2" s="169"/>
      <c r="X2" s="169"/>
    </row>
    <row r="3" spans="1:24" x14ac:dyDescent="0.25">
      <c r="A3" s="312"/>
      <c r="B3" s="313"/>
      <c r="C3" s="312"/>
      <c r="D3" s="305" t="s">
        <v>320</v>
      </c>
      <c r="E3" s="309" t="s">
        <v>216</v>
      </c>
      <c r="F3" s="309"/>
      <c r="G3" s="309"/>
      <c r="H3" s="309"/>
      <c r="I3" s="309"/>
      <c r="J3" s="310" t="s">
        <v>216</v>
      </c>
      <c r="K3" s="310"/>
      <c r="L3" s="310"/>
      <c r="M3" s="305" t="s">
        <v>0</v>
      </c>
      <c r="N3" s="309" t="s">
        <v>217</v>
      </c>
      <c r="O3" s="309"/>
      <c r="P3" s="309"/>
      <c r="Q3" s="309"/>
      <c r="R3" s="309"/>
      <c r="S3" s="310" t="s">
        <v>217</v>
      </c>
      <c r="T3" s="310"/>
      <c r="U3" s="310"/>
      <c r="V3" s="169"/>
      <c r="W3" s="169"/>
      <c r="X3" s="169"/>
    </row>
    <row r="4" spans="1:24" ht="60" x14ac:dyDescent="0.25">
      <c r="A4" s="312"/>
      <c r="B4" s="313"/>
      <c r="C4" s="312"/>
      <c r="D4" s="305"/>
      <c r="E4" s="195" t="s">
        <v>280</v>
      </c>
      <c r="F4" s="195" t="s">
        <v>281</v>
      </c>
      <c r="G4" s="195" t="s">
        <v>284</v>
      </c>
      <c r="H4" s="195" t="s">
        <v>285</v>
      </c>
      <c r="I4" s="195" t="s">
        <v>299</v>
      </c>
      <c r="J4" s="196" t="s">
        <v>321</v>
      </c>
      <c r="K4" s="196" t="s">
        <v>322</v>
      </c>
      <c r="L4" s="196" t="s">
        <v>299</v>
      </c>
      <c r="M4" s="305"/>
      <c r="N4" s="195" t="s">
        <v>280</v>
      </c>
      <c r="O4" s="195" t="s">
        <v>281</v>
      </c>
      <c r="P4" s="195" t="s">
        <v>284</v>
      </c>
      <c r="Q4" s="195" t="s">
        <v>285</v>
      </c>
      <c r="R4" s="195" t="s">
        <v>299</v>
      </c>
      <c r="S4" s="196" t="s">
        <v>321</v>
      </c>
      <c r="T4" s="196" t="s">
        <v>322</v>
      </c>
      <c r="U4" s="196" t="s">
        <v>299</v>
      </c>
      <c r="V4" s="169"/>
      <c r="W4" s="169"/>
      <c r="X4" s="169"/>
    </row>
    <row r="5" spans="1:24" x14ac:dyDescent="0.25">
      <c r="A5" s="306">
        <v>1</v>
      </c>
      <c r="B5" s="311" t="s">
        <v>65</v>
      </c>
      <c r="C5" s="192" t="s">
        <v>202</v>
      </c>
      <c r="D5" s="194">
        <v>26.6</v>
      </c>
      <c r="E5" s="195">
        <v>28.31</v>
      </c>
      <c r="F5" s="195">
        <v>30.15</v>
      </c>
      <c r="G5" s="195">
        <f>D5*E5</f>
        <v>753.04600000000005</v>
      </c>
      <c r="H5" s="195">
        <f>D5*F5</f>
        <v>801.99</v>
      </c>
      <c r="I5" s="195">
        <f>F5/E5*100</f>
        <v>106.49947015188978</v>
      </c>
      <c r="J5" s="196">
        <v>33.47</v>
      </c>
      <c r="K5" s="196">
        <f>D5*J5</f>
        <v>890.30200000000002</v>
      </c>
      <c r="L5" s="181">
        <f>J5/F5*100</f>
        <v>111.01160862354892</v>
      </c>
      <c r="M5" s="194"/>
      <c r="N5" s="195">
        <v>0</v>
      </c>
      <c r="O5" s="195">
        <v>0</v>
      </c>
      <c r="P5" s="195">
        <f>M5*N5</f>
        <v>0</v>
      </c>
      <c r="Q5" s="195">
        <f>M5*O5</f>
        <v>0</v>
      </c>
      <c r="R5" s="195" t="e">
        <f>Q5/P5*100</f>
        <v>#DIV/0!</v>
      </c>
      <c r="S5" s="196"/>
      <c r="T5" s="196">
        <f>M5*S5</f>
        <v>0</v>
      </c>
      <c r="U5" s="196" t="e">
        <f>S5/O5*100</f>
        <v>#DIV/0!</v>
      </c>
      <c r="V5" s="169"/>
      <c r="W5" s="169"/>
      <c r="X5" s="169"/>
    </row>
    <row r="6" spans="1:24" x14ac:dyDescent="0.25">
      <c r="A6" s="306"/>
      <c r="B6" s="311"/>
      <c r="C6" s="192" t="s">
        <v>250</v>
      </c>
      <c r="D6" s="194">
        <v>36.198999999999998</v>
      </c>
      <c r="E6" s="195">
        <v>53.21</v>
      </c>
      <c r="F6" s="195">
        <v>56.67</v>
      </c>
      <c r="G6" s="195">
        <f t="shared" ref="G6:G69" si="0">D6*E6</f>
        <v>1926.14879</v>
      </c>
      <c r="H6" s="195">
        <f t="shared" ref="H6:H69" si="1">D6*F6</f>
        <v>2051.3973299999998</v>
      </c>
      <c r="I6" s="195">
        <f t="shared" ref="I6:I69" si="2">F6/E6*100</f>
        <v>106.50253711708326</v>
      </c>
      <c r="J6" s="196">
        <v>58.78</v>
      </c>
      <c r="K6" s="196">
        <f t="shared" ref="K6:K69" si="3">D6*J6</f>
        <v>2127.7772199999999</v>
      </c>
      <c r="L6" s="181">
        <f t="shared" ref="L6:L69" si="4">J6/F6*100</f>
        <v>103.72331039350627</v>
      </c>
      <c r="M6" s="194"/>
      <c r="N6" s="195">
        <v>0</v>
      </c>
      <c r="O6" s="195">
        <v>0</v>
      </c>
      <c r="P6" s="195">
        <f t="shared" ref="P6:P69" si="5">M6*N6</f>
        <v>0</v>
      </c>
      <c r="Q6" s="195">
        <f t="shared" ref="Q6:Q69" si="6">M6*O6</f>
        <v>0</v>
      </c>
      <c r="R6" s="195" t="e">
        <f t="shared" ref="R6:R69" si="7">Q6/P6*100</f>
        <v>#DIV/0!</v>
      </c>
      <c r="S6" s="196"/>
      <c r="T6" s="196">
        <f t="shared" ref="T6:T69" si="8">M6*S6</f>
        <v>0</v>
      </c>
      <c r="U6" s="196" t="e">
        <f t="shared" ref="U6:U69" si="9">S6/O6*100</f>
        <v>#DIV/0!</v>
      </c>
      <c r="V6" s="169"/>
      <c r="W6" s="169"/>
      <c r="X6" s="169"/>
    </row>
    <row r="7" spans="1:24" ht="75" x14ac:dyDescent="0.25">
      <c r="A7" s="306"/>
      <c r="B7" s="311"/>
      <c r="C7" s="192" t="s">
        <v>192</v>
      </c>
      <c r="D7" s="194">
        <v>94.733000000000004</v>
      </c>
      <c r="E7" s="195">
        <v>55.48</v>
      </c>
      <c r="F7" s="195">
        <v>59.09</v>
      </c>
      <c r="G7" s="195">
        <f t="shared" si="0"/>
        <v>5255.7868399999998</v>
      </c>
      <c r="H7" s="195">
        <f t="shared" si="1"/>
        <v>5597.7729700000009</v>
      </c>
      <c r="I7" s="195">
        <f t="shared" si="2"/>
        <v>106.50684931506851</v>
      </c>
      <c r="J7" s="196">
        <v>58.78</v>
      </c>
      <c r="K7" s="196">
        <f t="shared" si="3"/>
        <v>5568.4057400000002</v>
      </c>
      <c r="L7" s="181">
        <f t="shared" si="4"/>
        <v>99.47537654425453</v>
      </c>
      <c r="M7" s="194"/>
      <c r="N7" s="195">
        <v>0</v>
      </c>
      <c r="O7" s="195">
        <v>0</v>
      </c>
      <c r="P7" s="195">
        <f t="shared" si="5"/>
        <v>0</v>
      </c>
      <c r="Q7" s="195">
        <f t="shared" si="6"/>
        <v>0</v>
      </c>
      <c r="R7" s="195" t="e">
        <f t="shared" si="7"/>
        <v>#DIV/0!</v>
      </c>
      <c r="S7" s="196"/>
      <c r="T7" s="196">
        <f t="shared" si="8"/>
        <v>0</v>
      </c>
      <c r="U7" s="196" t="e">
        <f t="shared" si="9"/>
        <v>#DIV/0!</v>
      </c>
      <c r="V7" s="169"/>
      <c r="W7" s="169"/>
      <c r="X7" s="169"/>
    </row>
    <row r="8" spans="1:24" x14ac:dyDescent="0.25">
      <c r="A8" s="192">
        <v>2</v>
      </c>
      <c r="B8" s="193" t="s">
        <v>150</v>
      </c>
      <c r="C8" s="192" t="s">
        <v>145</v>
      </c>
      <c r="D8" s="194">
        <v>103.693</v>
      </c>
      <c r="E8" s="195">
        <v>52.98</v>
      </c>
      <c r="F8" s="195">
        <v>56.42</v>
      </c>
      <c r="G8" s="195">
        <f t="shared" si="0"/>
        <v>5493.6551399999998</v>
      </c>
      <c r="H8" s="195">
        <f t="shared" si="1"/>
        <v>5850.3590599999998</v>
      </c>
      <c r="I8" s="195">
        <f t="shared" si="2"/>
        <v>106.4930162325406</v>
      </c>
      <c r="J8" s="196">
        <v>61.5</v>
      </c>
      <c r="K8" s="196">
        <f t="shared" si="3"/>
        <v>6377.1194999999998</v>
      </c>
      <c r="L8" s="181">
        <f t="shared" si="4"/>
        <v>109.00389932647995</v>
      </c>
      <c r="M8" s="194"/>
      <c r="N8" s="195">
        <v>0</v>
      </c>
      <c r="O8" s="195">
        <v>0</v>
      </c>
      <c r="P8" s="195">
        <f t="shared" si="5"/>
        <v>0</v>
      </c>
      <c r="Q8" s="195">
        <f t="shared" si="6"/>
        <v>0</v>
      </c>
      <c r="R8" s="195" t="e">
        <f t="shared" si="7"/>
        <v>#DIV/0!</v>
      </c>
      <c r="S8" s="196"/>
      <c r="T8" s="196">
        <f t="shared" si="8"/>
        <v>0</v>
      </c>
      <c r="U8" s="196" t="e">
        <f t="shared" si="9"/>
        <v>#DIV/0!</v>
      </c>
      <c r="V8" s="169"/>
      <c r="W8" s="169"/>
      <c r="X8" s="169"/>
    </row>
    <row r="9" spans="1:24" ht="105" x14ac:dyDescent="0.25">
      <c r="A9" s="192">
        <v>3</v>
      </c>
      <c r="B9" s="193" t="s">
        <v>306</v>
      </c>
      <c r="C9" s="192" t="s">
        <v>307</v>
      </c>
      <c r="D9" s="194">
        <v>352.02</v>
      </c>
      <c r="E9" s="195">
        <v>37.06</v>
      </c>
      <c r="F9" s="195">
        <v>38.979999999999997</v>
      </c>
      <c r="G9" s="195">
        <f t="shared" si="0"/>
        <v>13045.861199999999</v>
      </c>
      <c r="H9" s="195">
        <f t="shared" si="1"/>
        <v>13721.739599999999</v>
      </c>
      <c r="I9" s="195">
        <f t="shared" si="2"/>
        <v>105.18078791149486</v>
      </c>
      <c r="J9" s="196">
        <v>40.229999999999997</v>
      </c>
      <c r="K9" s="196">
        <f t="shared" si="3"/>
        <v>14161.764599999999</v>
      </c>
      <c r="L9" s="181">
        <f t="shared" si="4"/>
        <v>103.20677270395073</v>
      </c>
      <c r="M9" s="194"/>
      <c r="N9" s="195">
        <v>0</v>
      </c>
      <c r="O9" s="195">
        <v>0</v>
      </c>
      <c r="P9" s="195">
        <f t="shared" si="5"/>
        <v>0</v>
      </c>
      <c r="Q9" s="195">
        <f t="shared" si="6"/>
        <v>0</v>
      </c>
      <c r="R9" s="195" t="e">
        <f t="shared" si="7"/>
        <v>#DIV/0!</v>
      </c>
      <c r="S9" s="196"/>
      <c r="T9" s="196">
        <f t="shared" si="8"/>
        <v>0</v>
      </c>
      <c r="U9" s="196" t="e">
        <f t="shared" si="9"/>
        <v>#DIV/0!</v>
      </c>
      <c r="V9" s="169"/>
      <c r="W9" s="169"/>
      <c r="X9" s="169"/>
    </row>
    <row r="10" spans="1:24" x14ac:dyDescent="0.25">
      <c r="A10" s="192">
        <v>3</v>
      </c>
      <c r="B10" s="193" t="s">
        <v>287</v>
      </c>
      <c r="C10" s="192" t="s">
        <v>201</v>
      </c>
      <c r="D10" s="194">
        <v>72.36</v>
      </c>
      <c r="E10" s="195">
        <v>57.35</v>
      </c>
      <c r="F10" s="195">
        <v>61.08</v>
      </c>
      <c r="G10" s="195">
        <f t="shared" si="0"/>
        <v>4149.8460000000005</v>
      </c>
      <c r="H10" s="195">
        <f t="shared" si="1"/>
        <v>4419.7487999999994</v>
      </c>
      <c r="I10" s="195">
        <f t="shared" si="2"/>
        <v>106.50392327811682</v>
      </c>
      <c r="J10" s="196">
        <v>66.58</v>
      </c>
      <c r="K10" s="196">
        <f t="shared" si="3"/>
        <v>4817.7287999999999</v>
      </c>
      <c r="L10" s="181">
        <f t="shared" si="4"/>
        <v>109.00458415193188</v>
      </c>
      <c r="M10" s="194">
        <v>20.18</v>
      </c>
      <c r="N10" s="195">
        <v>33.21</v>
      </c>
      <c r="O10" s="195">
        <v>35.369999999999997</v>
      </c>
      <c r="P10" s="195">
        <f t="shared" si="5"/>
        <v>670.17780000000005</v>
      </c>
      <c r="Q10" s="195">
        <f t="shared" si="6"/>
        <v>713.76659999999993</v>
      </c>
      <c r="R10" s="195">
        <f t="shared" si="7"/>
        <v>106.5040650406504</v>
      </c>
      <c r="S10" s="196">
        <v>39.26</v>
      </c>
      <c r="T10" s="196">
        <f t="shared" si="8"/>
        <v>792.26679999999999</v>
      </c>
      <c r="U10" s="196">
        <f t="shared" si="9"/>
        <v>110.99802092168505</v>
      </c>
      <c r="V10" s="169"/>
      <c r="W10" s="169"/>
      <c r="X10" s="169"/>
    </row>
    <row r="11" spans="1:24" ht="30" x14ac:dyDescent="0.25">
      <c r="A11" s="192">
        <v>4</v>
      </c>
      <c r="B11" s="193" t="s">
        <v>6</v>
      </c>
      <c r="C11" s="192" t="s">
        <v>171</v>
      </c>
      <c r="D11" s="194">
        <v>193.9</v>
      </c>
      <c r="E11" s="195">
        <v>45.54</v>
      </c>
      <c r="F11" s="195">
        <v>47.59</v>
      </c>
      <c r="G11" s="195">
        <f t="shared" si="0"/>
        <v>8830.2060000000001</v>
      </c>
      <c r="H11" s="195">
        <f t="shared" si="1"/>
        <v>9227.7010000000009</v>
      </c>
      <c r="I11" s="195">
        <f t="shared" si="2"/>
        <v>104.50153711023277</v>
      </c>
      <c r="J11" s="196">
        <v>51.49</v>
      </c>
      <c r="K11" s="196">
        <f t="shared" si="3"/>
        <v>9983.9110000000001</v>
      </c>
      <c r="L11" s="181">
        <f t="shared" si="4"/>
        <v>108.19499894935912</v>
      </c>
      <c r="M11" s="194">
        <v>53.76</v>
      </c>
      <c r="N11" s="195">
        <v>54.23</v>
      </c>
      <c r="O11" s="195">
        <v>54.39</v>
      </c>
      <c r="P11" s="195">
        <f t="shared" si="5"/>
        <v>2915.4047999999998</v>
      </c>
      <c r="Q11" s="195">
        <f t="shared" si="6"/>
        <v>2924.0063999999998</v>
      </c>
      <c r="R11" s="195">
        <f t="shared" si="7"/>
        <v>100.29503964595243</v>
      </c>
      <c r="S11" s="196">
        <v>57.75</v>
      </c>
      <c r="T11" s="196">
        <f t="shared" si="8"/>
        <v>3104.64</v>
      </c>
      <c r="U11" s="196">
        <f t="shared" si="9"/>
        <v>106.17760617760619</v>
      </c>
      <c r="V11" s="169"/>
      <c r="W11" s="169"/>
      <c r="X11" s="169"/>
    </row>
    <row r="12" spans="1:24" ht="30" x14ac:dyDescent="0.25">
      <c r="A12" s="306">
        <v>6</v>
      </c>
      <c r="B12" s="311" t="s">
        <v>141</v>
      </c>
      <c r="C12" s="192" t="s">
        <v>99</v>
      </c>
      <c r="D12" s="194">
        <v>66.3</v>
      </c>
      <c r="E12" s="195">
        <v>37.619999999999997</v>
      </c>
      <c r="F12" s="195">
        <v>39.31</v>
      </c>
      <c r="G12" s="195">
        <f t="shared" si="0"/>
        <v>2494.2059999999997</v>
      </c>
      <c r="H12" s="195">
        <f t="shared" si="1"/>
        <v>2606.2530000000002</v>
      </c>
      <c r="I12" s="195">
        <f t="shared" si="2"/>
        <v>104.49229133439661</v>
      </c>
      <c r="J12" s="196">
        <v>42.85</v>
      </c>
      <c r="K12" s="196">
        <f t="shared" si="3"/>
        <v>2840.9549999999999</v>
      </c>
      <c r="L12" s="181">
        <f t="shared" si="4"/>
        <v>109.00534215212414</v>
      </c>
      <c r="M12" s="194">
        <v>13.4</v>
      </c>
      <c r="N12" s="195">
        <v>20.12</v>
      </c>
      <c r="O12" s="195">
        <v>21.02</v>
      </c>
      <c r="P12" s="195">
        <f t="shared" si="5"/>
        <v>269.608</v>
      </c>
      <c r="Q12" s="195">
        <f t="shared" si="6"/>
        <v>281.66800000000001</v>
      </c>
      <c r="R12" s="195">
        <f t="shared" si="7"/>
        <v>104.47316103379723</v>
      </c>
      <c r="S12" s="196">
        <v>23.34</v>
      </c>
      <c r="T12" s="196">
        <f t="shared" si="8"/>
        <v>312.75600000000003</v>
      </c>
      <c r="U12" s="196">
        <f t="shared" si="9"/>
        <v>111.03710751665081</v>
      </c>
      <c r="V12" s="169"/>
      <c r="W12" s="169"/>
      <c r="X12" s="169"/>
    </row>
    <row r="13" spans="1:24" ht="30" x14ac:dyDescent="0.25">
      <c r="A13" s="306"/>
      <c r="B13" s="311"/>
      <c r="C13" s="192" t="s">
        <v>100</v>
      </c>
      <c r="D13" s="194">
        <v>26.2</v>
      </c>
      <c r="E13" s="195">
        <v>37.549999999999997</v>
      </c>
      <c r="F13" s="195">
        <v>39.24</v>
      </c>
      <c r="G13" s="195">
        <f t="shared" si="0"/>
        <v>983.81</v>
      </c>
      <c r="H13" s="195">
        <f t="shared" si="1"/>
        <v>1028.088</v>
      </c>
      <c r="I13" s="195">
        <f t="shared" si="2"/>
        <v>104.50066577896141</v>
      </c>
      <c r="J13" s="196">
        <v>42.77</v>
      </c>
      <c r="K13" s="196">
        <f t="shared" si="3"/>
        <v>1120.5740000000001</v>
      </c>
      <c r="L13" s="181">
        <f t="shared" si="4"/>
        <v>108.99592252803262</v>
      </c>
      <c r="M13" s="194">
        <v>31.1</v>
      </c>
      <c r="N13" s="195">
        <v>36.43</v>
      </c>
      <c r="O13" s="195">
        <v>38.08</v>
      </c>
      <c r="P13" s="195">
        <f t="shared" si="5"/>
        <v>1132.973</v>
      </c>
      <c r="Q13" s="195">
        <f t="shared" si="6"/>
        <v>1184.288</v>
      </c>
      <c r="R13" s="195">
        <f t="shared" si="7"/>
        <v>104.5292341476805</v>
      </c>
      <c r="S13" s="196">
        <v>42.26</v>
      </c>
      <c r="T13" s="196">
        <f t="shared" si="8"/>
        <v>1314.2860000000001</v>
      </c>
      <c r="U13" s="196">
        <f t="shared" si="9"/>
        <v>110.97689075630252</v>
      </c>
      <c r="V13" s="169"/>
      <c r="W13" s="169"/>
      <c r="X13" s="169"/>
    </row>
    <row r="14" spans="1:24" ht="30" x14ac:dyDescent="0.25">
      <c r="A14" s="306"/>
      <c r="B14" s="311"/>
      <c r="C14" s="192" t="s">
        <v>101</v>
      </c>
      <c r="D14" s="194">
        <v>110.5</v>
      </c>
      <c r="E14" s="195">
        <v>37.619999999999997</v>
      </c>
      <c r="F14" s="195">
        <v>39.31</v>
      </c>
      <c r="G14" s="195">
        <f t="shared" si="0"/>
        <v>4157.0099999999993</v>
      </c>
      <c r="H14" s="195">
        <f t="shared" si="1"/>
        <v>4343.7550000000001</v>
      </c>
      <c r="I14" s="195">
        <f t="shared" si="2"/>
        <v>104.49229133439661</v>
      </c>
      <c r="J14" s="196">
        <v>42.85</v>
      </c>
      <c r="K14" s="196">
        <f t="shared" si="3"/>
        <v>4734.9250000000002</v>
      </c>
      <c r="L14" s="181">
        <f t="shared" si="4"/>
        <v>109.00534215212414</v>
      </c>
      <c r="M14" s="194">
        <v>13.8</v>
      </c>
      <c r="N14" s="195">
        <v>50.92</v>
      </c>
      <c r="O14" s="195">
        <v>53.21</v>
      </c>
      <c r="P14" s="195">
        <f t="shared" si="5"/>
        <v>702.69600000000003</v>
      </c>
      <c r="Q14" s="195">
        <f t="shared" si="6"/>
        <v>734.298</v>
      </c>
      <c r="R14" s="195">
        <f t="shared" si="7"/>
        <v>104.49725058915946</v>
      </c>
      <c r="S14" s="196">
        <v>59.06</v>
      </c>
      <c r="T14" s="196">
        <f t="shared" si="8"/>
        <v>815.02800000000002</v>
      </c>
      <c r="U14" s="196">
        <f t="shared" si="9"/>
        <v>110.99417402743845</v>
      </c>
      <c r="V14" s="169"/>
      <c r="W14" s="169"/>
      <c r="X14" s="169"/>
    </row>
    <row r="15" spans="1:24" ht="30" x14ac:dyDescent="0.25">
      <c r="A15" s="306"/>
      <c r="B15" s="311"/>
      <c r="C15" s="192" t="s">
        <v>297</v>
      </c>
      <c r="D15" s="194">
        <v>57.6</v>
      </c>
      <c r="E15" s="195">
        <v>30.05</v>
      </c>
      <c r="F15" s="195">
        <v>31.4</v>
      </c>
      <c r="G15" s="195">
        <f t="shared" si="0"/>
        <v>1730.88</v>
      </c>
      <c r="H15" s="195">
        <f t="shared" si="1"/>
        <v>1808.6399999999999</v>
      </c>
      <c r="I15" s="195">
        <f t="shared" si="2"/>
        <v>104.49251247920132</v>
      </c>
      <c r="J15" s="196">
        <v>34.24</v>
      </c>
      <c r="K15" s="196">
        <f t="shared" si="3"/>
        <v>1972.2240000000002</v>
      </c>
      <c r="L15" s="181">
        <f t="shared" si="4"/>
        <v>109.04458598726117</v>
      </c>
      <c r="M15" s="194">
        <v>56.7</v>
      </c>
      <c r="N15" s="195">
        <v>44.51</v>
      </c>
      <c r="O15" s="195">
        <v>46.51</v>
      </c>
      <c r="P15" s="195">
        <f t="shared" si="5"/>
        <v>2523.7170000000001</v>
      </c>
      <c r="Q15" s="195">
        <f t="shared" si="6"/>
        <v>2637.1170000000002</v>
      </c>
      <c r="R15" s="195">
        <f t="shared" si="7"/>
        <v>104.49337227589307</v>
      </c>
      <c r="S15" s="196">
        <v>51.62</v>
      </c>
      <c r="T15" s="196">
        <f t="shared" si="8"/>
        <v>2926.8539999999998</v>
      </c>
      <c r="U15" s="196">
        <f t="shared" si="9"/>
        <v>110.98688454095893</v>
      </c>
      <c r="V15" s="169"/>
      <c r="W15" s="169"/>
      <c r="X15" s="169"/>
    </row>
    <row r="16" spans="1:24" ht="30" x14ac:dyDescent="0.25">
      <c r="A16" s="306"/>
      <c r="B16" s="311"/>
      <c r="C16" s="192" t="s">
        <v>102</v>
      </c>
      <c r="D16" s="194">
        <v>14.2</v>
      </c>
      <c r="E16" s="195">
        <v>23.47</v>
      </c>
      <c r="F16" s="195">
        <v>23.47</v>
      </c>
      <c r="G16" s="195">
        <f t="shared" si="0"/>
        <v>333.27399999999994</v>
      </c>
      <c r="H16" s="195">
        <f t="shared" si="1"/>
        <v>333.27399999999994</v>
      </c>
      <c r="I16" s="195">
        <f t="shared" si="2"/>
        <v>100</v>
      </c>
      <c r="J16" s="196">
        <v>25.58</v>
      </c>
      <c r="K16" s="196">
        <f t="shared" si="3"/>
        <v>363.23599999999993</v>
      </c>
      <c r="L16" s="181">
        <f t="shared" si="4"/>
        <v>108.9902002556455</v>
      </c>
      <c r="M16" s="194"/>
      <c r="N16" s="195">
        <v>0</v>
      </c>
      <c r="O16" s="195">
        <v>0</v>
      </c>
      <c r="P16" s="195">
        <f t="shared" si="5"/>
        <v>0</v>
      </c>
      <c r="Q16" s="195">
        <f t="shared" si="6"/>
        <v>0</v>
      </c>
      <c r="R16" s="195" t="e">
        <f t="shared" si="7"/>
        <v>#DIV/0!</v>
      </c>
      <c r="S16" s="196">
        <v>0</v>
      </c>
      <c r="T16" s="196">
        <f t="shared" si="8"/>
        <v>0</v>
      </c>
      <c r="U16" s="196" t="e">
        <f t="shared" si="9"/>
        <v>#DIV/0!</v>
      </c>
      <c r="V16" s="169"/>
      <c r="W16" s="169"/>
      <c r="X16" s="169"/>
    </row>
    <row r="17" spans="1:24" ht="45" x14ac:dyDescent="0.25">
      <c r="A17" s="306"/>
      <c r="B17" s="311"/>
      <c r="C17" s="192" t="s">
        <v>298</v>
      </c>
      <c r="D17" s="194">
        <v>26.2</v>
      </c>
      <c r="E17" s="195">
        <v>42.44</v>
      </c>
      <c r="F17" s="195">
        <v>44.35</v>
      </c>
      <c r="G17" s="195">
        <f t="shared" si="0"/>
        <v>1111.9279999999999</v>
      </c>
      <c r="H17" s="195">
        <f t="shared" si="1"/>
        <v>1161.97</v>
      </c>
      <c r="I17" s="195">
        <f t="shared" si="2"/>
        <v>104.50047125353441</v>
      </c>
      <c r="J17" s="196">
        <v>48.35</v>
      </c>
      <c r="K17" s="196">
        <f t="shared" si="3"/>
        <v>1266.77</v>
      </c>
      <c r="L17" s="181">
        <f t="shared" si="4"/>
        <v>109.01916572717023</v>
      </c>
      <c r="M17" s="194"/>
      <c r="N17" s="195">
        <v>0</v>
      </c>
      <c r="O17" s="195">
        <v>0</v>
      </c>
      <c r="P17" s="195">
        <f t="shared" si="5"/>
        <v>0</v>
      </c>
      <c r="Q17" s="195">
        <f t="shared" si="6"/>
        <v>0</v>
      </c>
      <c r="R17" s="195" t="e">
        <f t="shared" si="7"/>
        <v>#DIV/0!</v>
      </c>
      <c r="S17" s="196">
        <v>0</v>
      </c>
      <c r="T17" s="196">
        <f t="shared" si="8"/>
        <v>0</v>
      </c>
      <c r="U17" s="196" t="e">
        <f t="shared" si="9"/>
        <v>#DIV/0!</v>
      </c>
      <c r="V17" s="169"/>
      <c r="W17" s="169"/>
      <c r="X17" s="169"/>
    </row>
    <row r="18" spans="1:24" ht="30" x14ac:dyDescent="0.25">
      <c r="A18" s="306"/>
      <c r="B18" s="311"/>
      <c r="C18" s="192" t="s">
        <v>125</v>
      </c>
      <c r="D18" s="194">
        <v>57.9</v>
      </c>
      <c r="E18" s="195">
        <v>42.44</v>
      </c>
      <c r="F18" s="195">
        <v>44.35</v>
      </c>
      <c r="G18" s="195">
        <f t="shared" si="0"/>
        <v>2457.2759999999998</v>
      </c>
      <c r="H18" s="195">
        <f t="shared" si="1"/>
        <v>2567.8650000000002</v>
      </c>
      <c r="I18" s="195">
        <f t="shared" si="2"/>
        <v>104.50047125353441</v>
      </c>
      <c r="J18" s="196">
        <v>48.35</v>
      </c>
      <c r="K18" s="196">
        <f t="shared" si="3"/>
        <v>2799.4650000000001</v>
      </c>
      <c r="L18" s="181">
        <f t="shared" si="4"/>
        <v>109.01916572717023</v>
      </c>
      <c r="M18" s="194"/>
      <c r="N18" s="195">
        <v>0</v>
      </c>
      <c r="O18" s="195">
        <v>0</v>
      </c>
      <c r="P18" s="195">
        <f t="shared" si="5"/>
        <v>0</v>
      </c>
      <c r="Q18" s="195">
        <f t="shared" si="6"/>
        <v>0</v>
      </c>
      <c r="R18" s="195" t="e">
        <f t="shared" si="7"/>
        <v>#DIV/0!</v>
      </c>
      <c r="S18" s="196">
        <v>0</v>
      </c>
      <c r="T18" s="196">
        <f t="shared" si="8"/>
        <v>0</v>
      </c>
      <c r="U18" s="196" t="e">
        <f t="shared" si="9"/>
        <v>#DIV/0!</v>
      </c>
      <c r="V18" s="169"/>
      <c r="W18" s="169"/>
      <c r="X18" s="169"/>
    </row>
    <row r="19" spans="1:24" x14ac:dyDescent="0.25">
      <c r="A19" s="306"/>
      <c r="B19" s="311"/>
      <c r="C19" s="192" t="s">
        <v>126</v>
      </c>
      <c r="D19" s="194">
        <v>43.4</v>
      </c>
      <c r="E19" s="195">
        <v>42.442999999999998</v>
      </c>
      <c r="F19" s="195">
        <v>44.35</v>
      </c>
      <c r="G19" s="195">
        <f t="shared" si="0"/>
        <v>1842.0261999999998</v>
      </c>
      <c r="H19" s="195">
        <f t="shared" si="1"/>
        <v>1924.79</v>
      </c>
      <c r="I19" s="195">
        <f t="shared" si="2"/>
        <v>104.49308484320147</v>
      </c>
      <c r="J19" s="196">
        <v>48.35</v>
      </c>
      <c r="K19" s="196">
        <f t="shared" si="3"/>
        <v>2098.39</v>
      </c>
      <c r="L19" s="181">
        <f t="shared" si="4"/>
        <v>109.01916572717023</v>
      </c>
      <c r="M19" s="194"/>
      <c r="N19" s="195">
        <v>0</v>
      </c>
      <c r="O19" s="195">
        <v>0</v>
      </c>
      <c r="P19" s="195">
        <f t="shared" si="5"/>
        <v>0</v>
      </c>
      <c r="Q19" s="195">
        <f t="shared" si="6"/>
        <v>0</v>
      </c>
      <c r="R19" s="195" t="e">
        <f t="shared" si="7"/>
        <v>#DIV/0!</v>
      </c>
      <c r="S19" s="196">
        <v>0</v>
      </c>
      <c r="T19" s="196">
        <f t="shared" si="8"/>
        <v>0</v>
      </c>
      <c r="U19" s="196" t="e">
        <f t="shared" si="9"/>
        <v>#DIV/0!</v>
      </c>
      <c r="V19" s="169"/>
      <c r="W19" s="169"/>
      <c r="X19" s="169"/>
    </row>
    <row r="20" spans="1:24" ht="30" x14ac:dyDescent="0.25">
      <c r="A20" s="306"/>
      <c r="B20" s="311"/>
      <c r="C20" s="192" t="s">
        <v>127</v>
      </c>
      <c r="D20" s="194">
        <v>7.6</v>
      </c>
      <c r="E20" s="195">
        <v>42.44</v>
      </c>
      <c r="F20" s="195">
        <v>44.35</v>
      </c>
      <c r="G20" s="195">
        <f t="shared" si="0"/>
        <v>322.54399999999998</v>
      </c>
      <c r="H20" s="195">
        <f t="shared" si="1"/>
        <v>337.06</v>
      </c>
      <c r="I20" s="195">
        <f t="shared" si="2"/>
        <v>104.50047125353441</v>
      </c>
      <c r="J20" s="196">
        <v>48.35</v>
      </c>
      <c r="K20" s="196">
        <f t="shared" si="3"/>
        <v>367.46</v>
      </c>
      <c r="L20" s="181">
        <f t="shared" si="4"/>
        <v>109.01916572717023</v>
      </c>
      <c r="M20" s="194"/>
      <c r="N20" s="195">
        <v>0</v>
      </c>
      <c r="O20" s="195">
        <v>0</v>
      </c>
      <c r="P20" s="195">
        <f t="shared" si="5"/>
        <v>0</v>
      </c>
      <c r="Q20" s="195">
        <f t="shared" si="6"/>
        <v>0</v>
      </c>
      <c r="R20" s="195" t="e">
        <f t="shared" si="7"/>
        <v>#DIV/0!</v>
      </c>
      <c r="S20" s="196">
        <v>0</v>
      </c>
      <c r="T20" s="196">
        <f t="shared" si="8"/>
        <v>0</v>
      </c>
      <c r="U20" s="196" t="e">
        <f t="shared" si="9"/>
        <v>#DIV/0!</v>
      </c>
      <c r="V20" s="169"/>
      <c r="W20" s="169"/>
      <c r="X20" s="169"/>
    </row>
    <row r="21" spans="1:24" x14ac:dyDescent="0.25">
      <c r="A21" s="306"/>
      <c r="B21" s="311"/>
      <c r="C21" s="192" t="s">
        <v>128</v>
      </c>
      <c r="D21" s="194">
        <v>10.7</v>
      </c>
      <c r="E21" s="195">
        <v>42.44</v>
      </c>
      <c r="F21" s="195">
        <v>44.35</v>
      </c>
      <c r="G21" s="195">
        <f t="shared" si="0"/>
        <v>454.10799999999995</v>
      </c>
      <c r="H21" s="195">
        <f t="shared" si="1"/>
        <v>474.54499999999996</v>
      </c>
      <c r="I21" s="195">
        <f t="shared" si="2"/>
        <v>104.50047125353441</v>
      </c>
      <c r="J21" s="196">
        <v>48.35</v>
      </c>
      <c r="K21" s="196">
        <f t="shared" si="3"/>
        <v>517.34500000000003</v>
      </c>
      <c r="L21" s="181">
        <f t="shared" si="4"/>
        <v>109.01916572717023</v>
      </c>
      <c r="M21" s="194"/>
      <c r="N21" s="195">
        <v>0</v>
      </c>
      <c r="O21" s="195">
        <v>0</v>
      </c>
      <c r="P21" s="195">
        <f t="shared" si="5"/>
        <v>0</v>
      </c>
      <c r="Q21" s="195">
        <f t="shared" si="6"/>
        <v>0</v>
      </c>
      <c r="R21" s="195" t="e">
        <f t="shared" si="7"/>
        <v>#DIV/0!</v>
      </c>
      <c r="S21" s="196">
        <v>0</v>
      </c>
      <c r="T21" s="196">
        <f t="shared" si="8"/>
        <v>0</v>
      </c>
      <c r="U21" s="196" t="e">
        <f t="shared" si="9"/>
        <v>#DIV/0!</v>
      </c>
      <c r="V21" s="169"/>
      <c r="W21" s="169"/>
      <c r="X21" s="169"/>
    </row>
    <row r="22" spans="1:24" ht="30" x14ac:dyDescent="0.25">
      <c r="A22" s="306"/>
      <c r="B22" s="311"/>
      <c r="C22" s="192" t="s">
        <v>129</v>
      </c>
      <c r="D22" s="194">
        <v>11.1</v>
      </c>
      <c r="E22" s="195">
        <v>42.44</v>
      </c>
      <c r="F22" s="195">
        <v>44.35</v>
      </c>
      <c r="G22" s="195">
        <f t="shared" si="0"/>
        <v>471.08399999999995</v>
      </c>
      <c r="H22" s="195">
        <f t="shared" si="1"/>
        <v>492.28500000000003</v>
      </c>
      <c r="I22" s="195">
        <f t="shared" si="2"/>
        <v>104.50047125353441</v>
      </c>
      <c r="J22" s="196">
        <v>48.35</v>
      </c>
      <c r="K22" s="196">
        <f t="shared" si="3"/>
        <v>536.68499999999995</v>
      </c>
      <c r="L22" s="181">
        <f t="shared" si="4"/>
        <v>109.01916572717023</v>
      </c>
      <c r="M22" s="194"/>
      <c r="N22" s="195">
        <v>0</v>
      </c>
      <c r="O22" s="195">
        <v>0</v>
      </c>
      <c r="P22" s="195">
        <f t="shared" si="5"/>
        <v>0</v>
      </c>
      <c r="Q22" s="195">
        <f t="shared" si="6"/>
        <v>0</v>
      </c>
      <c r="R22" s="195" t="e">
        <f t="shared" si="7"/>
        <v>#DIV/0!</v>
      </c>
      <c r="S22" s="196">
        <v>0</v>
      </c>
      <c r="T22" s="196">
        <f t="shared" si="8"/>
        <v>0</v>
      </c>
      <c r="U22" s="196" t="e">
        <f t="shared" si="9"/>
        <v>#DIV/0!</v>
      </c>
      <c r="V22" s="169"/>
      <c r="W22" s="169"/>
      <c r="X22" s="169"/>
    </row>
    <row r="23" spans="1:24" ht="30" x14ac:dyDescent="0.25">
      <c r="A23" s="306"/>
      <c r="B23" s="311"/>
      <c r="C23" s="192" t="s">
        <v>130</v>
      </c>
      <c r="D23" s="194">
        <v>4.5</v>
      </c>
      <c r="E23" s="195">
        <v>42.44</v>
      </c>
      <c r="F23" s="195">
        <v>44.35</v>
      </c>
      <c r="G23" s="195">
        <f t="shared" si="0"/>
        <v>190.98</v>
      </c>
      <c r="H23" s="195">
        <f t="shared" si="1"/>
        <v>199.57500000000002</v>
      </c>
      <c r="I23" s="195">
        <f t="shared" si="2"/>
        <v>104.50047125353441</v>
      </c>
      <c r="J23" s="196">
        <v>48.35</v>
      </c>
      <c r="K23" s="196">
        <f t="shared" si="3"/>
        <v>217.57500000000002</v>
      </c>
      <c r="L23" s="181">
        <f t="shared" si="4"/>
        <v>109.01916572717023</v>
      </c>
      <c r="M23" s="194"/>
      <c r="N23" s="195">
        <v>0</v>
      </c>
      <c r="O23" s="195">
        <v>0</v>
      </c>
      <c r="P23" s="195">
        <f t="shared" si="5"/>
        <v>0</v>
      </c>
      <c r="Q23" s="195">
        <f t="shared" si="6"/>
        <v>0</v>
      </c>
      <c r="R23" s="195" t="e">
        <f t="shared" si="7"/>
        <v>#DIV/0!</v>
      </c>
      <c r="S23" s="196">
        <v>0</v>
      </c>
      <c r="T23" s="196">
        <f t="shared" si="8"/>
        <v>0</v>
      </c>
      <c r="U23" s="196" t="e">
        <f t="shared" si="9"/>
        <v>#DIV/0!</v>
      </c>
      <c r="V23" s="169"/>
      <c r="W23" s="169"/>
      <c r="X23" s="169"/>
    </row>
    <row r="24" spans="1:24" x14ac:dyDescent="0.25">
      <c r="A24" s="306"/>
      <c r="B24" s="311"/>
      <c r="C24" s="192" t="s">
        <v>310</v>
      </c>
      <c r="D24" s="194">
        <v>90.43</v>
      </c>
      <c r="E24" s="195">
        <v>19.59</v>
      </c>
      <c r="F24" s="195">
        <v>20.77</v>
      </c>
      <c r="G24" s="195">
        <f t="shared" si="0"/>
        <v>1771.5237000000002</v>
      </c>
      <c r="H24" s="195">
        <f t="shared" si="1"/>
        <v>1878.2311000000002</v>
      </c>
      <c r="I24" s="195">
        <f t="shared" si="2"/>
        <v>106.02348136804491</v>
      </c>
      <c r="J24" s="196">
        <v>22.64</v>
      </c>
      <c r="K24" s="196">
        <f t="shared" si="3"/>
        <v>2047.3352000000002</v>
      </c>
      <c r="L24" s="181">
        <f t="shared" si="4"/>
        <v>109.00337024554648</v>
      </c>
      <c r="M24" s="194">
        <v>92.41</v>
      </c>
      <c r="N24" s="195">
        <v>25.4</v>
      </c>
      <c r="O24" s="195">
        <v>26.92</v>
      </c>
      <c r="P24" s="195">
        <f t="shared" si="5"/>
        <v>2347.2139999999999</v>
      </c>
      <c r="Q24" s="195">
        <f t="shared" si="6"/>
        <v>2487.6772000000001</v>
      </c>
      <c r="R24" s="195">
        <f t="shared" si="7"/>
        <v>105.98425196850394</v>
      </c>
      <c r="S24" s="196">
        <v>29.88</v>
      </c>
      <c r="T24" s="196">
        <f t="shared" si="8"/>
        <v>2761.2107999999998</v>
      </c>
      <c r="U24" s="196">
        <f t="shared" si="9"/>
        <v>110.99554234769687</v>
      </c>
      <c r="V24" s="169"/>
      <c r="W24" s="169"/>
      <c r="X24" s="169"/>
    </row>
    <row r="25" spans="1:24" ht="60" x14ac:dyDescent="0.25">
      <c r="A25" s="192">
        <v>8</v>
      </c>
      <c r="B25" s="193" t="s">
        <v>7</v>
      </c>
      <c r="C25" s="192" t="s">
        <v>197</v>
      </c>
      <c r="D25" s="194">
        <v>64.599999999999994</v>
      </c>
      <c r="E25" s="195">
        <v>41.38</v>
      </c>
      <c r="F25" s="195">
        <v>44.07</v>
      </c>
      <c r="G25" s="195">
        <f t="shared" si="0"/>
        <v>2673.1480000000001</v>
      </c>
      <c r="H25" s="195">
        <f t="shared" si="1"/>
        <v>2846.9219999999996</v>
      </c>
      <c r="I25" s="195">
        <f t="shared" si="2"/>
        <v>106.50072498791687</v>
      </c>
      <c r="J25" s="196">
        <v>48.04</v>
      </c>
      <c r="K25" s="196">
        <f t="shared" si="3"/>
        <v>3103.3839999999996</v>
      </c>
      <c r="L25" s="181">
        <f t="shared" si="4"/>
        <v>109.00839573405945</v>
      </c>
      <c r="M25" s="194">
        <v>61.4</v>
      </c>
      <c r="N25" s="195">
        <v>58.75</v>
      </c>
      <c r="O25" s="195">
        <v>62.57</v>
      </c>
      <c r="P25" s="195">
        <f t="shared" si="5"/>
        <v>3607.25</v>
      </c>
      <c r="Q25" s="195">
        <f t="shared" si="6"/>
        <v>3841.7979999999998</v>
      </c>
      <c r="R25" s="195">
        <f t="shared" si="7"/>
        <v>106.50212765957446</v>
      </c>
      <c r="S25" s="196">
        <v>67.55</v>
      </c>
      <c r="T25" s="196">
        <f t="shared" si="8"/>
        <v>4147.57</v>
      </c>
      <c r="U25" s="196">
        <f t="shared" si="9"/>
        <v>107.95908582387726</v>
      </c>
      <c r="V25" s="169"/>
      <c r="W25" s="169"/>
      <c r="X25" s="169"/>
    </row>
    <row r="26" spans="1:24" ht="45" x14ac:dyDescent="0.25">
      <c r="A26" s="192">
        <v>9</v>
      </c>
      <c r="B26" s="193" t="s">
        <v>236</v>
      </c>
      <c r="C26" s="192" t="s">
        <v>197</v>
      </c>
      <c r="D26" s="194">
        <v>0</v>
      </c>
      <c r="E26" s="195">
        <v>0</v>
      </c>
      <c r="F26" s="195">
        <v>0</v>
      </c>
      <c r="G26" s="195">
        <f t="shared" si="0"/>
        <v>0</v>
      </c>
      <c r="H26" s="195">
        <f t="shared" si="1"/>
        <v>0</v>
      </c>
      <c r="I26" s="195" t="e">
        <f t="shared" si="2"/>
        <v>#DIV/0!</v>
      </c>
      <c r="J26" s="196">
        <v>0</v>
      </c>
      <c r="K26" s="196">
        <f t="shared" si="3"/>
        <v>0</v>
      </c>
      <c r="L26" s="196" t="e">
        <f t="shared" si="4"/>
        <v>#DIV/0!</v>
      </c>
      <c r="M26" s="194">
        <v>0</v>
      </c>
      <c r="N26" s="195">
        <v>0</v>
      </c>
      <c r="O26" s="195">
        <v>0</v>
      </c>
      <c r="P26" s="195">
        <f t="shared" si="5"/>
        <v>0</v>
      </c>
      <c r="Q26" s="195">
        <f t="shared" si="6"/>
        <v>0</v>
      </c>
      <c r="R26" s="195" t="e">
        <f t="shared" si="7"/>
        <v>#DIV/0!</v>
      </c>
      <c r="S26" s="196">
        <v>0</v>
      </c>
      <c r="T26" s="196">
        <f t="shared" si="8"/>
        <v>0</v>
      </c>
      <c r="U26" s="196" t="e">
        <f t="shared" si="9"/>
        <v>#DIV/0!</v>
      </c>
      <c r="V26" s="169"/>
      <c r="W26" s="169"/>
      <c r="X26" s="169"/>
    </row>
    <row r="27" spans="1:24" ht="30" x14ac:dyDescent="0.25">
      <c r="A27" s="306">
        <v>10</v>
      </c>
      <c r="B27" s="311" t="s">
        <v>141</v>
      </c>
      <c r="C27" s="192" t="s">
        <v>144</v>
      </c>
      <c r="D27" s="194">
        <v>50.86</v>
      </c>
      <c r="E27" s="195">
        <v>52.28</v>
      </c>
      <c r="F27" s="195">
        <v>52.28</v>
      </c>
      <c r="G27" s="195">
        <f t="shared" si="0"/>
        <v>2658.9607999999998</v>
      </c>
      <c r="H27" s="195">
        <f t="shared" si="1"/>
        <v>2658.9607999999998</v>
      </c>
      <c r="I27" s="195">
        <f t="shared" si="2"/>
        <v>100</v>
      </c>
      <c r="J27" s="196">
        <v>56.99</v>
      </c>
      <c r="K27" s="196">
        <f t="shared" si="3"/>
        <v>2898.5113999999999</v>
      </c>
      <c r="L27" s="181">
        <f t="shared" si="4"/>
        <v>109.00918133129305</v>
      </c>
      <c r="M27" s="194">
        <v>10.95</v>
      </c>
      <c r="N27" s="195">
        <v>59.35</v>
      </c>
      <c r="O27" s="195">
        <v>63.2</v>
      </c>
      <c r="P27" s="195">
        <f t="shared" si="5"/>
        <v>649.88249999999994</v>
      </c>
      <c r="Q27" s="195">
        <f t="shared" si="6"/>
        <v>692.04</v>
      </c>
      <c r="R27" s="195">
        <f t="shared" si="7"/>
        <v>106.48694187026118</v>
      </c>
      <c r="S27" s="196">
        <v>68.89</v>
      </c>
      <c r="T27" s="196">
        <f t="shared" si="8"/>
        <v>754.3454999999999</v>
      </c>
      <c r="U27" s="196">
        <f t="shared" si="9"/>
        <v>109.00316455696202</v>
      </c>
      <c r="V27" s="169"/>
      <c r="W27" s="169"/>
      <c r="X27" s="169"/>
    </row>
    <row r="28" spans="1:24" ht="45" x14ac:dyDescent="0.25">
      <c r="A28" s="306"/>
      <c r="B28" s="311"/>
      <c r="C28" s="192" t="s">
        <v>277</v>
      </c>
      <c r="D28" s="194">
        <v>18.86</v>
      </c>
      <c r="E28" s="195">
        <v>56.6</v>
      </c>
      <c r="F28" s="195">
        <v>56.6</v>
      </c>
      <c r="G28" s="195">
        <f t="shared" si="0"/>
        <v>1067.4759999999999</v>
      </c>
      <c r="H28" s="195">
        <f t="shared" si="1"/>
        <v>1067.4759999999999</v>
      </c>
      <c r="I28" s="195">
        <f t="shared" si="2"/>
        <v>100</v>
      </c>
      <c r="J28" s="196">
        <v>61.7</v>
      </c>
      <c r="K28" s="196">
        <f t="shared" si="3"/>
        <v>1163.662</v>
      </c>
      <c r="L28" s="181">
        <f t="shared" si="4"/>
        <v>109.01060070671377</v>
      </c>
      <c r="M28" s="194"/>
      <c r="N28" s="195">
        <v>0</v>
      </c>
      <c r="O28" s="195">
        <v>0</v>
      </c>
      <c r="P28" s="195">
        <f t="shared" si="5"/>
        <v>0</v>
      </c>
      <c r="Q28" s="195">
        <f t="shared" si="6"/>
        <v>0</v>
      </c>
      <c r="R28" s="195" t="e">
        <f t="shared" si="7"/>
        <v>#DIV/0!</v>
      </c>
      <c r="S28" s="196"/>
      <c r="T28" s="196">
        <f t="shared" si="8"/>
        <v>0</v>
      </c>
      <c r="U28" s="196" t="e">
        <f t="shared" si="9"/>
        <v>#DIV/0!</v>
      </c>
      <c r="V28" s="169"/>
      <c r="W28" s="169"/>
      <c r="X28" s="169"/>
    </row>
    <row r="29" spans="1:24" ht="30" x14ac:dyDescent="0.25">
      <c r="A29" s="192">
        <v>11</v>
      </c>
      <c r="B29" s="193" t="s">
        <v>237</v>
      </c>
      <c r="C29" s="192" t="s">
        <v>144</v>
      </c>
      <c r="D29" s="194"/>
      <c r="E29" s="195">
        <v>0</v>
      </c>
      <c r="F29" s="195"/>
      <c r="G29" s="195">
        <f t="shared" si="0"/>
        <v>0</v>
      </c>
      <c r="H29" s="195">
        <f t="shared" si="1"/>
        <v>0</v>
      </c>
      <c r="I29" s="195" t="e">
        <f t="shared" si="2"/>
        <v>#DIV/0!</v>
      </c>
      <c r="J29" s="196"/>
      <c r="K29" s="196">
        <f t="shared" si="3"/>
        <v>0</v>
      </c>
      <c r="L29" s="196" t="e">
        <f t="shared" si="4"/>
        <v>#DIV/0!</v>
      </c>
      <c r="M29" s="194"/>
      <c r="N29" s="195">
        <v>0</v>
      </c>
      <c r="O29" s="195">
        <v>0</v>
      </c>
      <c r="P29" s="195">
        <f t="shared" si="5"/>
        <v>0</v>
      </c>
      <c r="Q29" s="195">
        <f t="shared" si="6"/>
        <v>0</v>
      </c>
      <c r="R29" s="195" t="e">
        <f t="shared" si="7"/>
        <v>#DIV/0!</v>
      </c>
      <c r="S29" s="196"/>
      <c r="T29" s="196">
        <f t="shared" si="8"/>
        <v>0</v>
      </c>
      <c r="U29" s="196" t="e">
        <f t="shared" si="9"/>
        <v>#DIV/0!</v>
      </c>
      <c r="V29" s="169"/>
      <c r="W29" s="169"/>
      <c r="X29" s="169"/>
    </row>
    <row r="30" spans="1:24" x14ac:dyDescent="0.25">
      <c r="A30" s="192">
        <v>12</v>
      </c>
      <c r="B30" s="193" t="s">
        <v>9</v>
      </c>
      <c r="C30" s="192" t="s">
        <v>169</v>
      </c>
      <c r="D30" s="194">
        <v>76.599999999999994</v>
      </c>
      <c r="E30" s="195">
        <v>49.35</v>
      </c>
      <c r="F30" s="195">
        <v>50.29</v>
      </c>
      <c r="G30" s="195">
        <f t="shared" si="0"/>
        <v>3780.21</v>
      </c>
      <c r="H30" s="195">
        <f t="shared" si="1"/>
        <v>3852.2139999999995</v>
      </c>
      <c r="I30" s="195">
        <f t="shared" si="2"/>
        <v>101.9047619047619</v>
      </c>
      <c r="J30" s="196">
        <v>54.49</v>
      </c>
      <c r="K30" s="196">
        <f t="shared" si="3"/>
        <v>4173.9340000000002</v>
      </c>
      <c r="L30" s="181">
        <f t="shared" si="4"/>
        <v>108.35156094651023</v>
      </c>
      <c r="M30" s="194"/>
      <c r="N30" s="195">
        <v>0</v>
      </c>
      <c r="O30" s="195">
        <v>0</v>
      </c>
      <c r="P30" s="195">
        <f t="shared" si="5"/>
        <v>0</v>
      </c>
      <c r="Q30" s="195">
        <f t="shared" si="6"/>
        <v>0</v>
      </c>
      <c r="R30" s="195" t="e">
        <f t="shared" si="7"/>
        <v>#DIV/0!</v>
      </c>
      <c r="S30" s="196"/>
      <c r="T30" s="196">
        <f t="shared" si="8"/>
        <v>0</v>
      </c>
      <c r="U30" s="196" t="e">
        <f t="shared" si="9"/>
        <v>#DIV/0!</v>
      </c>
      <c r="V30" s="169"/>
      <c r="W30" s="169"/>
      <c r="X30" s="169"/>
    </row>
    <row r="31" spans="1:24" ht="30" x14ac:dyDescent="0.25">
      <c r="A31" s="192">
        <v>13</v>
      </c>
      <c r="B31" s="193" t="s">
        <v>147</v>
      </c>
      <c r="C31" s="192" t="s">
        <v>203</v>
      </c>
      <c r="D31" s="194">
        <v>79.02</v>
      </c>
      <c r="E31" s="195">
        <v>26.27</v>
      </c>
      <c r="F31" s="195">
        <v>27.98</v>
      </c>
      <c r="G31" s="195">
        <f t="shared" si="0"/>
        <v>2075.8553999999999</v>
      </c>
      <c r="H31" s="195">
        <f t="shared" si="1"/>
        <v>2210.9796000000001</v>
      </c>
      <c r="I31" s="195">
        <f t="shared" si="2"/>
        <v>106.50932622763609</v>
      </c>
      <c r="J31" s="196">
        <v>30.5</v>
      </c>
      <c r="K31" s="196">
        <f t="shared" si="3"/>
        <v>2410.1099999999997</v>
      </c>
      <c r="L31" s="181">
        <f t="shared" si="4"/>
        <v>109.00643316654752</v>
      </c>
      <c r="M31" s="194">
        <v>53</v>
      </c>
      <c r="N31" s="195">
        <v>18.98</v>
      </c>
      <c r="O31" s="195">
        <v>20.21</v>
      </c>
      <c r="P31" s="195">
        <f t="shared" si="5"/>
        <v>1005.94</v>
      </c>
      <c r="Q31" s="195">
        <f t="shared" si="6"/>
        <v>1071.1300000000001</v>
      </c>
      <c r="R31" s="195">
        <f t="shared" si="7"/>
        <v>106.48050579557429</v>
      </c>
      <c r="S31" s="196">
        <v>22.03</v>
      </c>
      <c r="T31" s="196">
        <f t="shared" si="8"/>
        <v>1167.5900000000001</v>
      </c>
      <c r="U31" s="196">
        <f t="shared" si="9"/>
        <v>109.00544285007423</v>
      </c>
      <c r="V31" s="169"/>
      <c r="W31" s="169"/>
      <c r="X31" s="169"/>
    </row>
    <row r="32" spans="1:24" ht="30" x14ac:dyDescent="0.25">
      <c r="A32" s="192">
        <v>14</v>
      </c>
      <c r="B32" s="193" t="s">
        <v>222</v>
      </c>
      <c r="C32" s="192" t="s">
        <v>203</v>
      </c>
      <c r="D32" s="194">
        <v>0</v>
      </c>
      <c r="E32" s="195">
        <v>0</v>
      </c>
      <c r="F32" s="195">
        <v>0</v>
      </c>
      <c r="G32" s="195">
        <f t="shared" si="0"/>
        <v>0</v>
      </c>
      <c r="H32" s="195">
        <f t="shared" si="1"/>
        <v>0</v>
      </c>
      <c r="I32" s="195" t="e">
        <f t="shared" si="2"/>
        <v>#DIV/0!</v>
      </c>
      <c r="J32" s="196"/>
      <c r="K32" s="196">
        <f t="shared" si="3"/>
        <v>0</v>
      </c>
      <c r="L32" s="196" t="e">
        <f t="shared" si="4"/>
        <v>#DIV/0!</v>
      </c>
      <c r="M32" s="194">
        <v>0</v>
      </c>
      <c r="N32" s="195">
        <v>0</v>
      </c>
      <c r="O32" s="195">
        <v>0</v>
      </c>
      <c r="P32" s="195">
        <f t="shared" si="5"/>
        <v>0</v>
      </c>
      <c r="Q32" s="195">
        <f t="shared" si="6"/>
        <v>0</v>
      </c>
      <c r="R32" s="195" t="e">
        <f t="shared" si="7"/>
        <v>#DIV/0!</v>
      </c>
      <c r="S32" s="196"/>
      <c r="T32" s="196">
        <f t="shared" si="8"/>
        <v>0</v>
      </c>
      <c r="U32" s="196" t="e">
        <f t="shared" si="9"/>
        <v>#DIV/0!</v>
      </c>
      <c r="V32" s="169"/>
      <c r="W32" s="169"/>
      <c r="X32" s="169"/>
    </row>
    <row r="33" spans="1:24" ht="195" x14ac:dyDescent="0.25">
      <c r="A33" s="192">
        <v>15</v>
      </c>
      <c r="B33" s="193" t="s">
        <v>10</v>
      </c>
      <c r="C33" s="192" t="s">
        <v>194</v>
      </c>
      <c r="D33" s="194">
        <v>58.558999999999997</v>
      </c>
      <c r="E33" s="195">
        <v>27.47</v>
      </c>
      <c r="F33" s="195">
        <v>29.24</v>
      </c>
      <c r="G33" s="195">
        <f t="shared" si="0"/>
        <v>1608.6157299999998</v>
      </c>
      <c r="H33" s="195">
        <f t="shared" si="1"/>
        <v>1712.2651599999999</v>
      </c>
      <c r="I33" s="195">
        <f t="shared" si="2"/>
        <v>106.44339279213688</v>
      </c>
      <c r="J33" s="196">
        <v>31.26</v>
      </c>
      <c r="K33" s="196">
        <f t="shared" si="3"/>
        <v>1830.5543399999999</v>
      </c>
      <c r="L33" s="181">
        <f t="shared" si="4"/>
        <v>106.90834473324216</v>
      </c>
      <c r="M33" s="194"/>
      <c r="N33" s="195">
        <v>0</v>
      </c>
      <c r="O33" s="195">
        <v>0</v>
      </c>
      <c r="P33" s="195">
        <f t="shared" si="5"/>
        <v>0</v>
      </c>
      <c r="Q33" s="195">
        <f t="shared" si="6"/>
        <v>0</v>
      </c>
      <c r="R33" s="195" t="e">
        <f t="shared" si="7"/>
        <v>#DIV/0!</v>
      </c>
      <c r="S33" s="196"/>
      <c r="T33" s="196">
        <f t="shared" si="8"/>
        <v>0</v>
      </c>
      <c r="U33" s="196" t="e">
        <f t="shared" si="9"/>
        <v>#DIV/0!</v>
      </c>
      <c r="V33" s="169"/>
      <c r="W33" s="169"/>
      <c r="X33" s="169"/>
    </row>
    <row r="34" spans="1:24" x14ac:dyDescent="0.25">
      <c r="A34" s="192">
        <v>16</v>
      </c>
      <c r="B34" s="193" t="s">
        <v>11</v>
      </c>
      <c r="C34" s="192" t="s">
        <v>193</v>
      </c>
      <c r="D34" s="194">
        <v>93</v>
      </c>
      <c r="E34" s="195">
        <v>51.04</v>
      </c>
      <c r="F34" s="195">
        <v>52.59</v>
      </c>
      <c r="G34" s="195">
        <f t="shared" si="0"/>
        <v>4746.72</v>
      </c>
      <c r="H34" s="195">
        <f t="shared" si="1"/>
        <v>4890.87</v>
      </c>
      <c r="I34" s="195">
        <f t="shared" si="2"/>
        <v>103.03683385579939</v>
      </c>
      <c r="J34" s="196">
        <v>57.21</v>
      </c>
      <c r="K34" s="196">
        <f t="shared" si="3"/>
        <v>5320.53</v>
      </c>
      <c r="L34" s="181">
        <f t="shared" si="4"/>
        <v>108.78494010268112</v>
      </c>
      <c r="M34" s="194">
        <v>0</v>
      </c>
      <c r="N34" s="195">
        <v>0</v>
      </c>
      <c r="O34" s="195">
        <v>0</v>
      </c>
      <c r="P34" s="195">
        <f t="shared" si="5"/>
        <v>0</v>
      </c>
      <c r="Q34" s="195">
        <f t="shared" si="6"/>
        <v>0</v>
      </c>
      <c r="R34" s="195" t="e">
        <f t="shared" si="7"/>
        <v>#DIV/0!</v>
      </c>
      <c r="S34" s="196"/>
      <c r="T34" s="196">
        <f t="shared" si="8"/>
        <v>0</v>
      </c>
      <c r="U34" s="196" t="e">
        <f t="shared" si="9"/>
        <v>#DIV/0!</v>
      </c>
      <c r="V34" s="169"/>
      <c r="W34" s="169"/>
      <c r="X34" s="169"/>
    </row>
    <row r="35" spans="1:24" ht="30" x14ac:dyDescent="0.25">
      <c r="A35" s="192">
        <v>17</v>
      </c>
      <c r="B35" s="193" t="s">
        <v>12</v>
      </c>
      <c r="C35" s="192" t="s">
        <v>204</v>
      </c>
      <c r="D35" s="194">
        <v>126.3</v>
      </c>
      <c r="E35" s="195">
        <v>61.36</v>
      </c>
      <c r="F35" s="195">
        <v>65.05</v>
      </c>
      <c r="G35" s="195">
        <f t="shared" si="0"/>
        <v>7749.768</v>
      </c>
      <c r="H35" s="195">
        <f t="shared" si="1"/>
        <v>8215.8149999999987</v>
      </c>
      <c r="I35" s="195">
        <f t="shared" si="2"/>
        <v>106.01368970013037</v>
      </c>
      <c r="J35" s="196">
        <v>67.97</v>
      </c>
      <c r="K35" s="196">
        <f t="shared" si="3"/>
        <v>8584.610999999999</v>
      </c>
      <c r="L35" s="181">
        <f t="shared" si="4"/>
        <v>104.48885472713299</v>
      </c>
      <c r="M35" s="194">
        <v>37.4</v>
      </c>
      <c r="N35" s="195">
        <v>89.45</v>
      </c>
      <c r="O35" s="195">
        <v>94.82</v>
      </c>
      <c r="P35" s="195">
        <f t="shared" si="5"/>
        <v>3345.43</v>
      </c>
      <c r="Q35" s="195">
        <f t="shared" si="6"/>
        <v>3546.2679999999996</v>
      </c>
      <c r="R35" s="195">
        <f t="shared" si="7"/>
        <v>106.00335382895472</v>
      </c>
      <c r="S35" s="196">
        <v>99.09</v>
      </c>
      <c r="T35" s="196">
        <f t="shared" si="8"/>
        <v>3705.9659999999999</v>
      </c>
      <c r="U35" s="196">
        <f t="shared" si="9"/>
        <v>104.50326935245731</v>
      </c>
      <c r="V35" s="169"/>
      <c r="W35" s="169"/>
      <c r="X35" s="169"/>
    </row>
    <row r="36" spans="1:24" x14ac:dyDescent="0.25">
      <c r="A36" s="306">
        <v>18</v>
      </c>
      <c r="B36" s="311" t="s">
        <v>13</v>
      </c>
      <c r="C36" s="192" t="s">
        <v>210</v>
      </c>
      <c r="D36" s="194">
        <v>34</v>
      </c>
      <c r="E36" s="195">
        <v>22.76</v>
      </c>
      <c r="F36" s="195">
        <v>24.24</v>
      </c>
      <c r="G36" s="195">
        <f t="shared" si="0"/>
        <v>773.84</v>
      </c>
      <c r="H36" s="195">
        <f t="shared" si="1"/>
        <v>824.16</v>
      </c>
      <c r="I36" s="195">
        <f t="shared" si="2"/>
        <v>106.50263620386642</v>
      </c>
      <c r="J36" s="196">
        <v>26.9</v>
      </c>
      <c r="K36" s="196">
        <f t="shared" si="3"/>
        <v>914.59999999999991</v>
      </c>
      <c r="L36" s="181">
        <f t="shared" si="4"/>
        <v>110.97359735973598</v>
      </c>
      <c r="M36" s="194">
        <v>0</v>
      </c>
      <c r="N36" s="195">
        <v>0</v>
      </c>
      <c r="O36" s="195">
        <v>0</v>
      </c>
      <c r="P36" s="195">
        <f t="shared" si="5"/>
        <v>0</v>
      </c>
      <c r="Q36" s="195">
        <f t="shared" si="6"/>
        <v>0</v>
      </c>
      <c r="R36" s="195" t="e">
        <f t="shared" si="7"/>
        <v>#DIV/0!</v>
      </c>
      <c r="S36" s="196"/>
      <c r="T36" s="196">
        <f t="shared" si="8"/>
        <v>0</v>
      </c>
      <c r="U36" s="196" t="e">
        <f t="shared" si="9"/>
        <v>#DIV/0!</v>
      </c>
      <c r="V36" s="169"/>
      <c r="W36" s="169"/>
      <c r="X36" s="169"/>
    </row>
    <row r="37" spans="1:24" ht="30" x14ac:dyDescent="0.25">
      <c r="A37" s="306"/>
      <c r="B37" s="311"/>
      <c r="C37" s="192" t="s">
        <v>191</v>
      </c>
      <c r="D37" s="194">
        <v>11.718</v>
      </c>
      <c r="E37" s="195"/>
      <c r="F37" s="195">
        <v>51.04</v>
      </c>
      <c r="G37" s="195">
        <f t="shared" si="0"/>
        <v>0</v>
      </c>
      <c r="H37" s="195">
        <f t="shared" si="1"/>
        <v>598.08672000000001</v>
      </c>
      <c r="I37" s="195" t="e">
        <f t="shared" si="2"/>
        <v>#DIV/0!</v>
      </c>
      <c r="J37" s="196">
        <v>55.63</v>
      </c>
      <c r="K37" s="196">
        <f t="shared" si="3"/>
        <v>651.87234000000001</v>
      </c>
      <c r="L37" s="181">
        <f t="shared" si="4"/>
        <v>108.99294670846396</v>
      </c>
      <c r="M37" s="194"/>
      <c r="N37" s="195"/>
      <c r="O37" s="195"/>
      <c r="P37" s="195">
        <f t="shared" si="5"/>
        <v>0</v>
      </c>
      <c r="Q37" s="195">
        <f t="shared" si="6"/>
        <v>0</v>
      </c>
      <c r="R37" s="195" t="e">
        <f t="shared" si="7"/>
        <v>#DIV/0!</v>
      </c>
      <c r="S37" s="196"/>
      <c r="T37" s="196">
        <f t="shared" si="8"/>
        <v>0</v>
      </c>
      <c r="U37" s="196" t="e">
        <f t="shared" si="9"/>
        <v>#DIV/0!</v>
      </c>
      <c r="V37" s="169"/>
      <c r="W37" s="169"/>
      <c r="X37" s="169"/>
    </row>
    <row r="38" spans="1:24" ht="45" x14ac:dyDescent="0.25">
      <c r="A38" s="306"/>
      <c r="B38" s="311"/>
      <c r="C38" s="192" t="s">
        <v>205</v>
      </c>
      <c r="D38" s="194">
        <v>202.91900000000001</v>
      </c>
      <c r="E38" s="195">
        <v>48.33</v>
      </c>
      <c r="F38" s="195">
        <v>51.47</v>
      </c>
      <c r="G38" s="195">
        <f t="shared" si="0"/>
        <v>9807.0752699999994</v>
      </c>
      <c r="H38" s="195">
        <f t="shared" si="1"/>
        <v>10444.24093</v>
      </c>
      <c r="I38" s="195">
        <f t="shared" si="2"/>
        <v>106.49699979308917</v>
      </c>
      <c r="J38" s="196">
        <v>56.1</v>
      </c>
      <c r="K38" s="196">
        <f t="shared" si="3"/>
        <v>11383.7559</v>
      </c>
      <c r="L38" s="181">
        <f t="shared" si="4"/>
        <v>108.99553137750146</v>
      </c>
      <c r="M38" s="194">
        <v>0</v>
      </c>
      <c r="N38" s="195">
        <v>0</v>
      </c>
      <c r="O38" s="195">
        <v>0</v>
      </c>
      <c r="P38" s="195">
        <f t="shared" si="5"/>
        <v>0</v>
      </c>
      <c r="Q38" s="195">
        <f t="shared" si="6"/>
        <v>0</v>
      </c>
      <c r="R38" s="195" t="e">
        <f t="shared" si="7"/>
        <v>#DIV/0!</v>
      </c>
      <c r="S38" s="196"/>
      <c r="T38" s="196">
        <f t="shared" si="8"/>
        <v>0</v>
      </c>
      <c r="U38" s="196" t="e">
        <f t="shared" si="9"/>
        <v>#DIV/0!</v>
      </c>
      <c r="V38" s="169"/>
      <c r="W38" s="169"/>
      <c r="X38" s="169"/>
    </row>
    <row r="39" spans="1:24" ht="45" x14ac:dyDescent="0.25">
      <c r="A39" s="192">
        <v>19</v>
      </c>
      <c r="B39" s="193" t="s">
        <v>14</v>
      </c>
      <c r="C39" s="192" t="s">
        <v>191</v>
      </c>
      <c r="D39" s="194">
        <v>40.64</v>
      </c>
      <c r="E39" s="195">
        <v>48.15</v>
      </c>
      <c r="F39" s="195">
        <v>51.04</v>
      </c>
      <c r="G39" s="195">
        <f t="shared" si="0"/>
        <v>1956.816</v>
      </c>
      <c r="H39" s="195">
        <f t="shared" si="1"/>
        <v>2074.2656000000002</v>
      </c>
      <c r="I39" s="195">
        <f t="shared" si="2"/>
        <v>106.00207684319834</v>
      </c>
      <c r="J39" s="196">
        <v>55.63</v>
      </c>
      <c r="K39" s="196">
        <f t="shared" si="3"/>
        <v>2260.8032000000003</v>
      </c>
      <c r="L39" s="181">
        <f t="shared" si="4"/>
        <v>108.99294670846396</v>
      </c>
      <c r="M39" s="194"/>
      <c r="N39" s="195">
        <v>0</v>
      </c>
      <c r="O39" s="195">
        <v>0</v>
      </c>
      <c r="P39" s="195">
        <f t="shared" si="5"/>
        <v>0</v>
      </c>
      <c r="Q39" s="195">
        <f t="shared" si="6"/>
        <v>0</v>
      </c>
      <c r="R39" s="195" t="e">
        <f t="shared" si="7"/>
        <v>#DIV/0!</v>
      </c>
      <c r="S39" s="196"/>
      <c r="T39" s="196">
        <f t="shared" si="8"/>
        <v>0</v>
      </c>
      <c r="U39" s="196" t="e">
        <f t="shared" si="9"/>
        <v>#DIV/0!</v>
      </c>
      <c r="V39" s="169"/>
      <c r="W39" s="169"/>
      <c r="X39" s="169"/>
    </row>
    <row r="40" spans="1:24" x14ac:dyDescent="0.25">
      <c r="A40" s="306">
        <v>20</v>
      </c>
      <c r="B40" s="311" t="s">
        <v>15</v>
      </c>
      <c r="C40" s="192" t="s">
        <v>52</v>
      </c>
      <c r="D40" s="194"/>
      <c r="E40" s="195">
        <v>0</v>
      </c>
      <c r="F40" s="195"/>
      <c r="G40" s="195">
        <f t="shared" si="0"/>
        <v>0</v>
      </c>
      <c r="H40" s="195">
        <f t="shared" si="1"/>
        <v>0</v>
      </c>
      <c r="I40" s="195" t="e">
        <f t="shared" si="2"/>
        <v>#DIV/0!</v>
      </c>
      <c r="J40" s="196"/>
      <c r="K40" s="196">
        <f t="shared" si="3"/>
        <v>0</v>
      </c>
      <c r="L40" s="196" t="e">
        <f t="shared" si="4"/>
        <v>#DIV/0!</v>
      </c>
      <c r="M40" s="194"/>
      <c r="N40" s="195">
        <v>0</v>
      </c>
      <c r="O40" s="195">
        <v>0</v>
      </c>
      <c r="P40" s="195">
        <f t="shared" si="5"/>
        <v>0</v>
      </c>
      <c r="Q40" s="195">
        <f t="shared" si="6"/>
        <v>0</v>
      </c>
      <c r="R40" s="195" t="e">
        <f t="shared" si="7"/>
        <v>#DIV/0!</v>
      </c>
      <c r="S40" s="196"/>
      <c r="T40" s="196">
        <f t="shared" si="8"/>
        <v>0</v>
      </c>
      <c r="U40" s="196" t="e">
        <f t="shared" si="9"/>
        <v>#DIV/0!</v>
      </c>
      <c r="V40" s="169"/>
      <c r="W40" s="169"/>
      <c r="X40" s="169"/>
    </row>
    <row r="41" spans="1:24" x14ac:dyDescent="0.25">
      <c r="A41" s="306"/>
      <c r="B41" s="311"/>
      <c r="C41" s="192" t="s">
        <v>111</v>
      </c>
      <c r="D41" s="194">
        <v>42.093000000000004</v>
      </c>
      <c r="E41" s="195">
        <v>55.29</v>
      </c>
      <c r="F41" s="195">
        <v>58.6</v>
      </c>
      <c r="G41" s="195">
        <f t="shared" si="0"/>
        <v>2327.32197</v>
      </c>
      <c r="H41" s="195">
        <f t="shared" si="1"/>
        <v>2466.6498000000001</v>
      </c>
      <c r="I41" s="195">
        <f t="shared" si="2"/>
        <v>105.98661602459758</v>
      </c>
      <c r="J41" s="196">
        <v>63.87</v>
      </c>
      <c r="K41" s="196">
        <f t="shared" si="3"/>
        <v>2688.47991</v>
      </c>
      <c r="L41" s="181">
        <f t="shared" si="4"/>
        <v>108.99317406143345</v>
      </c>
      <c r="M41" s="194"/>
      <c r="N41" s="195">
        <v>0</v>
      </c>
      <c r="O41" s="195">
        <v>0</v>
      </c>
      <c r="P41" s="195">
        <f t="shared" si="5"/>
        <v>0</v>
      </c>
      <c r="Q41" s="195">
        <f t="shared" si="6"/>
        <v>0</v>
      </c>
      <c r="R41" s="195" t="e">
        <f t="shared" si="7"/>
        <v>#DIV/0!</v>
      </c>
      <c r="S41" s="196"/>
      <c r="T41" s="196">
        <f t="shared" si="8"/>
        <v>0</v>
      </c>
      <c r="U41" s="196" t="e">
        <f t="shared" si="9"/>
        <v>#DIV/0!</v>
      </c>
      <c r="V41" s="169"/>
      <c r="W41" s="169"/>
      <c r="X41" s="169"/>
    </row>
    <row r="42" spans="1:24" x14ac:dyDescent="0.25">
      <c r="A42" s="306"/>
      <c r="B42" s="311"/>
      <c r="C42" s="192" t="s">
        <v>117</v>
      </c>
      <c r="D42" s="194">
        <v>37.667999999999999</v>
      </c>
      <c r="E42" s="195">
        <v>43</v>
      </c>
      <c r="F42" s="195">
        <v>45.58</v>
      </c>
      <c r="G42" s="195">
        <f t="shared" si="0"/>
        <v>1619.7239999999999</v>
      </c>
      <c r="H42" s="195">
        <f t="shared" si="1"/>
        <v>1716.90744</v>
      </c>
      <c r="I42" s="195">
        <f t="shared" si="2"/>
        <v>106</v>
      </c>
      <c r="J42" s="196">
        <v>49.68</v>
      </c>
      <c r="K42" s="196">
        <f t="shared" si="3"/>
        <v>1871.3462399999999</v>
      </c>
      <c r="L42" s="181">
        <f t="shared" si="4"/>
        <v>108.99517332163229</v>
      </c>
      <c r="M42" s="194"/>
      <c r="N42" s="195">
        <v>0</v>
      </c>
      <c r="O42" s="195">
        <v>0</v>
      </c>
      <c r="P42" s="195">
        <f t="shared" si="5"/>
        <v>0</v>
      </c>
      <c r="Q42" s="195">
        <f t="shared" si="6"/>
        <v>0</v>
      </c>
      <c r="R42" s="195" t="e">
        <f t="shared" si="7"/>
        <v>#DIV/0!</v>
      </c>
      <c r="S42" s="196"/>
      <c r="T42" s="196">
        <f t="shared" si="8"/>
        <v>0</v>
      </c>
      <c r="U42" s="196" t="e">
        <f t="shared" si="9"/>
        <v>#DIV/0!</v>
      </c>
      <c r="V42" s="169"/>
      <c r="W42" s="169"/>
      <c r="X42" s="169"/>
    </row>
    <row r="43" spans="1:24" x14ac:dyDescent="0.25">
      <c r="A43" s="306"/>
      <c r="B43" s="311"/>
      <c r="C43" s="192" t="s">
        <v>104</v>
      </c>
      <c r="D43" s="194">
        <v>29.824999999999999</v>
      </c>
      <c r="E43" s="195">
        <v>45</v>
      </c>
      <c r="F43" s="195">
        <v>47.7</v>
      </c>
      <c r="G43" s="195">
        <f t="shared" si="0"/>
        <v>1342.125</v>
      </c>
      <c r="H43" s="195">
        <f t="shared" si="1"/>
        <v>1422.6525000000001</v>
      </c>
      <c r="I43" s="195">
        <f t="shared" si="2"/>
        <v>106</v>
      </c>
      <c r="J43" s="196">
        <v>51.99</v>
      </c>
      <c r="K43" s="196">
        <f t="shared" si="3"/>
        <v>1550.60175</v>
      </c>
      <c r="L43" s="181">
        <f t="shared" si="4"/>
        <v>108.99371069182389</v>
      </c>
      <c r="M43" s="194">
        <v>3.5830000000000002</v>
      </c>
      <c r="N43" s="195">
        <v>33.21</v>
      </c>
      <c r="O43" s="195">
        <v>35.200000000000003</v>
      </c>
      <c r="P43" s="195">
        <f t="shared" si="5"/>
        <v>118.99143000000001</v>
      </c>
      <c r="Q43" s="195">
        <f t="shared" si="6"/>
        <v>126.12160000000002</v>
      </c>
      <c r="R43" s="195">
        <f t="shared" si="7"/>
        <v>105.99217103282143</v>
      </c>
      <c r="S43" s="196">
        <v>39.07</v>
      </c>
      <c r="T43" s="196">
        <f t="shared" si="8"/>
        <v>139.98781</v>
      </c>
      <c r="U43" s="196">
        <f t="shared" si="9"/>
        <v>110.99431818181817</v>
      </c>
      <c r="V43" s="169"/>
      <c r="W43" s="169"/>
      <c r="X43" s="169"/>
    </row>
    <row r="44" spans="1:24" x14ac:dyDescent="0.25">
      <c r="A44" s="306"/>
      <c r="B44" s="311"/>
      <c r="C44" s="192" t="s">
        <v>118</v>
      </c>
      <c r="D44" s="194">
        <v>83.823999999999998</v>
      </c>
      <c r="E44" s="195">
        <v>43</v>
      </c>
      <c r="F44" s="195">
        <v>45.58</v>
      </c>
      <c r="G44" s="195">
        <f t="shared" si="0"/>
        <v>3604.4319999999998</v>
      </c>
      <c r="H44" s="195">
        <f t="shared" si="1"/>
        <v>3820.6979199999996</v>
      </c>
      <c r="I44" s="195">
        <f t="shared" si="2"/>
        <v>106</v>
      </c>
      <c r="J44" s="196">
        <v>49.68</v>
      </c>
      <c r="K44" s="196">
        <f t="shared" si="3"/>
        <v>4164.3763200000003</v>
      </c>
      <c r="L44" s="181">
        <f t="shared" si="4"/>
        <v>108.99517332163229</v>
      </c>
      <c r="M44" s="194">
        <v>43.031999999999996</v>
      </c>
      <c r="N44" s="195">
        <v>34.96</v>
      </c>
      <c r="O44" s="195">
        <v>37.049999999999997</v>
      </c>
      <c r="P44" s="195">
        <f t="shared" si="5"/>
        <v>1504.3987199999999</v>
      </c>
      <c r="Q44" s="195">
        <f t="shared" si="6"/>
        <v>1594.3355999999997</v>
      </c>
      <c r="R44" s="195">
        <f t="shared" si="7"/>
        <v>105.9782608695652</v>
      </c>
      <c r="S44" s="196">
        <v>41.13</v>
      </c>
      <c r="T44" s="196">
        <f t="shared" si="8"/>
        <v>1769.90616</v>
      </c>
      <c r="U44" s="196">
        <f t="shared" si="9"/>
        <v>111.01214574898788</v>
      </c>
      <c r="V44" s="169"/>
      <c r="W44" s="169"/>
      <c r="X44" s="169"/>
    </row>
    <row r="45" spans="1:24" x14ac:dyDescent="0.25">
      <c r="A45" s="306"/>
      <c r="B45" s="311"/>
      <c r="C45" s="192" t="s">
        <v>105</v>
      </c>
      <c r="D45" s="194">
        <v>51.749000000000002</v>
      </c>
      <c r="E45" s="195">
        <v>45</v>
      </c>
      <c r="F45" s="195">
        <v>47.7</v>
      </c>
      <c r="G45" s="195">
        <f t="shared" si="0"/>
        <v>2328.7049999999999</v>
      </c>
      <c r="H45" s="195">
        <f t="shared" si="1"/>
        <v>2468.4273000000003</v>
      </c>
      <c r="I45" s="195">
        <f t="shared" si="2"/>
        <v>106</v>
      </c>
      <c r="J45" s="196">
        <v>51.99</v>
      </c>
      <c r="K45" s="196">
        <f t="shared" si="3"/>
        <v>2690.4305100000001</v>
      </c>
      <c r="L45" s="181">
        <f t="shared" si="4"/>
        <v>108.99371069182389</v>
      </c>
      <c r="M45" s="194">
        <v>38.603999999999999</v>
      </c>
      <c r="N45" s="195">
        <v>11.72</v>
      </c>
      <c r="O45" s="195">
        <v>12.42</v>
      </c>
      <c r="P45" s="195">
        <f t="shared" si="5"/>
        <v>452.43888000000004</v>
      </c>
      <c r="Q45" s="195">
        <f t="shared" si="6"/>
        <v>479.46168</v>
      </c>
      <c r="R45" s="195">
        <f t="shared" si="7"/>
        <v>105.97269624573377</v>
      </c>
      <c r="S45" s="196">
        <v>13.79</v>
      </c>
      <c r="T45" s="196">
        <f t="shared" si="8"/>
        <v>532.34915999999998</v>
      </c>
      <c r="U45" s="196">
        <f t="shared" si="9"/>
        <v>111.03059581320451</v>
      </c>
      <c r="V45" s="169"/>
      <c r="W45" s="169"/>
      <c r="X45" s="169"/>
    </row>
    <row r="46" spans="1:24" ht="30" x14ac:dyDescent="0.25">
      <c r="A46" s="306"/>
      <c r="B46" s="311"/>
      <c r="C46" s="192" t="s">
        <v>112</v>
      </c>
      <c r="D46" s="194">
        <v>116.605</v>
      </c>
      <c r="E46" s="195">
        <v>21.15</v>
      </c>
      <c r="F46" s="195">
        <v>22.42</v>
      </c>
      <c r="G46" s="195">
        <f t="shared" si="0"/>
        <v>2466.1957499999999</v>
      </c>
      <c r="H46" s="195">
        <f t="shared" si="1"/>
        <v>2614.2841000000003</v>
      </c>
      <c r="I46" s="195">
        <f t="shared" si="2"/>
        <v>106.00472813238773</v>
      </c>
      <c r="J46" s="196">
        <v>24.88</v>
      </c>
      <c r="K46" s="196">
        <f t="shared" si="3"/>
        <v>2901.1324</v>
      </c>
      <c r="L46" s="181">
        <f t="shared" si="4"/>
        <v>110.97234611953613</v>
      </c>
      <c r="M46" s="194">
        <v>176.108</v>
      </c>
      <c r="N46" s="195">
        <v>33.21</v>
      </c>
      <c r="O46" s="195">
        <v>35.200000000000003</v>
      </c>
      <c r="P46" s="195">
        <f t="shared" si="5"/>
        <v>5848.5466800000004</v>
      </c>
      <c r="Q46" s="195">
        <f t="shared" si="6"/>
        <v>6199.0016000000005</v>
      </c>
      <c r="R46" s="195">
        <f t="shared" si="7"/>
        <v>105.99217103282143</v>
      </c>
      <c r="S46" s="196">
        <v>39.07</v>
      </c>
      <c r="T46" s="196">
        <f t="shared" si="8"/>
        <v>6880.5395600000002</v>
      </c>
      <c r="U46" s="196">
        <f t="shared" si="9"/>
        <v>110.99431818181817</v>
      </c>
      <c r="V46" s="169"/>
      <c r="W46" s="169"/>
      <c r="X46" s="169"/>
    </row>
    <row r="47" spans="1:24" ht="30" x14ac:dyDescent="0.25">
      <c r="A47" s="306"/>
      <c r="B47" s="311"/>
      <c r="C47" s="192" t="s">
        <v>113</v>
      </c>
      <c r="D47" s="194">
        <v>74.847999999999999</v>
      </c>
      <c r="E47" s="195">
        <v>55.29</v>
      </c>
      <c r="F47" s="195">
        <v>58.6</v>
      </c>
      <c r="G47" s="195">
        <f t="shared" si="0"/>
        <v>4138.3459199999998</v>
      </c>
      <c r="H47" s="195">
        <f t="shared" si="1"/>
        <v>4386.0928000000004</v>
      </c>
      <c r="I47" s="195">
        <f t="shared" si="2"/>
        <v>105.98661602459758</v>
      </c>
      <c r="J47" s="196">
        <v>63.87</v>
      </c>
      <c r="K47" s="196">
        <f t="shared" si="3"/>
        <v>4780.5417600000001</v>
      </c>
      <c r="L47" s="181">
        <f t="shared" si="4"/>
        <v>108.99317406143345</v>
      </c>
      <c r="M47" s="194"/>
      <c r="N47" s="195">
        <v>0</v>
      </c>
      <c r="O47" s="195">
        <v>0</v>
      </c>
      <c r="P47" s="195">
        <f t="shared" si="5"/>
        <v>0</v>
      </c>
      <c r="Q47" s="195">
        <f t="shared" si="6"/>
        <v>0</v>
      </c>
      <c r="R47" s="195" t="e">
        <f t="shared" si="7"/>
        <v>#DIV/0!</v>
      </c>
      <c r="S47" s="196"/>
      <c r="T47" s="196">
        <f t="shared" si="8"/>
        <v>0</v>
      </c>
      <c r="U47" s="196" t="e">
        <f t="shared" si="9"/>
        <v>#DIV/0!</v>
      </c>
      <c r="V47" s="169"/>
      <c r="W47" s="169"/>
      <c r="X47" s="169"/>
    </row>
    <row r="48" spans="1:24" x14ac:dyDescent="0.25">
      <c r="A48" s="306"/>
      <c r="B48" s="311"/>
      <c r="C48" s="192" t="s">
        <v>115</v>
      </c>
      <c r="D48" s="194">
        <v>123.819</v>
      </c>
      <c r="E48" s="195">
        <v>31.05</v>
      </c>
      <c r="F48" s="195">
        <v>32.909999999999997</v>
      </c>
      <c r="G48" s="195">
        <f t="shared" si="0"/>
        <v>3844.5799500000003</v>
      </c>
      <c r="H48" s="195">
        <f t="shared" si="1"/>
        <v>4074.8832899999998</v>
      </c>
      <c r="I48" s="195">
        <f t="shared" si="2"/>
        <v>105.99033816425118</v>
      </c>
      <c r="J48" s="196">
        <v>36.53</v>
      </c>
      <c r="K48" s="196">
        <f t="shared" si="3"/>
        <v>4523.1080700000002</v>
      </c>
      <c r="L48" s="181">
        <f t="shared" si="4"/>
        <v>110.99969614099059</v>
      </c>
      <c r="M48" s="194">
        <v>24.303000000000001</v>
      </c>
      <c r="N48" s="195">
        <v>18.77</v>
      </c>
      <c r="O48" s="195">
        <v>19.899999999999999</v>
      </c>
      <c r="P48" s="195">
        <f t="shared" si="5"/>
        <v>456.16730999999999</v>
      </c>
      <c r="Q48" s="195">
        <f t="shared" si="6"/>
        <v>483.62969999999996</v>
      </c>
      <c r="R48" s="195">
        <f t="shared" si="7"/>
        <v>106.02024507192327</v>
      </c>
      <c r="S48" s="196">
        <v>22.09</v>
      </c>
      <c r="T48" s="196">
        <f t="shared" si="8"/>
        <v>536.85327000000007</v>
      </c>
      <c r="U48" s="196">
        <f t="shared" si="9"/>
        <v>111.00502512562815</v>
      </c>
      <c r="V48" s="169"/>
      <c r="W48" s="169"/>
      <c r="X48" s="169"/>
    </row>
    <row r="49" spans="1:24" x14ac:dyDescent="0.25">
      <c r="A49" s="306"/>
      <c r="B49" s="311"/>
      <c r="C49" s="192" t="s">
        <v>121</v>
      </c>
      <c r="D49" s="194">
        <v>99.981999999999999</v>
      </c>
      <c r="E49" s="195">
        <v>36.130000000000003</v>
      </c>
      <c r="F49" s="195">
        <v>38.29</v>
      </c>
      <c r="G49" s="195">
        <f t="shared" si="0"/>
        <v>3612.3496600000003</v>
      </c>
      <c r="H49" s="195">
        <f t="shared" si="1"/>
        <v>3828.3107799999998</v>
      </c>
      <c r="I49" s="195">
        <f t="shared" si="2"/>
        <v>105.97841129255465</v>
      </c>
      <c r="J49" s="196">
        <v>41.74</v>
      </c>
      <c r="K49" s="196">
        <f t="shared" si="3"/>
        <v>4173.2486800000006</v>
      </c>
      <c r="L49" s="181">
        <f t="shared" si="4"/>
        <v>109.01018542700444</v>
      </c>
      <c r="M49" s="194"/>
      <c r="N49" s="195">
        <v>0</v>
      </c>
      <c r="O49" s="195">
        <v>0</v>
      </c>
      <c r="P49" s="195">
        <f t="shared" si="5"/>
        <v>0</v>
      </c>
      <c r="Q49" s="195">
        <f t="shared" si="6"/>
        <v>0</v>
      </c>
      <c r="R49" s="195" t="e">
        <f t="shared" si="7"/>
        <v>#DIV/0!</v>
      </c>
      <c r="S49" s="196"/>
      <c r="T49" s="196">
        <f t="shared" si="8"/>
        <v>0</v>
      </c>
      <c r="U49" s="196" t="e">
        <f t="shared" si="9"/>
        <v>#DIV/0!</v>
      </c>
      <c r="V49" s="169"/>
      <c r="W49" s="169"/>
      <c r="X49" s="169"/>
    </row>
    <row r="50" spans="1:24" ht="30" x14ac:dyDescent="0.25">
      <c r="A50" s="306"/>
      <c r="B50" s="311"/>
      <c r="C50" s="192" t="s">
        <v>198</v>
      </c>
      <c r="D50" s="194">
        <v>89.227999999999994</v>
      </c>
      <c r="E50" s="195">
        <v>38.71</v>
      </c>
      <c r="F50" s="195">
        <v>41.03</v>
      </c>
      <c r="G50" s="195">
        <f t="shared" si="0"/>
        <v>3454.0158799999999</v>
      </c>
      <c r="H50" s="195">
        <f t="shared" si="1"/>
        <v>3661.02484</v>
      </c>
      <c r="I50" s="195">
        <f t="shared" si="2"/>
        <v>105.99328338930509</v>
      </c>
      <c r="J50" s="196">
        <v>44.72</v>
      </c>
      <c r="K50" s="196">
        <f t="shared" si="3"/>
        <v>3990.2761599999994</v>
      </c>
      <c r="L50" s="181">
        <f t="shared" si="4"/>
        <v>108.99341944918352</v>
      </c>
      <c r="M50" s="194"/>
      <c r="N50" s="195">
        <v>0</v>
      </c>
      <c r="O50" s="195">
        <v>0</v>
      </c>
      <c r="P50" s="195">
        <f t="shared" si="5"/>
        <v>0</v>
      </c>
      <c r="Q50" s="195">
        <f t="shared" si="6"/>
        <v>0</v>
      </c>
      <c r="R50" s="195" t="e">
        <f t="shared" si="7"/>
        <v>#DIV/0!</v>
      </c>
      <c r="S50" s="196"/>
      <c r="T50" s="196">
        <f t="shared" si="8"/>
        <v>0</v>
      </c>
      <c r="U50" s="196" t="e">
        <f t="shared" si="9"/>
        <v>#DIV/0!</v>
      </c>
      <c r="V50" s="169"/>
      <c r="W50" s="169"/>
      <c r="X50" s="169"/>
    </row>
    <row r="51" spans="1:24" x14ac:dyDescent="0.25">
      <c r="A51" s="306"/>
      <c r="B51" s="311"/>
      <c r="C51" s="192" t="s">
        <v>199</v>
      </c>
      <c r="D51" s="194"/>
      <c r="E51" s="195">
        <v>0</v>
      </c>
      <c r="F51" s="195"/>
      <c r="G51" s="195">
        <f t="shared" si="0"/>
        <v>0</v>
      </c>
      <c r="H51" s="195">
        <f t="shared" si="1"/>
        <v>0</v>
      </c>
      <c r="I51" s="195" t="e">
        <f t="shared" si="2"/>
        <v>#DIV/0!</v>
      </c>
      <c r="J51" s="196"/>
      <c r="K51" s="196">
        <f t="shared" si="3"/>
        <v>0</v>
      </c>
      <c r="L51" s="196" t="e">
        <f t="shared" si="4"/>
        <v>#DIV/0!</v>
      </c>
      <c r="M51" s="194">
        <v>10.938000000000001</v>
      </c>
      <c r="N51" s="195">
        <v>34.96</v>
      </c>
      <c r="O51" s="195">
        <v>37.049999999999997</v>
      </c>
      <c r="P51" s="195">
        <f t="shared" si="5"/>
        <v>382.39248000000003</v>
      </c>
      <c r="Q51" s="195">
        <f t="shared" si="6"/>
        <v>405.25290000000001</v>
      </c>
      <c r="R51" s="195">
        <f t="shared" si="7"/>
        <v>105.9782608695652</v>
      </c>
      <c r="S51" s="196">
        <v>41.13</v>
      </c>
      <c r="T51" s="196">
        <f t="shared" si="8"/>
        <v>449.87994000000003</v>
      </c>
      <c r="U51" s="196">
        <f t="shared" si="9"/>
        <v>111.01214574898788</v>
      </c>
      <c r="V51" s="169"/>
      <c r="W51" s="169"/>
      <c r="X51" s="169"/>
    </row>
    <row r="52" spans="1:24" x14ac:dyDescent="0.25">
      <c r="A52" s="306"/>
      <c r="B52" s="311"/>
      <c r="C52" s="192" t="s">
        <v>200</v>
      </c>
      <c r="D52" s="194"/>
      <c r="E52" s="195">
        <v>0</v>
      </c>
      <c r="F52" s="195"/>
      <c r="G52" s="195">
        <f t="shared" si="0"/>
        <v>0</v>
      </c>
      <c r="H52" s="195">
        <f t="shared" si="1"/>
        <v>0</v>
      </c>
      <c r="I52" s="195" t="e">
        <f t="shared" si="2"/>
        <v>#DIV/0!</v>
      </c>
      <c r="J52" s="196"/>
      <c r="K52" s="196">
        <f t="shared" si="3"/>
        <v>0</v>
      </c>
      <c r="L52" s="196" t="e">
        <f t="shared" si="4"/>
        <v>#DIV/0!</v>
      </c>
      <c r="M52" s="194">
        <v>9.9779999999999998</v>
      </c>
      <c r="N52" s="195">
        <v>60.24</v>
      </c>
      <c r="O52" s="195">
        <v>60.58</v>
      </c>
      <c r="P52" s="195">
        <f t="shared" si="5"/>
        <v>601.07471999999996</v>
      </c>
      <c r="Q52" s="195">
        <f t="shared" si="6"/>
        <v>604.46723999999995</v>
      </c>
      <c r="R52" s="195">
        <f t="shared" si="7"/>
        <v>100.56440903054448</v>
      </c>
      <c r="S52" s="196">
        <v>63.07</v>
      </c>
      <c r="T52" s="196">
        <f t="shared" si="8"/>
        <v>629.31245999999999</v>
      </c>
      <c r="U52" s="196">
        <f t="shared" si="9"/>
        <v>104.11026741498846</v>
      </c>
      <c r="V52" s="169"/>
      <c r="W52" s="169"/>
      <c r="X52" s="169"/>
    </row>
    <row r="53" spans="1:24" x14ac:dyDescent="0.25">
      <c r="A53" s="306"/>
      <c r="B53" s="311"/>
      <c r="C53" s="192" t="s">
        <v>110</v>
      </c>
      <c r="D53" s="194">
        <v>73.266999999999996</v>
      </c>
      <c r="E53" s="195">
        <v>38.71</v>
      </c>
      <c r="F53" s="195">
        <v>41.03</v>
      </c>
      <c r="G53" s="195">
        <f t="shared" si="0"/>
        <v>2836.1655700000001</v>
      </c>
      <c r="H53" s="195">
        <f t="shared" si="1"/>
        <v>3006.1450099999997</v>
      </c>
      <c r="I53" s="195">
        <f t="shared" si="2"/>
        <v>105.99328338930509</v>
      </c>
      <c r="J53" s="196">
        <v>44.72</v>
      </c>
      <c r="K53" s="196">
        <f t="shared" si="3"/>
        <v>3276.5002399999998</v>
      </c>
      <c r="L53" s="181">
        <f t="shared" si="4"/>
        <v>108.99341944918352</v>
      </c>
      <c r="M53" s="194"/>
      <c r="N53" s="195">
        <v>0</v>
      </c>
      <c r="O53" s="195">
        <v>0</v>
      </c>
      <c r="P53" s="195">
        <f t="shared" si="5"/>
        <v>0</v>
      </c>
      <c r="Q53" s="195">
        <f t="shared" si="6"/>
        <v>0</v>
      </c>
      <c r="R53" s="195" t="e">
        <f t="shared" si="7"/>
        <v>#DIV/0!</v>
      </c>
      <c r="S53" s="196"/>
      <c r="T53" s="196">
        <f t="shared" si="8"/>
        <v>0</v>
      </c>
      <c r="U53" s="196" t="e">
        <f t="shared" si="9"/>
        <v>#DIV/0!</v>
      </c>
      <c r="V53" s="169"/>
      <c r="W53" s="169"/>
      <c r="X53" s="169"/>
    </row>
    <row r="54" spans="1:24" x14ac:dyDescent="0.25">
      <c r="A54" s="306"/>
      <c r="B54" s="311"/>
      <c r="C54" s="192" t="s">
        <v>106</v>
      </c>
      <c r="D54" s="194">
        <v>17.826000000000001</v>
      </c>
      <c r="E54" s="195">
        <v>45</v>
      </c>
      <c r="F54" s="195">
        <v>47.7</v>
      </c>
      <c r="G54" s="195">
        <f t="shared" si="0"/>
        <v>802.17000000000007</v>
      </c>
      <c r="H54" s="195">
        <f t="shared" si="1"/>
        <v>850.30020000000013</v>
      </c>
      <c r="I54" s="195">
        <f t="shared" si="2"/>
        <v>106</v>
      </c>
      <c r="J54" s="196">
        <v>51.99</v>
      </c>
      <c r="K54" s="196">
        <f t="shared" si="3"/>
        <v>926.77374000000009</v>
      </c>
      <c r="L54" s="181">
        <f t="shared" si="4"/>
        <v>108.99371069182389</v>
      </c>
      <c r="M54" s="194"/>
      <c r="N54" s="195">
        <v>0</v>
      </c>
      <c r="O54" s="195">
        <v>0</v>
      </c>
      <c r="P54" s="195">
        <f t="shared" si="5"/>
        <v>0</v>
      </c>
      <c r="Q54" s="195">
        <f t="shared" si="6"/>
        <v>0</v>
      </c>
      <c r="R54" s="195" t="e">
        <f t="shared" si="7"/>
        <v>#DIV/0!</v>
      </c>
      <c r="S54" s="196"/>
      <c r="T54" s="196">
        <f t="shared" si="8"/>
        <v>0</v>
      </c>
      <c r="U54" s="196" t="e">
        <f t="shared" si="9"/>
        <v>#DIV/0!</v>
      </c>
      <c r="V54" s="169"/>
      <c r="W54" s="169"/>
      <c r="X54" s="169"/>
    </row>
    <row r="55" spans="1:24" x14ac:dyDescent="0.25">
      <c r="A55" s="306"/>
      <c r="B55" s="311"/>
      <c r="C55" s="192" t="s">
        <v>120</v>
      </c>
      <c r="D55" s="194">
        <v>42.652000000000001</v>
      </c>
      <c r="E55" s="195">
        <v>21.41</v>
      </c>
      <c r="F55" s="195">
        <v>22.69</v>
      </c>
      <c r="G55" s="195">
        <f t="shared" si="0"/>
        <v>913.17932000000008</v>
      </c>
      <c r="H55" s="195">
        <f t="shared" si="1"/>
        <v>967.77388000000008</v>
      </c>
      <c r="I55" s="195">
        <f t="shared" si="2"/>
        <v>105.97851471275106</v>
      </c>
      <c r="J55" s="196">
        <v>25.18</v>
      </c>
      <c r="K55" s="196">
        <f t="shared" si="3"/>
        <v>1073.9773600000001</v>
      </c>
      <c r="L55" s="181">
        <f t="shared" si="4"/>
        <v>110.97399735566329</v>
      </c>
      <c r="M55" s="194"/>
      <c r="N55" s="195">
        <v>0</v>
      </c>
      <c r="O55" s="195">
        <v>0</v>
      </c>
      <c r="P55" s="195">
        <f t="shared" si="5"/>
        <v>0</v>
      </c>
      <c r="Q55" s="195">
        <f t="shared" si="6"/>
        <v>0</v>
      </c>
      <c r="R55" s="195" t="e">
        <f t="shared" si="7"/>
        <v>#DIV/0!</v>
      </c>
      <c r="S55" s="196"/>
      <c r="T55" s="196">
        <f t="shared" si="8"/>
        <v>0</v>
      </c>
      <c r="U55" s="196" t="e">
        <f t="shared" si="9"/>
        <v>#DIV/0!</v>
      </c>
      <c r="V55" s="169"/>
      <c r="W55" s="169"/>
      <c r="X55" s="169"/>
    </row>
    <row r="56" spans="1:24" x14ac:dyDescent="0.25">
      <c r="A56" s="306"/>
      <c r="B56" s="311"/>
      <c r="C56" s="192" t="s">
        <v>108</v>
      </c>
      <c r="D56" s="194">
        <v>38.392000000000003</v>
      </c>
      <c r="E56" s="195">
        <v>45</v>
      </c>
      <c r="F56" s="195">
        <v>47.7</v>
      </c>
      <c r="G56" s="195">
        <f t="shared" si="0"/>
        <v>1727.64</v>
      </c>
      <c r="H56" s="195">
        <f t="shared" si="1"/>
        <v>1831.2984000000004</v>
      </c>
      <c r="I56" s="195">
        <f t="shared" si="2"/>
        <v>106</v>
      </c>
      <c r="J56" s="196">
        <v>51.99</v>
      </c>
      <c r="K56" s="196">
        <f t="shared" si="3"/>
        <v>1996.0000800000003</v>
      </c>
      <c r="L56" s="181">
        <f t="shared" si="4"/>
        <v>108.99371069182389</v>
      </c>
      <c r="M56" s="194"/>
      <c r="N56" s="195">
        <v>0</v>
      </c>
      <c r="O56" s="195">
        <v>0</v>
      </c>
      <c r="P56" s="195">
        <f t="shared" si="5"/>
        <v>0</v>
      </c>
      <c r="Q56" s="195">
        <f t="shared" si="6"/>
        <v>0</v>
      </c>
      <c r="R56" s="195" t="e">
        <f t="shared" si="7"/>
        <v>#DIV/0!</v>
      </c>
      <c r="S56" s="196"/>
      <c r="T56" s="196">
        <f t="shared" si="8"/>
        <v>0</v>
      </c>
      <c r="U56" s="196" t="e">
        <f t="shared" si="9"/>
        <v>#DIV/0!</v>
      </c>
      <c r="V56" s="169"/>
      <c r="W56" s="169"/>
      <c r="X56" s="169"/>
    </row>
    <row r="57" spans="1:24" x14ac:dyDescent="0.25">
      <c r="A57" s="306"/>
      <c r="B57" s="311"/>
      <c r="C57" s="192" t="s">
        <v>107</v>
      </c>
      <c r="D57" s="194">
        <v>56.883000000000003</v>
      </c>
      <c r="E57" s="195">
        <v>45</v>
      </c>
      <c r="F57" s="195">
        <v>47.7</v>
      </c>
      <c r="G57" s="195">
        <f t="shared" si="0"/>
        <v>2559.7350000000001</v>
      </c>
      <c r="H57" s="195">
        <f t="shared" si="1"/>
        <v>2713.3191000000002</v>
      </c>
      <c r="I57" s="195">
        <f t="shared" si="2"/>
        <v>106</v>
      </c>
      <c r="J57" s="196">
        <v>51.99</v>
      </c>
      <c r="K57" s="196">
        <f t="shared" si="3"/>
        <v>2957.3471700000005</v>
      </c>
      <c r="L57" s="181">
        <f t="shared" si="4"/>
        <v>108.99371069182389</v>
      </c>
      <c r="M57" s="194">
        <v>11.612</v>
      </c>
      <c r="N57" s="195">
        <v>26.71</v>
      </c>
      <c r="O57" s="195">
        <v>28.31</v>
      </c>
      <c r="P57" s="195">
        <f t="shared" si="5"/>
        <v>310.15652</v>
      </c>
      <c r="Q57" s="195">
        <f t="shared" si="6"/>
        <v>328.73572000000001</v>
      </c>
      <c r="R57" s="195">
        <f t="shared" si="7"/>
        <v>105.99026581804567</v>
      </c>
      <c r="S57" s="196">
        <v>31.42</v>
      </c>
      <c r="T57" s="196">
        <f t="shared" si="8"/>
        <v>364.84904</v>
      </c>
      <c r="U57" s="196">
        <f t="shared" si="9"/>
        <v>110.98551748498764</v>
      </c>
      <c r="V57" s="169"/>
      <c r="W57" s="169"/>
      <c r="X57" s="169"/>
    </row>
    <row r="58" spans="1:24" x14ac:dyDescent="0.25">
      <c r="A58" s="306"/>
      <c r="B58" s="311"/>
      <c r="C58" s="192" t="s">
        <v>109</v>
      </c>
      <c r="D58" s="194">
        <v>48.744</v>
      </c>
      <c r="E58" s="195">
        <v>30.9</v>
      </c>
      <c r="F58" s="195">
        <v>32.75</v>
      </c>
      <c r="G58" s="195">
        <f t="shared" si="0"/>
        <v>1506.1895999999999</v>
      </c>
      <c r="H58" s="195">
        <f t="shared" si="1"/>
        <v>1596.366</v>
      </c>
      <c r="I58" s="195">
        <f t="shared" si="2"/>
        <v>105.98705501618124</v>
      </c>
      <c r="J58" s="196">
        <v>35.700000000000003</v>
      </c>
      <c r="K58" s="196">
        <f t="shared" si="3"/>
        <v>1740.1608000000001</v>
      </c>
      <c r="L58" s="181">
        <f t="shared" si="4"/>
        <v>109.00763358778627</v>
      </c>
      <c r="M58" s="194"/>
      <c r="N58" s="195">
        <v>0</v>
      </c>
      <c r="O58" s="195">
        <v>0</v>
      </c>
      <c r="P58" s="195">
        <f t="shared" si="5"/>
        <v>0</v>
      </c>
      <c r="Q58" s="195">
        <f t="shared" si="6"/>
        <v>0</v>
      </c>
      <c r="R58" s="195" t="e">
        <f t="shared" si="7"/>
        <v>#DIV/0!</v>
      </c>
      <c r="S58" s="196"/>
      <c r="T58" s="196">
        <f t="shared" si="8"/>
        <v>0</v>
      </c>
      <c r="U58" s="196" t="e">
        <f t="shared" si="9"/>
        <v>#DIV/0!</v>
      </c>
      <c r="V58" s="169"/>
      <c r="W58" s="169"/>
      <c r="X58" s="169"/>
    </row>
    <row r="59" spans="1:24" ht="30" x14ac:dyDescent="0.25">
      <c r="A59" s="306"/>
      <c r="B59" s="311"/>
      <c r="C59" s="192" t="s">
        <v>114</v>
      </c>
      <c r="D59" s="194">
        <v>67.385999999999996</v>
      </c>
      <c r="E59" s="195">
        <v>21.15</v>
      </c>
      <c r="F59" s="195">
        <v>22.42</v>
      </c>
      <c r="G59" s="195">
        <f t="shared" si="0"/>
        <v>1425.2138999999997</v>
      </c>
      <c r="H59" s="195">
        <f t="shared" si="1"/>
        <v>1510.79412</v>
      </c>
      <c r="I59" s="195">
        <f t="shared" si="2"/>
        <v>106.00472813238773</v>
      </c>
      <c r="J59" s="196">
        <v>24.88</v>
      </c>
      <c r="K59" s="196">
        <f t="shared" si="3"/>
        <v>1676.5636799999997</v>
      </c>
      <c r="L59" s="181">
        <f t="shared" si="4"/>
        <v>110.97234611953613</v>
      </c>
      <c r="M59" s="194">
        <v>45.524000000000001</v>
      </c>
      <c r="N59" s="195">
        <v>26.71</v>
      </c>
      <c r="O59" s="195">
        <v>28.31</v>
      </c>
      <c r="P59" s="195">
        <f t="shared" si="5"/>
        <v>1215.94604</v>
      </c>
      <c r="Q59" s="195">
        <f t="shared" si="6"/>
        <v>1288.7844399999999</v>
      </c>
      <c r="R59" s="195">
        <f t="shared" si="7"/>
        <v>105.99026581804567</v>
      </c>
      <c r="S59" s="196">
        <v>31.42</v>
      </c>
      <c r="T59" s="196">
        <f t="shared" si="8"/>
        <v>1430.3640800000001</v>
      </c>
      <c r="U59" s="196">
        <f t="shared" si="9"/>
        <v>110.98551748498764</v>
      </c>
      <c r="V59" s="169"/>
      <c r="W59" s="169"/>
      <c r="X59" s="169"/>
    </row>
    <row r="60" spans="1:24" ht="30" x14ac:dyDescent="0.25">
      <c r="A60" s="306"/>
      <c r="B60" s="311"/>
      <c r="C60" s="192" t="s">
        <v>119</v>
      </c>
      <c r="D60" s="194">
        <v>118.316</v>
      </c>
      <c r="E60" s="195">
        <v>25.34</v>
      </c>
      <c r="F60" s="195">
        <v>26.86</v>
      </c>
      <c r="G60" s="195">
        <f t="shared" si="0"/>
        <v>2998.1274400000002</v>
      </c>
      <c r="H60" s="195">
        <f t="shared" si="1"/>
        <v>3177.96776</v>
      </c>
      <c r="I60" s="195">
        <f t="shared" si="2"/>
        <v>105.99842146803473</v>
      </c>
      <c r="J60" s="196">
        <v>29.81</v>
      </c>
      <c r="K60" s="196">
        <f t="shared" si="3"/>
        <v>3526.9999600000001</v>
      </c>
      <c r="L60" s="181">
        <f t="shared" si="4"/>
        <v>110.98287416232316</v>
      </c>
      <c r="M60" s="194">
        <v>27.608000000000001</v>
      </c>
      <c r="N60" s="195">
        <v>34.96</v>
      </c>
      <c r="O60" s="195">
        <v>37.049999999999997</v>
      </c>
      <c r="P60" s="195">
        <f t="shared" si="5"/>
        <v>965.17568000000006</v>
      </c>
      <c r="Q60" s="195">
        <f t="shared" si="6"/>
        <v>1022.8764</v>
      </c>
      <c r="R60" s="195">
        <f t="shared" si="7"/>
        <v>105.9782608695652</v>
      </c>
      <c r="S60" s="196">
        <v>41.13</v>
      </c>
      <c r="T60" s="196">
        <f t="shared" si="8"/>
        <v>1135.5170400000002</v>
      </c>
      <c r="U60" s="196">
        <f t="shared" si="9"/>
        <v>111.01214574898788</v>
      </c>
      <c r="V60" s="169"/>
      <c r="W60" s="169"/>
      <c r="X60" s="169"/>
    </row>
    <row r="61" spans="1:24" x14ac:dyDescent="0.25">
      <c r="A61" s="306"/>
      <c r="B61" s="311"/>
      <c r="C61" s="192" t="s">
        <v>116</v>
      </c>
      <c r="D61" s="194">
        <v>34.417000000000002</v>
      </c>
      <c r="E61" s="195">
        <v>43</v>
      </c>
      <c r="F61" s="195">
        <v>45.58</v>
      </c>
      <c r="G61" s="195">
        <f t="shared" si="0"/>
        <v>1479.931</v>
      </c>
      <c r="H61" s="195">
        <f t="shared" si="1"/>
        <v>1568.72686</v>
      </c>
      <c r="I61" s="195">
        <f t="shared" si="2"/>
        <v>106</v>
      </c>
      <c r="J61" s="196">
        <v>49.68</v>
      </c>
      <c r="K61" s="196">
        <f t="shared" si="3"/>
        <v>1709.83656</v>
      </c>
      <c r="L61" s="181">
        <f t="shared" si="4"/>
        <v>108.99517332163229</v>
      </c>
      <c r="M61" s="194"/>
      <c r="N61" s="195">
        <v>0</v>
      </c>
      <c r="O61" s="195">
        <v>0</v>
      </c>
      <c r="P61" s="195">
        <f t="shared" si="5"/>
        <v>0</v>
      </c>
      <c r="Q61" s="195">
        <f t="shared" si="6"/>
        <v>0</v>
      </c>
      <c r="R61" s="195" t="e">
        <f t="shared" si="7"/>
        <v>#DIV/0!</v>
      </c>
      <c r="S61" s="196"/>
      <c r="T61" s="196">
        <f t="shared" si="8"/>
        <v>0</v>
      </c>
      <c r="U61" s="196" t="e">
        <f t="shared" si="9"/>
        <v>#DIV/0!</v>
      </c>
      <c r="V61" s="169"/>
      <c r="W61" s="169"/>
      <c r="X61" s="169"/>
    </row>
    <row r="62" spans="1:24" ht="30" x14ac:dyDescent="0.25">
      <c r="A62" s="192">
        <v>21</v>
      </c>
      <c r="B62" s="193" t="s">
        <v>132</v>
      </c>
      <c r="C62" s="192" t="s">
        <v>95</v>
      </c>
      <c r="D62" s="194">
        <v>92.38</v>
      </c>
      <c r="E62" s="195">
        <v>26</v>
      </c>
      <c r="F62" s="195">
        <v>27.56</v>
      </c>
      <c r="G62" s="195">
        <f t="shared" si="0"/>
        <v>2401.88</v>
      </c>
      <c r="H62" s="195">
        <f t="shared" si="1"/>
        <v>2545.9927999999995</v>
      </c>
      <c r="I62" s="195">
        <f t="shared" si="2"/>
        <v>106</v>
      </c>
      <c r="J62" s="196">
        <v>30.41</v>
      </c>
      <c r="K62" s="196">
        <f t="shared" si="3"/>
        <v>2809.2757999999999</v>
      </c>
      <c r="L62" s="181">
        <f t="shared" si="4"/>
        <v>110.34107402031933</v>
      </c>
      <c r="M62" s="194">
        <v>90.93</v>
      </c>
      <c r="N62" s="195">
        <v>26.93</v>
      </c>
      <c r="O62" s="195">
        <v>28.55</v>
      </c>
      <c r="P62" s="195">
        <f t="shared" si="5"/>
        <v>2448.7449000000001</v>
      </c>
      <c r="Q62" s="195">
        <f t="shared" si="6"/>
        <v>2596.0515</v>
      </c>
      <c r="R62" s="195">
        <f t="shared" si="7"/>
        <v>106.01559598960266</v>
      </c>
      <c r="S62" s="196">
        <v>31.68</v>
      </c>
      <c r="T62" s="196">
        <f t="shared" si="8"/>
        <v>2880.6624000000002</v>
      </c>
      <c r="U62" s="196">
        <f t="shared" si="9"/>
        <v>110.9632224168126</v>
      </c>
      <c r="V62" s="169"/>
      <c r="W62" s="169"/>
      <c r="X62" s="169"/>
    </row>
    <row r="63" spans="1:24" x14ac:dyDescent="0.25">
      <c r="A63" s="192">
        <v>22</v>
      </c>
      <c r="B63" s="193" t="s">
        <v>141</v>
      </c>
      <c r="C63" s="192" t="s">
        <v>211</v>
      </c>
      <c r="D63" s="194">
        <v>179</v>
      </c>
      <c r="E63" s="195">
        <v>53.09</v>
      </c>
      <c r="F63" s="195">
        <v>56.03</v>
      </c>
      <c r="G63" s="195">
        <f t="shared" si="0"/>
        <v>9503.11</v>
      </c>
      <c r="H63" s="195">
        <f t="shared" si="1"/>
        <v>10029.370000000001</v>
      </c>
      <c r="I63" s="195">
        <f t="shared" si="2"/>
        <v>105.53776605763797</v>
      </c>
      <c r="J63" s="196">
        <v>61.07</v>
      </c>
      <c r="K63" s="196">
        <f t="shared" si="3"/>
        <v>10931.53</v>
      </c>
      <c r="L63" s="181">
        <f t="shared" si="4"/>
        <v>108.99518115295376</v>
      </c>
      <c r="M63" s="194">
        <v>120</v>
      </c>
      <c r="N63" s="195">
        <v>29.33</v>
      </c>
      <c r="O63" s="195">
        <v>31.09</v>
      </c>
      <c r="P63" s="195">
        <f t="shared" si="5"/>
        <v>3519.6</v>
      </c>
      <c r="Q63" s="195">
        <f t="shared" si="6"/>
        <v>3730.8</v>
      </c>
      <c r="R63" s="195">
        <f t="shared" si="7"/>
        <v>106.00068189566998</v>
      </c>
      <c r="S63" s="196">
        <v>34.51</v>
      </c>
      <c r="T63" s="196">
        <f t="shared" si="8"/>
        <v>4141.2</v>
      </c>
      <c r="U63" s="196">
        <f t="shared" si="9"/>
        <v>111.00032164683178</v>
      </c>
      <c r="V63" s="169"/>
      <c r="W63" s="169"/>
      <c r="X63" s="169"/>
    </row>
    <row r="64" spans="1:24" x14ac:dyDescent="0.25">
      <c r="A64" s="306">
        <v>23</v>
      </c>
      <c r="B64" s="311" t="s">
        <v>16</v>
      </c>
      <c r="C64" s="192" t="s">
        <v>96</v>
      </c>
      <c r="D64" s="194">
        <v>37.9</v>
      </c>
      <c r="E64" s="195">
        <v>49.42</v>
      </c>
      <c r="F64" s="195">
        <v>52.63</v>
      </c>
      <c r="G64" s="195">
        <f t="shared" si="0"/>
        <v>1873.018</v>
      </c>
      <c r="H64" s="195">
        <f t="shared" si="1"/>
        <v>1994.6770000000001</v>
      </c>
      <c r="I64" s="195">
        <f t="shared" si="2"/>
        <v>106.4953460137596</v>
      </c>
      <c r="J64" s="196">
        <v>55.67</v>
      </c>
      <c r="K64" s="196">
        <f t="shared" si="3"/>
        <v>2109.893</v>
      </c>
      <c r="L64" s="181">
        <f t="shared" si="4"/>
        <v>105.77617328519855</v>
      </c>
      <c r="M64" s="194">
        <v>19</v>
      </c>
      <c r="N64" s="195">
        <v>14.81</v>
      </c>
      <c r="O64" s="195">
        <v>15.74</v>
      </c>
      <c r="P64" s="195">
        <f t="shared" si="5"/>
        <v>281.39</v>
      </c>
      <c r="Q64" s="195">
        <f t="shared" si="6"/>
        <v>299.06</v>
      </c>
      <c r="R64" s="195">
        <f t="shared" si="7"/>
        <v>106.27954085077651</v>
      </c>
      <c r="S64" s="196">
        <v>17.11</v>
      </c>
      <c r="T64" s="196">
        <f t="shared" si="8"/>
        <v>325.08999999999997</v>
      </c>
      <c r="U64" s="196">
        <f t="shared" si="9"/>
        <v>108.70393900889452</v>
      </c>
      <c r="V64" s="169"/>
      <c r="W64" s="169"/>
      <c r="X64" s="169"/>
    </row>
    <row r="65" spans="1:24" x14ac:dyDescent="0.25">
      <c r="A65" s="306"/>
      <c r="B65" s="311"/>
      <c r="C65" s="192" t="s">
        <v>97</v>
      </c>
      <c r="D65" s="194">
        <v>37.9</v>
      </c>
      <c r="E65" s="195">
        <v>49.42</v>
      </c>
      <c r="F65" s="195">
        <v>52.63</v>
      </c>
      <c r="G65" s="195">
        <f t="shared" si="0"/>
        <v>1873.018</v>
      </c>
      <c r="H65" s="195">
        <f t="shared" si="1"/>
        <v>1994.6770000000001</v>
      </c>
      <c r="I65" s="195">
        <f t="shared" si="2"/>
        <v>106.4953460137596</v>
      </c>
      <c r="J65" s="196">
        <v>55.67</v>
      </c>
      <c r="K65" s="196">
        <f t="shared" si="3"/>
        <v>2109.893</v>
      </c>
      <c r="L65" s="181">
        <f t="shared" si="4"/>
        <v>105.77617328519855</v>
      </c>
      <c r="M65" s="194"/>
      <c r="N65" s="195">
        <v>0</v>
      </c>
      <c r="O65" s="195">
        <v>0</v>
      </c>
      <c r="P65" s="195">
        <f t="shared" si="5"/>
        <v>0</v>
      </c>
      <c r="Q65" s="195">
        <f t="shared" si="6"/>
        <v>0</v>
      </c>
      <c r="R65" s="195" t="e">
        <f t="shared" si="7"/>
        <v>#DIV/0!</v>
      </c>
      <c r="S65" s="196"/>
      <c r="T65" s="196">
        <f t="shared" si="8"/>
        <v>0</v>
      </c>
      <c r="U65" s="196" t="e">
        <f t="shared" si="9"/>
        <v>#DIV/0!</v>
      </c>
      <c r="V65" s="169"/>
      <c r="W65" s="169"/>
      <c r="X65" s="169"/>
    </row>
    <row r="66" spans="1:24" x14ac:dyDescent="0.25">
      <c r="A66" s="192">
        <v>24</v>
      </c>
      <c r="B66" s="193" t="s">
        <v>17</v>
      </c>
      <c r="C66" s="192" t="s">
        <v>195</v>
      </c>
      <c r="D66" s="194">
        <v>43.59</v>
      </c>
      <c r="E66" s="195">
        <v>42.8</v>
      </c>
      <c r="F66" s="195">
        <v>45.58</v>
      </c>
      <c r="G66" s="195">
        <f t="shared" si="0"/>
        <v>1865.652</v>
      </c>
      <c r="H66" s="195">
        <f t="shared" si="1"/>
        <v>1986.8322000000001</v>
      </c>
      <c r="I66" s="195">
        <f t="shared" si="2"/>
        <v>106.49532710280374</v>
      </c>
      <c r="J66" s="196">
        <v>49.69</v>
      </c>
      <c r="K66" s="196">
        <f t="shared" si="3"/>
        <v>2165.9871000000003</v>
      </c>
      <c r="L66" s="181">
        <f t="shared" si="4"/>
        <v>109.01711276875822</v>
      </c>
      <c r="M66" s="194">
        <v>7.1</v>
      </c>
      <c r="N66" s="195">
        <v>50.93</v>
      </c>
      <c r="O66" s="195">
        <v>54.24</v>
      </c>
      <c r="P66" s="195">
        <f t="shared" si="5"/>
        <v>361.60299999999995</v>
      </c>
      <c r="Q66" s="195">
        <f t="shared" si="6"/>
        <v>385.10399999999998</v>
      </c>
      <c r="R66" s="195">
        <f t="shared" si="7"/>
        <v>106.49911643432164</v>
      </c>
      <c r="S66" s="196">
        <v>59.12</v>
      </c>
      <c r="T66" s="196">
        <f t="shared" si="8"/>
        <v>419.75199999999995</v>
      </c>
      <c r="U66" s="196">
        <f t="shared" si="9"/>
        <v>108.99705014749262</v>
      </c>
      <c r="V66" s="169"/>
      <c r="W66" s="169"/>
      <c r="X66" s="169"/>
    </row>
    <row r="67" spans="1:24" x14ac:dyDescent="0.25">
      <c r="A67" s="306">
        <v>25</v>
      </c>
      <c r="B67" s="311" t="s">
        <v>251</v>
      </c>
      <c r="C67" s="192" t="s">
        <v>98</v>
      </c>
      <c r="D67" s="194">
        <v>67.95</v>
      </c>
      <c r="E67" s="195">
        <v>40.39</v>
      </c>
      <c r="F67" s="195">
        <v>42.98</v>
      </c>
      <c r="G67" s="195">
        <f t="shared" si="0"/>
        <v>2744.5005000000001</v>
      </c>
      <c r="H67" s="195">
        <f t="shared" si="1"/>
        <v>2920.491</v>
      </c>
      <c r="I67" s="195">
        <f t="shared" si="2"/>
        <v>106.41247833622182</v>
      </c>
      <c r="J67" s="196">
        <v>46.85</v>
      </c>
      <c r="K67" s="196">
        <f t="shared" si="3"/>
        <v>3183.4575000000004</v>
      </c>
      <c r="L67" s="181">
        <f t="shared" si="4"/>
        <v>109.00418799441603</v>
      </c>
      <c r="M67" s="194">
        <v>6.1</v>
      </c>
      <c r="N67" s="195">
        <v>52.09</v>
      </c>
      <c r="O67" s="195">
        <v>55.48</v>
      </c>
      <c r="P67" s="195">
        <f t="shared" si="5"/>
        <v>317.74900000000002</v>
      </c>
      <c r="Q67" s="195">
        <f t="shared" si="6"/>
        <v>338.42799999999994</v>
      </c>
      <c r="R67" s="195">
        <f t="shared" si="7"/>
        <v>106.50796698022651</v>
      </c>
      <c r="S67" s="196">
        <v>60.47</v>
      </c>
      <c r="T67" s="196">
        <f t="shared" si="8"/>
        <v>368.86699999999996</v>
      </c>
      <c r="U67" s="196">
        <f t="shared" si="9"/>
        <v>108.99423215573181</v>
      </c>
      <c r="V67" s="169"/>
      <c r="W67" s="169"/>
      <c r="X67" s="169"/>
    </row>
    <row r="68" spans="1:24" ht="30" x14ac:dyDescent="0.25">
      <c r="A68" s="306"/>
      <c r="B68" s="311"/>
      <c r="C68" s="192" t="s">
        <v>226</v>
      </c>
      <c r="D68" s="194"/>
      <c r="E68" s="195">
        <v>0</v>
      </c>
      <c r="F68" s="195">
        <v>0</v>
      </c>
      <c r="G68" s="195">
        <f t="shared" si="0"/>
        <v>0</v>
      </c>
      <c r="H68" s="195">
        <f t="shared" si="1"/>
        <v>0</v>
      </c>
      <c r="I68" s="195" t="e">
        <f t="shared" si="2"/>
        <v>#DIV/0!</v>
      </c>
      <c r="J68" s="196"/>
      <c r="K68" s="196">
        <f t="shared" si="3"/>
        <v>0</v>
      </c>
      <c r="L68" s="196" t="e">
        <f t="shared" si="4"/>
        <v>#DIV/0!</v>
      </c>
      <c r="M68" s="194"/>
      <c r="N68" s="195">
        <v>0</v>
      </c>
      <c r="O68" s="195">
        <v>0</v>
      </c>
      <c r="P68" s="195">
        <f t="shared" si="5"/>
        <v>0</v>
      </c>
      <c r="Q68" s="195">
        <f t="shared" si="6"/>
        <v>0</v>
      </c>
      <c r="R68" s="195" t="e">
        <f t="shared" si="7"/>
        <v>#DIV/0!</v>
      </c>
      <c r="S68" s="196"/>
      <c r="T68" s="196">
        <f t="shared" si="8"/>
        <v>0</v>
      </c>
      <c r="U68" s="196" t="e">
        <f t="shared" si="9"/>
        <v>#DIV/0!</v>
      </c>
      <c r="V68" s="169"/>
      <c r="W68" s="169"/>
      <c r="X68" s="169"/>
    </row>
    <row r="69" spans="1:24" ht="30" x14ac:dyDescent="0.25">
      <c r="A69" s="306"/>
      <c r="B69" s="311"/>
      <c r="C69" s="192" t="s">
        <v>227</v>
      </c>
      <c r="D69" s="194">
        <v>75.03</v>
      </c>
      <c r="E69" s="195">
        <v>48.68</v>
      </c>
      <c r="F69" s="195">
        <v>51.84</v>
      </c>
      <c r="G69" s="195">
        <f t="shared" si="0"/>
        <v>3652.4603999999999</v>
      </c>
      <c r="H69" s="195">
        <f t="shared" si="1"/>
        <v>3889.5552000000002</v>
      </c>
      <c r="I69" s="195">
        <f t="shared" si="2"/>
        <v>106.49137222678719</v>
      </c>
      <c r="J69" s="196">
        <v>56.51</v>
      </c>
      <c r="K69" s="196">
        <f t="shared" si="3"/>
        <v>4239.9453000000003</v>
      </c>
      <c r="L69" s="181">
        <f t="shared" si="4"/>
        <v>109.00848765432099</v>
      </c>
      <c r="M69" s="194"/>
      <c r="N69" s="195">
        <v>0</v>
      </c>
      <c r="O69" s="195">
        <v>0</v>
      </c>
      <c r="P69" s="195">
        <f t="shared" si="5"/>
        <v>0</v>
      </c>
      <c r="Q69" s="195">
        <f t="shared" si="6"/>
        <v>0</v>
      </c>
      <c r="R69" s="195" t="e">
        <f t="shared" si="7"/>
        <v>#DIV/0!</v>
      </c>
      <c r="S69" s="196"/>
      <c r="T69" s="196">
        <f t="shared" si="8"/>
        <v>0</v>
      </c>
      <c r="U69" s="196" t="e">
        <f t="shared" si="9"/>
        <v>#DIV/0!</v>
      </c>
      <c r="V69" s="169"/>
      <c r="W69" s="169"/>
      <c r="X69" s="169"/>
    </row>
    <row r="70" spans="1:24" ht="30" x14ac:dyDescent="0.25">
      <c r="A70" s="306"/>
      <c r="B70" s="311"/>
      <c r="C70" s="192" t="s">
        <v>228</v>
      </c>
      <c r="D70" s="194">
        <v>21.95</v>
      </c>
      <c r="E70" s="195">
        <v>44.66</v>
      </c>
      <c r="F70" s="195">
        <v>47.56</v>
      </c>
      <c r="G70" s="195">
        <f t="shared" ref="G70:G133" si="10">D70*E70</f>
        <v>980.28699999999992</v>
      </c>
      <c r="H70" s="195">
        <f t="shared" ref="H70:H133" si="11">D70*F70</f>
        <v>1043.942</v>
      </c>
      <c r="I70" s="195">
        <f t="shared" ref="I70:I133" si="12">F70/E70*100</f>
        <v>106.4935064935065</v>
      </c>
      <c r="J70" s="196">
        <v>51.84</v>
      </c>
      <c r="K70" s="196">
        <f t="shared" ref="K70:K133" si="13">D70*J70</f>
        <v>1137.8880000000001</v>
      </c>
      <c r="L70" s="181">
        <f t="shared" ref="L70:L133" si="14">J70/F70*100</f>
        <v>108.99915895710681</v>
      </c>
      <c r="M70" s="194"/>
      <c r="N70" s="195">
        <v>0</v>
      </c>
      <c r="O70" s="195">
        <v>0</v>
      </c>
      <c r="P70" s="195">
        <f t="shared" ref="P70:P133" si="15">M70*N70</f>
        <v>0</v>
      </c>
      <c r="Q70" s="195">
        <f t="shared" ref="Q70:Q133" si="16">M70*O70</f>
        <v>0</v>
      </c>
      <c r="R70" s="195" t="e">
        <f t="shared" ref="R70:R133" si="17">Q70/P70*100</f>
        <v>#DIV/0!</v>
      </c>
      <c r="S70" s="196"/>
      <c r="T70" s="196">
        <f t="shared" ref="T70:T133" si="18">M70*S70</f>
        <v>0</v>
      </c>
      <c r="U70" s="196" t="e">
        <f t="shared" ref="U70:U133" si="19">S70/O70*100</f>
        <v>#DIV/0!</v>
      </c>
      <c r="V70" s="169"/>
      <c r="W70" s="169"/>
      <c r="X70" s="169"/>
    </row>
    <row r="71" spans="1:24" ht="30" x14ac:dyDescent="0.25">
      <c r="A71" s="192">
        <v>26</v>
      </c>
      <c r="B71" s="193" t="s">
        <v>18</v>
      </c>
      <c r="C71" s="192" t="s">
        <v>182</v>
      </c>
      <c r="D71" s="194">
        <v>21.01</v>
      </c>
      <c r="E71" s="195">
        <v>35.26</v>
      </c>
      <c r="F71" s="195">
        <v>37.369999999999997</v>
      </c>
      <c r="G71" s="195">
        <f t="shared" si="10"/>
        <v>740.81259999999997</v>
      </c>
      <c r="H71" s="195">
        <f t="shared" si="11"/>
        <v>785.14369999999997</v>
      </c>
      <c r="I71" s="195">
        <f t="shared" si="12"/>
        <v>105.9841179807147</v>
      </c>
      <c r="J71" s="196">
        <v>40.74</v>
      </c>
      <c r="K71" s="196">
        <f t="shared" si="13"/>
        <v>855.94740000000013</v>
      </c>
      <c r="L71" s="181">
        <f t="shared" si="14"/>
        <v>109.01792881990903</v>
      </c>
      <c r="M71" s="194"/>
      <c r="N71" s="195">
        <v>0</v>
      </c>
      <c r="O71" s="195">
        <v>0</v>
      </c>
      <c r="P71" s="195">
        <f t="shared" si="15"/>
        <v>0</v>
      </c>
      <c r="Q71" s="195">
        <f t="shared" si="16"/>
        <v>0</v>
      </c>
      <c r="R71" s="195" t="e">
        <f t="shared" si="17"/>
        <v>#DIV/0!</v>
      </c>
      <c r="S71" s="196"/>
      <c r="T71" s="196">
        <f t="shared" si="18"/>
        <v>0</v>
      </c>
      <c r="U71" s="196" t="e">
        <f t="shared" si="19"/>
        <v>#DIV/0!</v>
      </c>
      <c r="V71" s="169"/>
      <c r="W71" s="169"/>
      <c r="X71" s="169"/>
    </row>
    <row r="72" spans="1:24" ht="30" x14ac:dyDescent="0.25">
      <c r="A72" s="192">
        <v>27</v>
      </c>
      <c r="B72" s="193" t="s">
        <v>19</v>
      </c>
      <c r="C72" s="192" t="s">
        <v>184</v>
      </c>
      <c r="D72" s="194">
        <v>58.33</v>
      </c>
      <c r="E72" s="195">
        <v>43.7</v>
      </c>
      <c r="F72" s="195">
        <v>45.24</v>
      </c>
      <c r="G72" s="195">
        <f t="shared" si="10"/>
        <v>2549.0210000000002</v>
      </c>
      <c r="H72" s="195">
        <f t="shared" si="11"/>
        <v>2638.8492000000001</v>
      </c>
      <c r="I72" s="195">
        <f t="shared" si="12"/>
        <v>103.52402745995424</v>
      </c>
      <c r="J72" s="196">
        <v>48.26</v>
      </c>
      <c r="K72" s="196">
        <f t="shared" si="13"/>
        <v>2815.0057999999999</v>
      </c>
      <c r="L72" s="181">
        <f t="shared" si="14"/>
        <v>106.67550839964632</v>
      </c>
      <c r="M72" s="194">
        <v>29.48</v>
      </c>
      <c r="N72" s="195">
        <v>47.35</v>
      </c>
      <c r="O72" s="195">
        <v>50.43</v>
      </c>
      <c r="P72" s="195">
        <f t="shared" si="15"/>
        <v>1395.8780000000002</v>
      </c>
      <c r="Q72" s="195">
        <f t="shared" si="16"/>
        <v>1486.6764000000001</v>
      </c>
      <c r="R72" s="195">
        <f t="shared" si="17"/>
        <v>106.50475184794087</v>
      </c>
      <c r="S72" s="196">
        <v>54.97</v>
      </c>
      <c r="T72" s="196">
        <f t="shared" si="18"/>
        <v>1620.5155999999999</v>
      </c>
      <c r="U72" s="196">
        <f t="shared" si="19"/>
        <v>109.00257783065635</v>
      </c>
      <c r="V72" s="169"/>
      <c r="W72" s="169"/>
      <c r="X72" s="169"/>
    </row>
    <row r="73" spans="1:24" ht="30" x14ac:dyDescent="0.25">
      <c r="A73" s="192">
        <v>28</v>
      </c>
      <c r="B73" s="193" t="s">
        <v>20</v>
      </c>
      <c r="C73" s="192" t="s">
        <v>177</v>
      </c>
      <c r="D73" s="194">
        <v>77.099999999999994</v>
      </c>
      <c r="E73" s="195">
        <v>52.62</v>
      </c>
      <c r="F73" s="195">
        <v>55.79</v>
      </c>
      <c r="G73" s="195">
        <f t="shared" si="10"/>
        <v>4057.0019999999995</v>
      </c>
      <c r="H73" s="195">
        <f t="shared" si="11"/>
        <v>4301.4089999999997</v>
      </c>
      <c r="I73" s="195">
        <f t="shared" si="12"/>
        <v>106.02432535157735</v>
      </c>
      <c r="J73" s="196">
        <v>59.21</v>
      </c>
      <c r="K73" s="196">
        <f t="shared" si="13"/>
        <v>4565.0909999999994</v>
      </c>
      <c r="L73" s="181">
        <f t="shared" si="14"/>
        <v>106.13013084782219</v>
      </c>
      <c r="M73" s="194">
        <v>5.6</v>
      </c>
      <c r="N73" s="195">
        <v>81.64</v>
      </c>
      <c r="O73" s="195">
        <v>83.18</v>
      </c>
      <c r="P73" s="195">
        <f t="shared" si="15"/>
        <v>457.18399999999997</v>
      </c>
      <c r="Q73" s="195">
        <f t="shared" si="16"/>
        <v>465.80799999999999</v>
      </c>
      <c r="R73" s="195">
        <f t="shared" si="17"/>
        <v>101.88633023027928</v>
      </c>
      <c r="S73" s="196">
        <v>88.59</v>
      </c>
      <c r="T73" s="196">
        <f t="shared" si="18"/>
        <v>496.10399999999998</v>
      </c>
      <c r="U73" s="196">
        <f t="shared" si="19"/>
        <v>106.50396729983169</v>
      </c>
      <c r="V73" s="169"/>
      <c r="W73" s="169"/>
      <c r="X73" s="169"/>
    </row>
    <row r="74" spans="1:24" ht="30" x14ac:dyDescent="0.25">
      <c r="A74" s="192">
        <v>30</v>
      </c>
      <c r="B74" s="193" t="s">
        <v>22</v>
      </c>
      <c r="C74" s="192" t="s">
        <v>172</v>
      </c>
      <c r="D74" s="194">
        <v>200.15</v>
      </c>
      <c r="E74" s="195">
        <v>30.29</v>
      </c>
      <c r="F74" s="195">
        <v>31.81</v>
      </c>
      <c r="G74" s="195">
        <f t="shared" si="10"/>
        <v>6062.5434999999998</v>
      </c>
      <c r="H74" s="195">
        <f t="shared" si="11"/>
        <v>6366.7714999999998</v>
      </c>
      <c r="I74" s="195">
        <f t="shared" si="12"/>
        <v>105.01815780785736</v>
      </c>
      <c r="J74" s="196">
        <v>33.82</v>
      </c>
      <c r="K74" s="196">
        <f t="shared" si="13"/>
        <v>6769.0730000000003</v>
      </c>
      <c r="L74" s="181">
        <f t="shared" si="14"/>
        <v>106.31876768311852</v>
      </c>
      <c r="M74" s="194">
        <v>8.94</v>
      </c>
      <c r="N74" s="195">
        <v>10.83</v>
      </c>
      <c r="O74" s="195">
        <v>11.63</v>
      </c>
      <c r="P74" s="195">
        <f t="shared" si="15"/>
        <v>96.8202</v>
      </c>
      <c r="Q74" s="195">
        <f t="shared" si="16"/>
        <v>103.9722</v>
      </c>
      <c r="R74" s="195">
        <f t="shared" si="17"/>
        <v>107.38688827331487</v>
      </c>
      <c r="S74" s="196">
        <v>12.98</v>
      </c>
      <c r="T74" s="196">
        <f t="shared" si="18"/>
        <v>116.0412</v>
      </c>
      <c r="U74" s="196">
        <f t="shared" si="19"/>
        <v>111.60791057609629</v>
      </c>
      <c r="V74" s="169"/>
      <c r="W74" s="169"/>
      <c r="X74" s="169"/>
    </row>
    <row r="75" spans="1:24" ht="30" x14ac:dyDescent="0.25">
      <c r="A75" s="192">
        <v>35</v>
      </c>
      <c r="B75" s="193" t="s">
        <v>141</v>
      </c>
      <c r="C75" s="192" t="s">
        <v>196</v>
      </c>
      <c r="D75" s="194">
        <v>86.88</v>
      </c>
      <c r="E75" s="195">
        <v>48.32</v>
      </c>
      <c r="F75" s="195">
        <v>48.32</v>
      </c>
      <c r="G75" s="195">
        <f t="shared" si="10"/>
        <v>4198.0415999999996</v>
      </c>
      <c r="H75" s="195">
        <f t="shared" si="11"/>
        <v>4198.0415999999996</v>
      </c>
      <c r="I75" s="195">
        <f t="shared" si="12"/>
        <v>100</v>
      </c>
      <c r="J75" s="196">
        <v>52.67</v>
      </c>
      <c r="K75" s="196">
        <f t="shared" si="13"/>
        <v>4575.9696000000004</v>
      </c>
      <c r="L75" s="181">
        <f t="shared" si="14"/>
        <v>109.00248344370863</v>
      </c>
      <c r="M75" s="194"/>
      <c r="N75" s="195">
        <v>0</v>
      </c>
      <c r="O75" s="195">
        <v>0</v>
      </c>
      <c r="P75" s="195">
        <f t="shared" si="15"/>
        <v>0</v>
      </c>
      <c r="Q75" s="195">
        <f t="shared" si="16"/>
        <v>0</v>
      </c>
      <c r="R75" s="195" t="e">
        <f t="shared" si="17"/>
        <v>#DIV/0!</v>
      </c>
      <c r="S75" s="196"/>
      <c r="T75" s="196">
        <f t="shared" si="18"/>
        <v>0</v>
      </c>
      <c r="U75" s="196" t="e">
        <f t="shared" si="19"/>
        <v>#DIV/0!</v>
      </c>
      <c r="V75" s="169"/>
      <c r="W75" s="169"/>
      <c r="X75" s="169"/>
    </row>
    <row r="76" spans="1:24" ht="30" x14ac:dyDescent="0.25">
      <c r="A76" s="192">
        <v>36</v>
      </c>
      <c r="B76" s="193" t="s">
        <v>24</v>
      </c>
      <c r="C76" s="192" t="s">
        <v>206</v>
      </c>
      <c r="D76" s="194">
        <v>220.126</v>
      </c>
      <c r="E76" s="195">
        <v>38.93</v>
      </c>
      <c r="F76" s="195">
        <v>39.700000000000003</v>
      </c>
      <c r="G76" s="195">
        <f t="shared" si="10"/>
        <v>8569.5051800000001</v>
      </c>
      <c r="H76" s="195">
        <f t="shared" si="11"/>
        <v>8739.0022000000008</v>
      </c>
      <c r="I76" s="195">
        <f t="shared" si="12"/>
        <v>101.97790906755716</v>
      </c>
      <c r="J76" s="196">
        <v>42.83</v>
      </c>
      <c r="K76" s="196">
        <f t="shared" si="13"/>
        <v>9427.9965799999991</v>
      </c>
      <c r="L76" s="181">
        <f t="shared" si="14"/>
        <v>107.88413098236775</v>
      </c>
      <c r="M76" s="194">
        <v>50.45</v>
      </c>
      <c r="N76" s="195">
        <v>47.09</v>
      </c>
      <c r="O76" s="195">
        <v>50.15</v>
      </c>
      <c r="P76" s="195">
        <f t="shared" si="15"/>
        <v>2375.6905000000002</v>
      </c>
      <c r="Q76" s="195">
        <f t="shared" si="16"/>
        <v>2530.0675000000001</v>
      </c>
      <c r="R76" s="195">
        <f t="shared" si="17"/>
        <v>106.49819494584838</v>
      </c>
      <c r="S76" s="196">
        <v>54.66</v>
      </c>
      <c r="T76" s="196">
        <f t="shared" si="18"/>
        <v>2757.5970000000002</v>
      </c>
      <c r="U76" s="196">
        <f t="shared" si="19"/>
        <v>108.99302093718843</v>
      </c>
      <c r="V76" s="169"/>
      <c r="W76" s="169"/>
      <c r="X76" s="169"/>
    </row>
    <row r="77" spans="1:24" ht="30" x14ac:dyDescent="0.25">
      <c r="A77" s="192">
        <v>37</v>
      </c>
      <c r="B77" s="193" t="s">
        <v>25</v>
      </c>
      <c r="C77" s="192" t="s">
        <v>212</v>
      </c>
      <c r="D77" s="194">
        <v>9.64</v>
      </c>
      <c r="E77" s="195">
        <v>43.59</v>
      </c>
      <c r="F77" s="195">
        <v>45.96</v>
      </c>
      <c r="G77" s="195">
        <f t="shared" si="10"/>
        <v>420.20760000000007</v>
      </c>
      <c r="H77" s="195">
        <f t="shared" si="11"/>
        <v>443.05440000000004</v>
      </c>
      <c r="I77" s="195">
        <f t="shared" si="12"/>
        <v>105.43702684101856</v>
      </c>
      <c r="J77" s="196">
        <v>48.06</v>
      </c>
      <c r="K77" s="196">
        <f t="shared" si="13"/>
        <v>463.29840000000007</v>
      </c>
      <c r="L77" s="181">
        <f t="shared" si="14"/>
        <v>104.56919060052219</v>
      </c>
      <c r="M77" s="194"/>
      <c r="N77" s="195">
        <v>0</v>
      </c>
      <c r="O77" s="195">
        <v>0</v>
      </c>
      <c r="P77" s="195">
        <f t="shared" si="15"/>
        <v>0</v>
      </c>
      <c r="Q77" s="195">
        <f t="shared" si="16"/>
        <v>0</v>
      </c>
      <c r="R77" s="195" t="e">
        <f t="shared" si="17"/>
        <v>#DIV/0!</v>
      </c>
      <c r="S77" s="196"/>
      <c r="T77" s="196">
        <f t="shared" si="18"/>
        <v>0</v>
      </c>
      <c r="U77" s="196" t="e">
        <f t="shared" si="19"/>
        <v>#DIV/0!</v>
      </c>
      <c r="V77" s="169"/>
      <c r="W77" s="169"/>
      <c r="X77" s="169"/>
    </row>
    <row r="78" spans="1:24" ht="45" x14ac:dyDescent="0.25">
      <c r="A78" s="192">
        <v>38</v>
      </c>
      <c r="B78" s="193" t="s">
        <v>26</v>
      </c>
      <c r="C78" s="192" t="s">
        <v>185</v>
      </c>
      <c r="D78" s="194">
        <v>46.6</v>
      </c>
      <c r="E78" s="195">
        <v>40.590000000000003</v>
      </c>
      <c r="F78" s="195">
        <v>43.23</v>
      </c>
      <c r="G78" s="195">
        <f t="shared" si="10"/>
        <v>1891.4940000000001</v>
      </c>
      <c r="H78" s="195">
        <f t="shared" si="11"/>
        <v>2014.518</v>
      </c>
      <c r="I78" s="195">
        <f t="shared" si="12"/>
        <v>106.5040650406504</v>
      </c>
      <c r="J78" s="196">
        <v>47.12</v>
      </c>
      <c r="K78" s="196">
        <f t="shared" si="13"/>
        <v>2195.7919999999999</v>
      </c>
      <c r="L78" s="181">
        <f t="shared" si="14"/>
        <v>108.99838075410595</v>
      </c>
      <c r="M78" s="194">
        <v>40.65</v>
      </c>
      <c r="N78" s="195">
        <v>18.559999999999999</v>
      </c>
      <c r="O78" s="195">
        <v>19.77</v>
      </c>
      <c r="P78" s="195">
        <f t="shared" si="15"/>
        <v>754.46399999999994</v>
      </c>
      <c r="Q78" s="195">
        <f t="shared" si="16"/>
        <v>803.65049999999997</v>
      </c>
      <c r="R78" s="195">
        <f t="shared" si="17"/>
        <v>106.51939655172413</v>
      </c>
      <c r="S78" s="196">
        <v>21.94</v>
      </c>
      <c r="T78" s="196">
        <f t="shared" si="18"/>
        <v>891.86099999999999</v>
      </c>
      <c r="U78" s="196">
        <f t="shared" si="19"/>
        <v>110.97622660596865</v>
      </c>
      <c r="V78" s="169"/>
      <c r="W78" s="169"/>
      <c r="X78" s="169"/>
    </row>
    <row r="79" spans="1:24" ht="30" x14ac:dyDescent="0.25">
      <c r="A79" s="192">
        <v>39</v>
      </c>
      <c r="B79" s="193" t="s">
        <v>27</v>
      </c>
      <c r="C79" s="192" t="s">
        <v>178</v>
      </c>
      <c r="D79" s="194">
        <v>138.30000000000001</v>
      </c>
      <c r="E79" s="195">
        <v>44.33</v>
      </c>
      <c r="F79" s="195">
        <v>45.23</v>
      </c>
      <c r="G79" s="195">
        <f t="shared" si="10"/>
        <v>6130.8389999999999</v>
      </c>
      <c r="H79" s="195">
        <f t="shared" si="11"/>
        <v>6255.3090000000002</v>
      </c>
      <c r="I79" s="195">
        <f t="shared" si="12"/>
        <v>102.03022783667946</v>
      </c>
      <c r="J79" s="196">
        <v>45.69</v>
      </c>
      <c r="K79" s="196">
        <f t="shared" si="13"/>
        <v>6318.9270000000006</v>
      </c>
      <c r="L79" s="181">
        <f t="shared" si="14"/>
        <v>101.01702409904931</v>
      </c>
      <c r="M79" s="194">
        <v>11.4</v>
      </c>
      <c r="N79" s="195">
        <v>47.82</v>
      </c>
      <c r="O79" s="195">
        <v>50.93</v>
      </c>
      <c r="P79" s="195">
        <f t="shared" si="15"/>
        <v>545.14800000000002</v>
      </c>
      <c r="Q79" s="195">
        <f t="shared" si="16"/>
        <v>580.60199999999998</v>
      </c>
      <c r="R79" s="195">
        <f t="shared" si="17"/>
        <v>106.50355499790882</v>
      </c>
      <c r="S79" s="196">
        <v>55.51</v>
      </c>
      <c r="T79" s="196">
        <f t="shared" si="18"/>
        <v>632.81399999999996</v>
      </c>
      <c r="U79" s="196">
        <f t="shared" si="19"/>
        <v>108.9927351266444</v>
      </c>
      <c r="V79" s="169"/>
      <c r="W79" s="169"/>
      <c r="X79" s="169"/>
    </row>
    <row r="80" spans="1:24" ht="30" x14ac:dyDescent="0.25">
      <c r="A80" s="192">
        <v>40</v>
      </c>
      <c r="B80" s="193" t="s">
        <v>28</v>
      </c>
      <c r="C80" s="192" t="s">
        <v>143</v>
      </c>
      <c r="D80" s="194">
        <v>118.8</v>
      </c>
      <c r="E80" s="195">
        <v>48.99</v>
      </c>
      <c r="F80" s="195">
        <v>52.18</v>
      </c>
      <c r="G80" s="195">
        <f t="shared" si="10"/>
        <v>5820.0119999999997</v>
      </c>
      <c r="H80" s="195">
        <f t="shared" si="11"/>
        <v>6198.9839999999995</v>
      </c>
      <c r="I80" s="195">
        <f t="shared" si="12"/>
        <v>106.5115329659114</v>
      </c>
      <c r="J80" s="196">
        <v>53.88</v>
      </c>
      <c r="K80" s="196">
        <f t="shared" si="13"/>
        <v>6400.9440000000004</v>
      </c>
      <c r="L80" s="181">
        <f t="shared" si="14"/>
        <v>103.25795323878882</v>
      </c>
      <c r="M80" s="194">
        <v>13</v>
      </c>
      <c r="N80" s="195">
        <v>28.48</v>
      </c>
      <c r="O80" s="195">
        <v>30.34</v>
      </c>
      <c r="P80" s="195">
        <f t="shared" si="15"/>
        <v>370.24</v>
      </c>
      <c r="Q80" s="195">
        <f t="shared" si="16"/>
        <v>394.42</v>
      </c>
      <c r="R80" s="195">
        <f t="shared" si="17"/>
        <v>106.53089887640451</v>
      </c>
      <c r="S80" s="196">
        <v>33.33</v>
      </c>
      <c r="T80" s="196">
        <f t="shared" si="18"/>
        <v>433.28999999999996</v>
      </c>
      <c r="U80" s="196">
        <f t="shared" si="19"/>
        <v>109.85497692814765</v>
      </c>
      <c r="V80" s="169"/>
      <c r="W80" s="169"/>
      <c r="X80" s="169"/>
    </row>
    <row r="81" spans="1:24" ht="30" x14ac:dyDescent="0.25">
      <c r="A81" s="192">
        <v>41</v>
      </c>
      <c r="B81" s="193" t="s">
        <v>29</v>
      </c>
      <c r="C81" s="192" t="s">
        <v>173</v>
      </c>
      <c r="D81" s="194">
        <v>17.8</v>
      </c>
      <c r="E81" s="195">
        <v>52.28</v>
      </c>
      <c r="F81" s="195">
        <v>53.53</v>
      </c>
      <c r="G81" s="195">
        <f t="shared" si="10"/>
        <v>930.58400000000006</v>
      </c>
      <c r="H81" s="195">
        <f t="shared" si="11"/>
        <v>952.83400000000006</v>
      </c>
      <c r="I81" s="195">
        <f t="shared" si="12"/>
        <v>102.39097169089517</v>
      </c>
      <c r="J81" s="196">
        <v>56.45</v>
      </c>
      <c r="K81" s="196">
        <f t="shared" si="13"/>
        <v>1004.8100000000001</v>
      </c>
      <c r="L81" s="181">
        <f t="shared" si="14"/>
        <v>105.45488511115262</v>
      </c>
      <c r="M81" s="194"/>
      <c r="N81" s="195">
        <v>0</v>
      </c>
      <c r="O81" s="195">
        <v>0</v>
      </c>
      <c r="P81" s="195">
        <f t="shared" si="15"/>
        <v>0</v>
      </c>
      <c r="Q81" s="195">
        <f t="shared" si="16"/>
        <v>0</v>
      </c>
      <c r="R81" s="195" t="e">
        <f t="shared" si="17"/>
        <v>#DIV/0!</v>
      </c>
      <c r="S81" s="196"/>
      <c r="T81" s="196">
        <f t="shared" si="18"/>
        <v>0</v>
      </c>
      <c r="U81" s="196" t="e">
        <f t="shared" si="19"/>
        <v>#DIV/0!</v>
      </c>
      <c r="V81" s="169"/>
      <c r="W81" s="169"/>
      <c r="X81" s="169"/>
    </row>
    <row r="82" spans="1:24" ht="45" x14ac:dyDescent="0.25">
      <c r="A82" s="192">
        <v>42</v>
      </c>
      <c r="B82" s="193" t="s">
        <v>30</v>
      </c>
      <c r="C82" s="192" t="s">
        <v>180</v>
      </c>
      <c r="D82" s="194">
        <v>27.5</v>
      </c>
      <c r="E82" s="195">
        <v>38.11</v>
      </c>
      <c r="F82" s="195">
        <v>40.57</v>
      </c>
      <c r="G82" s="195">
        <f t="shared" si="10"/>
        <v>1048.0250000000001</v>
      </c>
      <c r="H82" s="195">
        <f t="shared" si="11"/>
        <v>1115.675</v>
      </c>
      <c r="I82" s="195">
        <f t="shared" si="12"/>
        <v>106.4549986880084</v>
      </c>
      <c r="J82" s="196">
        <v>44.48</v>
      </c>
      <c r="K82" s="196">
        <f t="shared" si="13"/>
        <v>1223.1999999999998</v>
      </c>
      <c r="L82" s="181">
        <f t="shared" si="14"/>
        <v>109.63766329800345</v>
      </c>
      <c r="M82" s="194">
        <v>0</v>
      </c>
      <c r="N82" s="195">
        <v>0</v>
      </c>
      <c r="O82" s="195">
        <v>0</v>
      </c>
      <c r="P82" s="195">
        <f t="shared" si="15"/>
        <v>0</v>
      </c>
      <c r="Q82" s="195">
        <f t="shared" si="16"/>
        <v>0</v>
      </c>
      <c r="R82" s="195" t="e">
        <f t="shared" si="17"/>
        <v>#DIV/0!</v>
      </c>
      <c r="S82" s="196">
        <v>0</v>
      </c>
      <c r="T82" s="196">
        <f t="shared" si="18"/>
        <v>0</v>
      </c>
      <c r="U82" s="196" t="e">
        <f t="shared" si="19"/>
        <v>#DIV/0!</v>
      </c>
      <c r="V82" s="169"/>
      <c r="W82" s="169"/>
      <c r="X82" s="169"/>
    </row>
    <row r="83" spans="1:24" ht="45" x14ac:dyDescent="0.25">
      <c r="A83" s="192">
        <v>43</v>
      </c>
      <c r="B83" s="193" t="s">
        <v>31</v>
      </c>
      <c r="C83" s="192" t="s">
        <v>174</v>
      </c>
      <c r="D83" s="194">
        <v>12.19</v>
      </c>
      <c r="E83" s="195">
        <v>58.65</v>
      </c>
      <c r="F83" s="195">
        <v>61.39</v>
      </c>
      <c r="G83" s="195">
        <f t="shared" si="10"/>
        <v>714.94349999999997</v>
      </c>
      <c r="H83" s="195">
        <f t="shared" si="11"/>
        <v>748.34410000000003</v>
      </c>
      <c r="I83" s="195">
        <f t="shared" si="12"/>
        <v>104.67178175618072</v>
      </c>
      <c r="J83" s="196">
        <v>62.33</v>
      </c>
      <c r="K83" s="196">
        <f t="shared" si="13"/>
        <v>759.80269999999996</v>
      </c>
      <c r="L83" s="181">
        <f t="shared" si="14"/>
        <v>101.53119400553837</v>
      </c>
      <c r="M83" s="194"/>
      <c r="N83" s="195">
        <v>0</v>
      </c>
      <c r="O83" s="195">
        <v>0</v>
      </c>
      <c r="P83" s="195">
        <f t="shared" si="15"/>
        <v>0</v>
      </c>
      <c r="Q83" s="195">
        <f t="shared" si="16"/>
        <v>0</v>
      </c>
      <c r="R83" s="195" t="e">
        <f t="shared" si="17"/>
        <v>#DIV/0!</v>
      </c>
      <c r="S83" s="196"/>
      <c r="T83" s="196">
        <f t="shared" si="18"/>
        <v>0</v>
      </c>
      <c r="U83" s="196" t="e">
        <f t="shared" si="19"/>
        <v>#DIV/0!</v>
      </c>
      <c r="V83" s="169"/>
      <c r="W83" s="169"/>
      <c r="X83" s="169"/>
    </row>
    <row r="84" spans="1:24" ht="45" x14ac:dyDescent="0.25">
      <c r="A84" s="192">
        <v>44</v>
      </c>
      <c r="B84" s="193" t="s">
        <v>32</v>
      </c>
      <c r="C84" s="192" t="s">
        <v>175</v>
      </c>
      <c r="D84" s="194">
        <v>28.65</v>
      </c>
      <c r="E84" s="195">
        <v>55.27</v>
      </c>
      <c r="F84" s="195">
        <v>56.71</v>
      </c>
      <c r="G84" s="195">
        <f t="shared" si="10"/>
        <v>1583.4855</v>
      </c>
      <c r="H84" s="195">
        <f t="shared" si="11"/>
        <v>1624.7414999999999</v>
      </c>
      <c r="I84" s="195">
        <f t="shared" si="12"/>
        <v>102.6053917134069</v>
      </c>
      <c r="J84" s="196">
        <v>61.82</v>
      </c>
      <c r="K84" s="196">
        <f t="shared" si="13"/>
        <v>1771.143</v>
      </c>
      <c r="L84" s="181">
        <f t="shared" si="14"/>
        <v>109.01075648033856</v>
      </c>
      <c r="M84" s="194"/>
      <c r="N84" s="195">
        <v>0</v>
      </c>
      <c r="O84" s="195">
        <v>0</v>
      </c>
      <c r="P84" s="195">
        <f t="shared" si="15"/>
        <v>0</v>
      </c>
      <c r="Q84" s="195">
        <f t="shared" si="16"/>
        <v>0</v>
      </c>
      <c r="R84" s="195" t="e">
        <f t="shared" si="17"/>
        <v>#DIV/0!</v>
      </c>
      <c r="S84" s="196"/>
      <c r="T84" s="196">
        <f t="shared" si="18"/>
        <v>0</v>
      </c>
      <c r="U84" s="196" t="e">
        <f t="shared" si="19"/>
        <v>#DIV/0!</v>
      </c>
      <c r="V84" s="169"/>
      <c r="W84" s="169"/>
      <c r="X84" s="169"/>
    </row>
    <row r="85" spans="1:24" ht="45" x14ac:dyDescent="0.25">
      <c r="A85" s="192">
        <v>45</v>
      </c>
      <c r="B85" s="193" t="s">
        <v>33</v>
      </c>
      <c r="C85" s="192" t="s">
        <v>181</v>
      </c>
      <c r="D85" s="194">
        <v>27</v>
      </c>
      <c r="E85" s="195">
        <v>42.64</v>
      </c>
      <c r="F85" s="195">
        <v>44.38</v>
      </c>
      <c r="G85" s="195">
        <f t="shared" si="10"/>
        <v>1151.28</v>
      </c>
      <c r="H85" s="195">
        <f t="shared" si="11"/>
        <v>1198.26</v>
      </c>
      <c r="I85" s="195">
        <f t="shared" si="12"/>
        <v>104.08067542213884</v>
      </c>
      <c r="J85" s="196">
        <v>48.09</v>
      </c>
      <c r="K85" s="196">
        <f t="shared" si="13"/>
        <v>1298.43</v>
      </c>
      <c r="L85" s="181">
        <f t="shared" si="14"/>
        <v>108.35962145110409</v>
      </c>
      <c r="M85" s="194">
        <v>0</v>
      </c>
      <c r="N85" s="195">
        <v>0</v>
      </c>
      <c r="O85" s="195">
        <v>0</v>
      </c>
      <c r="P85" s="195">
        <f t="shared" si="15"/>
        <v>0</v>
      </c>
      <c r="Q85" s="195">
        <f t="shared" si="16"/>
        <v>0</v>
      </c>
      <c r="R85" s="195" t="e">
        <f t="shared" si="17"/>
        <v>#DIV/0!</v>
      </c>
      <c r="S85" s="196">
        <v>0</v>
      </c>
      <c r="T85" s="196">
        <f t="shared" si="18"/>
        <v>0</v>
      </c>
      <c r="U85" s="196" t="e">
        <f t="shared" si="19"/>
        <v>#DIV/0!</v>
      </c>
      <c r="V85" s="169"/>
      <c r="W85" s="169"/>
      <c r="X85" s="169"/>
    </row>
    <row r="86" spans="1:24" ht="30" x14ac:dyDescent="0.25">
      <c r="A86" s="192">
        <v>47</v>
      </c>
      <c r="B86" s="193" t="s">
        <v>35</v>
      </c>
      <c r="C86" s="192" t="s">
        <v>207</v>
      </c>
      <c r="D86" s="194">
        <v>66.849999999999994</v>
      </c>
      <c r="E86" s="195">
        <v>15.06</v>
      </c>
      <c r="F86" s="195">
        <v>16.03</v>
      </c>
      <c r="G86" s="195">
        <f t="shared" si="10"/>
        <v>1006.761</v>
      </c>
      <c r="H86" s="195">
        <f t="shared" si="11"/>
        <v>1071.6054999999999</v>
      </c>
      <c r="I86" s="195">
        <f t="shared" si="12"/>
        <v>106.44090305444887</v>
      </c>
      <c r="J86" s="196">
        <v>17.899999999999999</v>
      </c>
      <c r="K86" s="196">
        <f t="shared" si="13"/>
        <v>1196.6149999999998</v>
      </c>
      <c r="L86" s="181">
        <f t="shared" si="14"/>
        <v>111.66562694946973</v>
      </c>
      <c r="M86" s="194">
        <v>98.49</v>
      </c>
      <c r="N86" s="195">
        <v>19.010000000000002</v>
      </c>
      <c r="O86" s="195">
        <v>20.239999999999998</v>
      </c>
      <c r="P86" s="195">
        <f t="shared" si="15"/>
        <v>1872.2949000000001</v>
      </c>
      <c r="Q86" s="195">
        <f t="shared" si="16"/>
        <v>1993.4375999999997</v>
      </c>
      <c r="R86" s="195">
        <f t="shared" si="17"/>
        <v>106.47027880063122</v>
      </c>
      <c r="S86" s="196">
        <v>24.98</v>
      </c>
      <c r="T86" s="196">
        <f t="shared" si="18"/>
        <v>2460.2801999999997</v>
      </c>
      <c r="U86" s="196">
        <f t="shared" si="19"/>
        <v>123.41897233201581</v>
      </c>
      <c r="V86" s="169"/>
      <c r="W86" s="169"/>
      <c r="X86" s="169"/>
    </row>
    <row r="87" spans="1:24" ht="30" x14ac:dyDescent="0.25">
      <c r="A87" s="306"/>
      <c r="B87" s="311" t="s">
        <v>311</v>
      </c>
      <c r="C87" s="192" t="s">
        <v>186</v>
      </c>
      <c r="D87" s="194">
        <v>43.28</v>
      </c>
      <c r="E87" s="195">
        <v>0</v>
      </c>
      <c r="F87" s="195">
        <v>39.78</v>
      </c>
      <c r="G87" s="195">
        <f t="shared" si="10"/>
        <v>0</v>
      </c>
      <c r="H87" s="195">
        <f t="shared" si="11"/>
        <v>1721.6784</v>
      </c>
      <c r="I87" s="195" t="e">
        <f t="shared" si="12"/>
        <v>#DIV/0!</v>
      </c>
      <c r="J87" s="196">
        <v>43.33</v>
      </c>
      <c r="K87" s="196">
        <f t="shared" si="13"/>
        <v>1875.3224</v>
      </c>
      <c r="L87" s="181">
        <f t="shared" si="14"/>
        <v>108.92408245349421</v>
      </c>
      <c r="M87" s="194">
        <v>1.42</v>
      </c>
      <c r="N87" s="195">
        <v>0</v>
      </c>
      <c r="O87" s="195">
        <v>41.79</v>
      </c>
      <c r="P87" s="195">
        <f t="shared" si="15"/>
        <v>0</v>
      </c>
      <c r="Q87" s="195">
        <f t="shared" si="16"/>
        <v>59.341799999999999</v>
      </c>
      <c r="R87" s="195" t="e">
        <f t="shared" si="17"/>
        <v>#DIV/0!</v>
      </c>
      <c r="S87" s="196">
        <v>45.56</v>
      </c>
      <c r="T87" s="196">
        <f t="shared" si="18"/>
        <v>64.6952</v>
      </c>
      <c r="U87" s="196">
        <f t="shared" si="19"/>
        <v>109.02129696099546</v>
      </c>
      <c r="V87" s="169"/>
      <c r="W87" s="169"/>
      <c r="X87" s="169"/>
    </row>
    <row r="88" spans="1:24" ht="30" x14ac:dyDescent="0.25">
      <c r="A88" s="306"/>
      <c r="B88" s="311"/>
      <c r="C88" s="192" t="s">
        <v>179</v>
      </c>
      <c r="D88" s="194">
        <v>9.23</v>
      </c>
      <c r="E88" s="195">
        <v>0</v>
      </c>
      <c r="F88" s="195">
        <v>40.92</v>
      </c>
      <c r="G88" s="195">
        <f t="shared" si="10"/>
        <v>0</v>
      </c>
      <c r="H88" s="195">
        <f t="shared" si="11"/>
        <v>377.69160000000005</v>
      </c>
      <c r="I88" s="195" t="e">
        <f t="shared" si="12"/>
        <v>#DIV/0!</v>
      </c>
      <c r="J88" s="196">
        <v>43.33</v>
      </c>
      <c r="K88" s="196">
        <f t="shared" si="13"/>
        <v>399.9359</v>
      </c>
      <c r="L88" s="181">
        <f t="shared" si="14"/>
        <v>105.88954056695992</v>
      </c>
      <c r="M88" s="194"/>
      <c r="N88" s="195">
        <v>0</v>
      </c>
      <c r="O88" s="195">
        <v>0</v>
      </c>
      <c r="P88" s="195">
        <f t="shared" si="15"/>
        <v>0</v>
      </c>
      <c r="Q88" s="195">
        <f t="shared" si="16"/>
        <v>0</v>
      </c>
      <c r="R88" s="195" t="e">
        <f t="shared" si="17"/>
        <v>#DIV/0!</v>
      </c>
      <c r="S88" s="196"/>
      <c r="T88" s="196">
        <f t="shared" si="18"/>
        <v>0</v>
      </c>
      <c r="U88" s="196" t="e">
        <f t="shared" si="19"/>
        <v>#DIV/0!</v>
      </c>
      <c r="V88" s="169"/>
      <c r="W88" s="169"/>
      <c r="X88" s="169"/>
    </row>
    <row r="89" spans="1:24" ht="30" x14ac:dyDescent="0.25">
      <c r="A89" s="306"/>
      <c r="B89" s="311"/>
      <c r="C89" s="192" t="s">
        <v>312</v>
      </c>
      <c r="D89" s="194">
        <v>42.95</v>
      </c>
      <c r="E89" s="195">
        <v>0</v>
      </c>
      <c r="F89" s="195">
        <v>40.92</v>
      </c>
      <c r="G89" s="195">
        <f t="shared" si="10"/>
        <v>0</v>
      </c>
      <c r="H89" s="195">
        <f t="shared" si="11"/>
        <v>1757.5140000000001</v>
      </c>
      <c r="I89" s="195" t="e">
        <f t="shared" si="12"/>
        <v>#DIV/0!</v>
      </c>
      <c r="J89" s="196">
        <v>43.33</v>
      </c>
      <c r="K89" s="196">
        <f t="shared" si="13"/>
        <v>1861.0235</v>
      </c>
      <c r="L89" s="181">
        <f t="shared" si="14"/>
        <v>105.88954056695992</v>
      </c>
      <c r="M89" s="194"/>
      <c r="N89" s="195">
        <v>0</v>
      </c>
      <c r="O89" s="195">
        <v>0</v>
      </c>
      <c r="P89" s="195">
        <f t="shared" si="15"/>
        <v>0</v>
      </c>
      <c r="Q89" s="195">
        <f t="shared" si="16"/>
        <v>0</v>
      </c>
      <c r="R89" s="195" t="e">
        <f t="shared" si="17"/>
        <v>#DIV/0!</v>
      </c>
      <c r="S89" s="196"/>
      <c r="T89" s="196">
        <f t="shared" si="18"/>
        <v>0</v>
      </c>
      <c r="U89" s="196" t="e">
        <f t="shared" si="19"/>
        <v>#DIV/0!</v>
      </c>
      <c r="V89" s="169"/>
      <c r="W89" s="169"/>
      <c r="X89" s="169"/>
    </row>
    <row r="90" spans="1:24" ht="30" x14ac:dyDescent="0.25">
      <c r="A90" s="306"/>
      <c r="B90" s="311"/>
      <c r="C90" s="192" t="s">
        <v>313</v>
      </c>
      <c r="D90" s="194">
        <v>37.97</v>
      </c>
      <c r="E90" s="195">
        <v>0</v>
      </c>
      <c r="F90" s="195">
        <v>40.92</v>
      </c>
      <c r="G90" s="195">
        <f t="shared" si="10"/>
        <v>0</v>
      </c>
      <c r="H90" s="195">
        <f t="shared" si="11"/>
        <v>1553.7324000000001</v>
      </c>
      <c r="I90" s="195" t="e">
        <f t="shared" si="12"/>
        <v>#DIV/0!</v>
      </c>
      <c r="J90" s="196">
        <v>43.33</v>
      </c>
      <c r="K90" s="196">
        <f t="shared" si="13"/>
        <v>1645.2401</v>
      </c>
      <c r="L90" s="181">
        <f t="shared" si="14"/>
        <v>105.88954056695992</v>
      </c>
      <c r="M90" s="194"/>
      <c r="N90" s="195">
        <v>0</v>
      </c>
      <c r="O90" s="195">
        <v>0</v>
      </c>
      <c r="P90" s="195">
        <f t="shared" si="15"/>
        <v>0</v>
      </c>
      <c r="Q90" s="195">
        <f t="shared" si="16"/>
        <v>0</v>
      </c>
      <c r="R90" s="195" t="e">
        <f t="shared" si="17"/>
        <v>#DIV/0!</v>
      </c>
      <c r="S90" s="196"/>
      <c r="T90" s="196">
        <f t="shared" si="18"/>
        <v>0</v>
      </c>
      <c r="U90" s="196" t="e">
        <f t="shared" si="19"/>
        <v>#DIV/0!</v>
      </c>
      <c r="V90" s="169"/>
      <c r="W90" s="169"/>
      <c r="X90" s="169"/>
    </row>
    <row r="91" spans="1:24" ht="30" x14ac:dyDescent="0.25">
      <c r="A91" s="306"/>
      <c r="B91" s="311"/>
      <c r="C91" s="192" t="s">
        <v>314</v>
      </c>
      <c r="D91" s="194">
        <v>28.43</v>
      </c>
      <c r="E91" s="195">
        <v>0</v>
      </c>
      <c r="F91" s="195">
        <v>40.92</v>
      </c>
      <c r="G91" s="195">
        <f t="shared" si="10"/>
        <v>0</v>
      </c>
      <c r="H91" s="195">
        <f t="shared" si="11"/>
        <v>1163.3556000000001</v>
      </c>
      <c r="I91" s="195" t="e">
        <f t="shared" si="12"/>
        <v>#DIV/0!</v>
      </c>
      <c r="J91" s="196">
        <v>43.33</v>
      </c>
      <c r="K91" s="196">
        <f t="shared" si="13"/>
        <v>1231.8718999999999</v>
      </c>
      <c r="L91" s="181">
        <f t="shared" si="14"/>
        <v>105.88954056695992</v>
      </c>
      <c r="M91" s="194"/>
      <c r="N91" s="195">
        <v>0</v>
      </c>
      <c r="O91" s="195">
        <v>0</v>
      </c>
      <c r="P91" s="195">
        <f t="shared" si="15"/>
        <v>0</v>
      </c>
      <c r="Q91" s="195">
        <f t="shared" si="16"/>
        <v>0</v>
      </c>
      <c r="R91" s="195" t="e">
        <f t="shared" si="17"/>
        <v>#DIV/0!</v>
      </c>
      <c r="S91" s="196"/>
      <c r="T91" s="196">
        <f t="shared" si="18"/>
        <v>0</v>
      </c>
      <c r="U91" s="196" t="e">
        <f t="shared" si="19"/>
        <v>#DIV/0!</v>
      </c>
      <c r="V91" s="169"/>
      <c r="W91" s="169"/>
      <c r="X91" s="169"/>
    </row>
    <row r="92" spans="1:24" ht="45" x14ac:dyDescent="0.25">
      <c r="A92" s="192">
        <v>50</v>
      </c>
      <c r="B92" s="193" t="s">
        <v>37</v>
      </c>
      <c r="C92" s="192" t="s">
        <v>124</v>
      </c>
      <c r="D92" s="194">
        <v>157.9</v>
      </c>
      <c r="E92" s="195">
        <v>43.21</v>
      </c>
      <c r="F92" s="195">
        <v>45.08</v>
      </c>
      <c r="G92" s="195">
        <f t="shared" si="10"/>
        <v>6822.8590000000004</v>
      </c>
      <c r="H92" s="195">
        <f t="shared" si="11"/>
        <v>7118.1319999999996</v>
      </c>
      <c r="I92" s="195">
        <f t="shared" si="12"/>
        <v>104.32770192085165</v>
      </c>
      <c r="J92" s="196">
        <v>46.86</v>
      </c>
      <c r="K92" s="196">
        <f t="shared" si="13"/>
        <v>7399.1940000000004</v>
      </c>
      <c r="L92" s="181">
        <f t="shared" si="14"/>
        <v>103.94853593611357</v>
      </c>
      <c r="M92" s="194">
        <v>29.71</v>
      </c>
      <c r="N92" s="195">
        <v>33.549999999999997</v>
      </c>
      <c r="O92" s="195">
        <v>35.130000000000003</v>
      </c>
      <c r="P92" s="195">
        <f t="shared" si="15"/>
        <v>996.77049999999997</v>
      </c>
      <c r="Q92" s="195">
        <f t="shared" si="16"/>
        <v>1043.7123000000001</v>
      </c>
      <c r="R92" s="195">
        <f t="shared" si="17"/>
        <v>104.70938897168406</v>
      </c>
      <c r="S92" s="196">
        <v>38.57</v>
      </c>
      <c r="T92" s="196">
        <f t="shared" si="18"/>
        <v>1145.9147</v>
      </c>
      <c r="U92" s="181">
        <f t="shared" si="19"/>
        <v>109.79220039851978</v>
      </c>
      <c r="V92" s="169"/>
      <c r="W92" s="169"/>
      <c r="X92" s="169"/>
    </row>
    <row r="93" spans="1:24" ht="30" x14ac:dyDescent="0.25">
      <c r="A93" s="192">
        <v>51</v>
      </c>
      <c r="B93" s="193" t="s">
        <v>38</v>
      </c>
      <c r="C93" s="192" t="s">
        <v>188</v>
      </c>
      <c r="D93" s="194"/>
      <c r="E93" s="195">
        <v>0</v>
      </c>
      <c r="F93" s="195"/>
      <c r="G93" s="195">
        <f t="shared" si="10"/>
        <v>0</v>
      </c>
      <c r="H93" s="195">
        <f t="shared" si="11"/>
        <v>0</v>
      </c>
      <c r="I93" s="195" t="e">
        <f t="shared" si="12"/>
        <v>#DIV/0!</v>
      </c>
      <c r="J93" s="196"/>
      <c r="K93" s="196">
        <f t="shared" si="13"/>
        <v>0</v>
      </c>
      <c r="L93" s="196" t="e">
        <f t="shared" si="14"/>
        <v>#DIV/0!</v>
      </c>
      <c r="M93" s="194">
        <v>4.7930000000000001</v>
      </c>
      <c r="N93" s="195">
        <v>42.09</v>
      </c>
      <c r="O93" s="195">
        <v>43.45</v>
      </c>
      <c r="P93" s="195">
        <f t="shared" si="15"/>
        <v>201.73737000000003</v>
      </c>
      <c r="Q93" s="195">
        <f t="shared" si="16"/>
        <v>208.25585000000001</v>
      </c>
      <c r="R93" s="195">
        <f t="shared" si="17"/>
        <v>103.2311712995961</v>
      </c>
      <c r="S93" s="196">
        <v>47.32</v>
      </c>
      <c r="T93" s="196">
        <f t="shared" si="18"/>
        <v>226.80476000000002</v>
      </c>
      <c r="U93" s="196">
        <f t="shared" si="19"/>
        <v>108.9067894131185</v>
      </c>
      <c r="V93" s="169"/>
      <c r="W93" s="169"/>
      <c r="X93" s="169"/>
    </row>
    <row r="94" spans="1:24" ht="30" x14ac:dyDescent="0.25">
      <c r="A94" s="192">
        <v>52</v>
      </c>
      <c r="B94" s="193" t="s">
        <v>39</v>
      </c>
      <c r="C94" s="192" t="s">
        <v>208</v>
      </c>
      <c r="D94" s="194">
        <v>99</v>
      </c>
      <c r="E94" s="195">
        <v>46.84</v>
      </c>
      <c r="F94" s="195">
        <v>47.52</v>
      </c>
      <c r="G94" s="195">
        <f t="shared" si="10"/>
        <v>4637.1600000000008</v>
      </c>
      <c r="H94" s="195">
        <f t="shared" si="11"/>
        <v>4704.4800000000005</v>
      </c>
      <c r="I94" s="195">
        <f t="shared" si="12"/>
        <v>101.45175064047822</v>
      </c>
      <c r="J94" s="196">
        <v>51.99</v>
      </c>
      <c r="K94" s="196">
        <f t="shared" si="13"/>
        <v>5147.01</v>
      </c>
      <c r="L94" s="181">
        <f t="shared" si="14"/>
        <v>109.40656565656566</v>
      </c>
      <c r="M94" s="194">
        <v>0.65</v>
      </c>
      <c r="N94" s="195">
        <v>62.95</v>
      </c>
      <c r="O94" s="195">
        <v>67.040000000000006</v>
      </c>
      <c r="P94" s="195">
        <f t="shared" si="15"/>
        <v>40.917500000000004</v>
      </c>
      <c r="Q94" s="195">
        <f t="shared" si="16"/>
        <v>43.576000000000008</v>
      </c>
      <c r="R94" s="195">
        <f t="shared" si="17"/>
        <v>106.49722001588565</v>
      </c>
      <c r="S94" s="196">
        <v>73.069999999999993</v>
      </c>
      <c r="T94" s="196">
        <f t="shared" si="18"/>
        <v>47.4955</v>
      </c>
      <c r="U94" s="196">
        <f t="shared" si="19"/>
        <v>108.99463007159902</v>
      </c>
      <c r="V94" s="169"/>
      <c r="W94" s="169"/>
      <c r="X94" s="169"/>
    </row>
    <row r="95" spans="1:24" ht="60" x14ac:dyDescent="0.25">
      <c r="A95" s="192">
        <v>53</v>
      </c>
      <c r="B95" s="193" t="s">
        <v>142</v>
      </c>
      <c r="C95" s="192" t="s">
        <v>176</v>
      </c>
      <c r="D95" s="194">
        <v>319.85000000000002</v>
      </c>
      <c r="E95" s="195">
        <v>35.69</v>
      </c>
      <c r="F95" s="195">
        <v>38.01</v>
      </c>
      <c r="G95" s="195">
        <f t="shared" si="10"/>
        <v>11415.4465</v>
      </c>
      <c r="H95" s="195">
        <f t="shared" si="11"/>
        <v>12157.4985</v>
      </c>
      <c r="I95" s="195">
        <f t="shared" si="12"/>
        <v>106.50042028579433</v>
      </c>
      <c r="J95" s="196">
        <v>42.19</v>
      </c>
      <c r="K95" s="196">
        <f t="shared" si="13"/>
        <v>13494.4715</v>
      </c>
      <c r="L95" s="181">
        <f t="shared" si="14"/>
        <v>110.99710602473034</v>
      </c>
      <c r="M95" s="194"/>
      <c r="N95" s="195">
        <v>0</v>
      </c>
      <c r="O95" s="195">
        <v>0</v>
      </c>
      <c r="P95" s="195">
        <f t="shared" si="15"/>
        <v>0</v>
      </c>
      <c r="Q95" s="195">
        <f t="shared" si="16"/>
        <v>0</v>
      </c>
      <c r="R95" s="195" t="e">
        <f t="shared" si="17"/>
        <v>#DIV/0!</v>
      </c>
      <c r="S95" s="196"/>
      <c r="T95" s="196">
        <f t="shared" si="18"/>
        <v>0</v>
      </c>
      <c r="U95" s="196" t="e">
        <f t="shared" si="19"/>
        <v>#DIV/0!</v>
      </c>
      <c r="V95" s="169"/>
      <c r="W95" s="169"/>
      <c r="X95" s="169"/>
    </row>
    <row r="96" spans="1:24" ht="30" x14ac:dyDescent="0.25">
      <c r="A96" s="192">
        <v>54</v>
      </c>
      <c r="B96" s="193" t="s">
        <v>40</v>
      </c>
      <c r="C96" s="192" t="s">
        <v>213</v>
      </c>
      <c r="D96" s="194">
        <v>19.600000000000001</v>
      </c>
      <c r="E96" s="195">
        <v>0</v>
      </c>
      <c r="F96" s="195">
        <v>0</v>
      </c>
      <c r="G96" s="195">
        <f t="shared" si="10"/>
        <v>0</v>
      </c>
      <c r="H96" s="195">
        <f t="shared" si="11"/>
        <v>0</v>
      </c>
      <c r="I96" s="195" t="e">
        <f t="shared" si="12"/>
        <v>#DIV/0!</v>
      </c>
      <c r="J96" s="196"/>
      <c r="K96" s="196">
        <f t="shared" si="13"/>
        <v>0</v>
      </c>
      <c r="L96" s="196" t="e">
        <f t="shared" si="14"/>
        <v>#DIV/0!</v>
      </c>
      <c r="M96" s="194">
        <v>0</v>
      </c>
      <c r="N96" s="195">
        <v>0</v>
      </c>
      <c r="O96" s="195">
        <v>0</v>
      </c>
      <c r="P96" s="195">
        <f t="shared" si="15"/>
        <v>0</v>
      </c>
      <c r="Q96" s="195">
        <f t="shared" si="16"/>
        <v>0</v>
      </c>
      <c r="R96" s="195" t="e">
        <f t="shared" si="17"/>
        <v>#DIV/0!</v>
      </c>
      <c r="S96" s="196"/>
      <c r="T96" s="196">
        <f t="shared" si="18"/>
        <v>0</v>
      </c>
      <c r="U96" s="196" t="e">
        <f t="shared" si="19"/>
        <v>#DIV/0!</v>
      </c>
      <c r="V96" s="169"/>
      <c r="W96" s="169"/>
      <c r="X96" s="169"/>
    </row>
    <row r="97" spans="1:24" ht="30" x14ac:dyDescent="0.25">
      <c r="A97" s="192">
        <v>55</v>
      </c>
      <c r="B97" s="311" t="s">
        <v>269</v>
      </c>
      <c r="C97" s="192" t="s">
        <v>189</v>
      </c>
      <c r="D97" s="194">
        <v>21.05</v>
      </c>
      <c r="E97" s="195">
        <v>44.63</v>
      </c>
      <c r="F97" s="195">
        <v>47.27</v>
      </c>
      <c r="G97" s="195">
        <f t="shared" si="10"/>
        <v>939.46150000000011</v>
      </c>
      <c r="H97" s="195">
        <f t="shared" si="11"/>
        <v>995.03350000000012</v>
      </c>
      <c r="I97" s="195">
        <f t="shared" si="12"/>
        <v>105.91530360743894</v>
      </c>
      <c r="J97" s="196">
        <v>50.33</v>
      </c>
      <c r="K97" s="196">
        <f t="shared" si="13"/>
        <v>1059.4465</v>
      </c>
      <c r="L97" s="181">
        <f t="shared" si="14"/>
        <v>106.47345039136873</v>
      </c>
      <c r="M97" s="194">
        <v>0</v>
      </c>
      <c r="N97" s="195">
        <v>0</v>
      </c>
      <c r="O97" s="195">
        <v>0</v>
      </c>
      <c r="P97" s="195">
        <f t="shared" si="15"/>
        <v>0</v>
      </c>
      <c r="Q97" s="195">
        <f t="shared" si="16"/>
        <v>0</v>
      </c>
      <c r="R97" s="195" t="e">
        <f t="shared" si="17"/>
        <v>#DIV/0!</v>
      </c>
      <c r="S97" s="196"/>
      <c r="T97" s="196">
        <f t="shared" si="18"/>
        <v>0</v>
      </c>
      <c r="U97" s="196" t="e">
        <f t="shared" si="19"/>
        <v>#DIV/0!</v>
      </c>
      <c r="V97" s="169"/>
      <c r="W97" s="169"/>
      <c r="X97" s="169"/>
    </row>
    <row r="98" spans="1:24" ht="30" x14ac:dyDescent="0.25">
      <c r="A98" s="192"/>
      <c r="B98" s="311"/>
      <c r="C98" s="192" t="s">
        <v>264</v>
      </c>
      <c r="D98" s="194">
        <v>33.18</v>
      </c>
      <c r="E98" s="195">
        <v>44.63</v>
      </c>
      <c r="F98" s="195">
        <v>47.27</v>
      </c>
      <c r="G98" s="195">
        <f t="shared" si="10"/>
        <v>1480.8234</v>
      </c>
      <c r="H98" s="195">
        <f t="shared" si="11"/>
        <v>1568.4186000000002</v>
      </c>
      <c r="I98" s="195">
        <f t="shared" si="12"/>
        <v>105.91530360743894</v>
      </c>
      <c r="J98" s="196">
        <v>50.33</v>
      </c>
      <c r="K98" s="196">
        <f t="shared" si="13"/>
        <v>1669.9494</v>
      </c>
      <c r="L98" s="181">
        <f t="shared" si="14"/>
        <v>106.47345039136873</v>
      </c>
      <c r="M98" s="194">
        <v>0</v>
      </c>
      <c r="N98" s="195">
        <v>0</v>
      </c>
      <c r="O98" s="195">
        <v>0</v>
      </c>
      <c r="P98" s="195">
        <f t="shared" si="15"/>
        <v>0</v>
      </c>
      <c r="Q98" s="195">
        <f t="shared" si="16"/>
        <v>0</v>
      </c>
      <c r="R98" s="195" t="e">
        <f t="shared" si="17"/>
        <v>#DIV/0!</v>
      </c>
      <c r="S98" s="196"/>
      <c r="T98" s="196">
        <f t="shared" si="18"/>
        <v>0</v>
      </c>
      <c r="U98" s="196" t="e">
        <f t="shared" si="19"/>
        <v>#DIV/0!</v>
      </c>
      <c r="V98" s="169"/>
      <c r="W98" s="169"/>
      <c r="X98" s="169"/>
    </row>
    <row r="99" spans="1:24" ht="30" x14ac:dyDescent="0.25">
      <c r="A99" s="192"/>
      <c r="B99" s="311"/>
      <c r="C99" s="192" t="s">
        <v>265</v>
      </c>
      <c r="D99" s="194">
        <v>17.72</v>
      </c>
      <c r="E99" s="195">
        <v>44.63</v>
      </c>
      <c r="F99" s="195">
        <v>47.27</v>
      </c>
      <c r="G99" s="195">
        <f t="shared" si="10"/>
        <v>790.84360000000004</v>
      </c>
      <c r="H99" s="195">
        <f t="shared" si="11"/>
        <v>837.62440000000004</v>
      </c>
      <c r="I99" s="195">
        <f t="shared" si="12"/>
        <v>105.91530360743894</v>
      </c>
      <c r="J99" s="196">
        <v>50.33</v>
      </c>
      <c r="K99" s="196">
        <f t="shared" si="13"/>
        <v>891.84759999999994</v>
      </c>
      <c r="L99" s="181">
        <f t="shared" si="14"/>
        <v>106.47345039136873</v>
      </c>
      <c r="M99" s="194">
        <v>0</v>
      </c>
      <c r="N99" s="195">
        <v>0</v>
      </c>
      <c r="O99" s="195">
        <v>0</v>
      </c>
      <c r="P99" s="195">
        <f t="shared" si="15"/>
        <v>0</v>
      </c>
      <c r="Q99" s="195">
        <f t="shared" si="16"/>
        <v>0</v>
      </c>
      <c r="R99" s="195" t="e">
        <f t="shared" si="17"/>
        <v>#DIV/0!</v>
      </c>
      <c r="S99" s="196"/>
      <c r="T99" s="196">
        <f t="shared" si="18"/>
        <v>0</v>
      </c>
      <c r="U99" s="196" t="e">
        <f t="shared" si="19"/>
        <v>#DIV/0!</v>
      </c>
      <c r="V99" s="169"/>
      <c r="W99" s="169"/>
      <c r="X99" s="169"/>
    </row>
    <row r="100" spans="1:24" ht="30" x14ac:dyDescent="0.25">
      <c r="A100" s="192"/>
      <c r="B100" s="311"/>
      <c r="C100" s="192" t="s">
        <v>266</v>
      </c>
      <c r="D100" s="194">
        <v>25.33</v>
      </c>
      <c r="E100" s="195">
        <v>44.63</v>
      </c>
      <c r="F100" s="195">
        <v>47.27</v>
      </c>
      <c r="G100" s="195">
        <f t="shared" si="10"/>
        <v>1130.4779000000001</v>
      </c>
      <c r="H100" s="195">
        <f t="shared" si="11"/>
        <v>1197.3490999999999</v>
      </c>
      <c r="I100" s="195">
        <f t="shared" si="12"/>
        <v>105.91530360743894</v>
      </c>
      <c r="J100" s="196">
        <v>50.33</v>
      </c>
      <c r="K100" s="196">
        <f t="shared" si="13"/>
        <v>1274.8588999999999</v>
      </c>
      <c r="L100" s="181">
        <f t="shared" si="14"/>
        <v>106.47345039136873</v>
      </c>
      <c r="M100" s="194">
        <v>0</v>
      </c>
      <c r="N100" s="195">
        <v>0</v>
      </c>
      <c r="O100" s="195">
        <v>0</v>
      </c>
      <c r="P100" s="195">
        <f t="shared" si="15"/>
        <v>0</v>
      </c>
      <c r="Q100" s="195">
        <f t="shared" si="16"/>
        <v>0</v>
      </c>
      <c r="R100" s="195" t="e">
        <f t="shared" si="17"/>
        <v>#DIV/0!</v>
      </c>
      <c r="S100" s="196"/>
      <c r="T100" s="196">
        <f t="shared" si="18"/>
        <v>0</v>
      </c>
      <c r="U100" s="196" t="e">
        <f t="shared" si="19"/>
        <v>#DIV/0!</v>
      </c>
      <c r="V100" s="169"/>
      <c r="W100" s="169"/>
      <c r="X100" s="169"/>
    </row>
    <row r="101" spans="1:24" ht="30" x14ac:dyDescent="0.25">
      <c r="A101" s="192"/>
      <c r="B101" s="311"/>
      <c r="C101" s="192" t="s">
        <v>267</v>
      </c>
      <c r="D101" s="194">
        <v>38.15</v>
      </c>
      <c r="E101" s="195">
        <v>44.63</v>
      </c>
      <c r="F101" s="195">
        <v>47.27</v>
      </c>
      <c r="G101" s="195">
        <f t="shared" si="10"/>
        <v>1702.6345000000001</v>
      </c>
      <c r="H101" s="195">
        <f t="shared" si="11"/>
        <v>1803.3505</v>
      </c>
      <c r="I101" s="195">
        <f t="shared" si="12"/>
        <v>105.91530360743894</v>
      </c>
      <c r="J101" s="196">
        <v>50.33</v>
      </c>
      <c r="K101" s="196">
        <f t="shared" si="13"/>
        <v>1920.0894999999998</v>
      </c>
      <c r="L101" s="181">
        <f t="shared" si="14"/>
        <v>106.47345039136873</v>
      </c>
      <c r="M101" s="194">
        <v>0</v>
      </c>
      <c r="N101" s="195">
        <v>0</v>
      </c>
      <c r="O101" s="195">
        <v>0</v>
      </c>
      <c r="P101" s="195">
        <f t="shared" si="15"/>
        <v>0</v>
      </c>
      <c r="Q101" s="195">
        <f t="shared" si="16"/>
        <v>0</v>
      </c>
      <c r="R101" s="195" t="e">
        <f t="shared" si="17"/>
        <v>#DIV/0!</v>
      </c>
      <c r="S101" s="196"/>
      <c r="T101" s="196">
        <f t="shared" si="18"/>
        <v>0</v>
      </c>
      <c r="U101" s="196" t="e">
        <f t="shared" si="19"/>
        <v>#DIV/0!</v>
      </c>
      <c r="V101" s="169"/>
      <c r="W101" s="169"/>
      <c r="X101" s="169"/>
    </row>
    <row r="102" spans="1:24" ht="30" x14ac:dyDescent="0.25">
      <c r="A102" s="192"/>
      <c r="B102" s="311"/>
      <c r="C102" s="192" t="s">
        <v>268</v>
      </c>
      <c r="D102" s="194">
        <v>29.15</v>
      </c>
      <c r="E102" s="195">
        <v>44.63</v>
      </c>
      <c r="F102" s="195">
        <v>47.27</v>
      </c>
      <c r="G102" s="195">
        <f t="shared" si="10"/>
        <v>1300.9645</v>
      </c>
      <c r="H102" s="195">
        <f t="shared" si="11"/>
        <v>1377.9204999999999</v>
      </c>
      <c r="I102" s="195">
        <f t="shared" si="12"/>
        <v>105.91530360743894</v>
      </c>
      <c r="J102" s="196">
        <v>50.33</v>
      </c>
      <c r="K102" s="196">
        <f t="shared" si="13"/>
        <v>1467.1194999999998</v>
      </c>
      <c r="L102" s="181">
        <f t="shared" si="14"/>
        <v>106.47345039136873</v>
      </c>
      <c r="M102" s="194">
        <v>0</v>
      </c>
      <c r="N102" s="195">
        <v>0</v>
      </c>
      <c r="O102" s="195">
        <v>0</v>
      </c>
      <c r="P102" s="195">
        <f t="shared" si="15"/>
        <v>0</v>
      </c>
      <c r="Q102" s="195">
        <f t="shared" si="16"/>
        <v>0</v>
      </c>
      <c r="R102" s="195" t="e">
        <f t="shared" si="17"/>
        <v>#DIV/0!</v>
      </c>
      <c r="S102" s="196"/>
      <c r="T102" s="196">
        <f t="shared" si="18"/>
        <v>0</v>
      </c>
      <c r="U102" s="196" t="e">
        <f t="shared" si="19"/>
        <v>#DIV/0!</v>
      </c>
      <c r="V102" s="169"/>
      <c r="W102" s="169"/>
      <c r="X102" s="169"/>
    </row>
    <row r="103" spans="1:24" ht="30" x14ac:dyDescent="0.25">
      <c r="A103" s="192"/>
      <c r="B103" s="311"/>
      <c r="C103" s="192" t="s">
        <v>271</v>
      </c>
      <c r="D103" s="194">
        <v>25.98</v>
      </c>
      <c r="E103" s="195">
        <v>44.63</v>
      </c>
      <c r="F103" s="195">
        <v>47.27</v>
      </c>
      <c r="G103" s="195">
        <f t="shared" si="10"/>
        <v>1159.4874</v>
      </c>
      <c r="H103" s="195">
        <f t="shared" si="11"/>
        <v>1228.0746000000001</v>
      </c>
      <c r="I103" s="195">
        <f t="shared" si="12"/>
        <v>105.91530360743894</v>
      </c>
      <c r="J103" s="196">
        <v>50.33</v>
      </c>
      <c r="K103" s="196">
        <f t="shared" si="13"/>
        <v>1307.5734</v>
      </c>
      <c r="L103" s="181">
        <f t="shared" si="14"/>
        <v>106.47345039136873</v>
      </c>
      <c r="M103" s="194">
        <v>0</v>
      </c>
      <c r="N103" s="195">
        <v>0</v>
      </c>
      <c r="O103" s="195">
        <v>0</v>
      </c>
      <c r="P103" s="195">
        <f t="shared" si="15"/>
        <v>0</v>
      </c>
      <c r="Q103" s="195">
        <f t="shared" si="16"/>
        <v>0</v>
      </c>
      <c r="R103" s="195" t="e">
        <f t="shared" si="17"/>
        <v>#DIV/0!</v>
      </c>
      <c r="S103" s="196"/>
      <c r="T103" s="196">
        <f t="shared" si="18"/>
        <v>0</v>
      </c>
      <c r="U103" s="196" t="e">
        <f t="shared" si="19"/>
        <v>#DIV/0!</v>
      </c>
      <c r="V103" s="169"/>
      <c r="W103" s="169"/>
      <c r="X103" s="169"/>
    </row>
    <row r="104" spans="1:24" ht="30" x14ac:dyDescent="0.25">
      <c r="A104" s="192"/>
      <c r="B104" s="311"/>
      <c r="C104" s="192" t="s">
        <v>270</v>
      </c>
      <c r="D104" s="194">
        <v>32.369999999999997</v>
      </c>
      <c r="E104" s="195">
        <v>44.63</v>
      </c>
      <c r="F104" s="195">
        <v>47.27</v>
      </c>
      <c r="G104" s="195">
        <f t="shared" si="10"/>
        <v>1444.6731</v>
      </c>
      <c r="H104" s="195">
        <f t="shared" si="11"/>
        <v>1530.1298999999999</v>
      </c>
      <c r="I104" s="195">
        <f t="shared" si="12"/>
        <v>105.91530360743894</v>
      </c>
      <c r="J104" s="196">
        <v>50.33</v>
      </c>
      <c r="K104" s="196">
        <f t="shared" si="13"/>
        <v>1629.1820999999998</v>
      </c>
      <c r="L104" s="181">
        <f t="shared" si="14"/>
        <v>106.47345039136873</v>
      </c>
      <c r="M104" s="194">
        <v>0</v>
      </c>
      <c r="N104" s="195">
        <v>0</v>
      </c>
      <c r="O104" s="195">
        <v>0</v>
      </c>
      <c r="P104" s="195">
        <f t="shared" si="15"/>
        <v>0</v>
      </c>
      <c r="Q104" s="195">
        <f t="shared" si="16"/>
        <v>0</v>
      </c>
      <c r="R104" s="195" t="e">
        <f t="shared" si="17"/>
        <v>#DIV/0!</v>
      </c>
      <c r="S104" s="196"/>
      <c r="T104" s="196">
        <f t="shared" si="18"/>
        <v>0</v>
      </c>
      <c r="U104" s="196" t="e">
        <f t="shared" si="19"/>
        <v>#DIV/0!</v>
      </c>
      <c r="V104" s="169"/>
      <c r="W104" s="169"/>
      <c r="X104" s="169"/>
    </row>
    <row r="105" spans="1:24" ht="30" x14ac:dyDescent="0.25">
      <c r="A105" s="192"/>
      <c r="B105" s="311"/>
      <c r="C105" s="192" t="s">
        <v>272</v>
      </c>
      <c r="D105" s="194">
        <v>19.399999999999999</v>
      </c>
      <c r="E105" s="195">
        <v>44.63</v>
      </c>
      <c r="F105" s="195">
        <v>47.27</v>
      </c>
      <c r="G105" s="195">
        <f t="shared" si="10"/>
        <v>865.822</v>
      </c>
      <c r="H105" s="195">
        <f t="shared" si="11"/>
        <v>917.03800000000001</v>
      </c>
      <c r="I105" s="195">
        <f t="shared" si="12"/>
        <v>105.91530360743894</v>
      </c>
      <c r="J105" s="196">
        <v>50.33</v>
      </c>
      <c r="K105" s="196">
        <f t="shared" si="13"/>
        <v>976.40199999999993</v>
      </c>
      <c r="L105" s="181">
        <f t="shared" si="14"/>
        <v>106.47345039136873</v>
      </c>
      <c r="M105" s="194">
        <v>0</v>
      </c>
      <c r="N105" s="195">
        <v>0</v>
      </c>
      <c r="O105" s="195">
        <v>0</v>
      </c>
      <c r="P105" s="195">
        <f t="shared" si="15"/>
        <v>0</v>
      </c>
      <c r="Q105" s="195">
        <f t="shared" si="16"/>
        <v>0</v>
      </c>
      <c r="R105" s="195" t="e">
        <f t="shared" si="17"/>
        <v>#DIV/0!</v>
      </c>
      <c r="S105" s="196"/>
      <c r="T105" s="196">
        <f t="shared" si="18"/>
        <v>0</v>
      </c>
      <c r="U105" s="196" t="e">
        <f t="shared" si="19"/>
        <v>#DIV/0!</v>
      </c>
      <c r="V105" s="169"/>
      <c r="W105" s="169"/>
      <c r="X105" s="169"/>
    </row>
    <row r="106" spans="1:24" ht="30" x14ac:dyDescent="0.25">
      <c r="A106" s="192"/>
      <c r="B106" s="311"/>
      <c r="C106" s="192" t="s">
        <v>273</v>
      </c>
      <c r="D106" s="194">
        <v>77.06</v>
      </c>
      <c r="E106" s="195">
        <v>44.63</v>
      </c>
      <c r="F106" s="195">
        <v>47.27</v>
      </c>
      <c r="G106" s="195">
        <f t="shared" si="10"/>
        <v>3439.1878000000002</v>
      </c>
      <c r="H106" s="195">
        <f t="shared" si="11"/>
        <v>3642.6262000000002</v>
      </c>
      <c r="I106" s="195">
        <f t="shared" si="12"/>
        <v>105.91530360743894</v>
      </c>
      <c r="J106" s="196">
        <v>50.33</v>
      </c>
      <c r="K106" s="196">
        <f t="shared" si="13"/>
        <v>3878.4297999999999</v>
      </c>
      <c r="L106" s="181">
        <f t="shared" si="14"/>
        <v>106.47345039136873</v>
      </c>
      <c r="M106" s="194">
        <v>0</v>
      </c>
      <c r="N106" s="195">
        <v>0</v>
      </c>
      <c r="O106" s="195">
        <v>0</v>
      </c>
      <c r="P106" s="195">
        <f t="shared" si="15"/>
        <v>0</v>
      </c>
      <c r="Q106" s="195">
        <f t="shared" si="16"/>
        <v>0</v>
      </c>
      <c r="R106" s="195" t="e">
        <f t="shared" si="17"/>
        <v>#DIV/0!</v>
      </c>
      <c r="S106" s="196"/>
      <c r="T106" s="196">
        <f t="shared" si="18"/>
        <v>0</v>
      </c>
      <c r="U106" s="196" t="e">
        <f t="shared" si="19"/>
        <v>#DIV/0!</v>
      </c>
      <c r="V106" s="169"/>
      <c r="W106" s="169"/>
      <c r="X106" s="169"/>
    </row>
    <row r="107" spans="1:24" ht="30" x14ac:dyDescent="0.25">
      <c r="A107" s="192"/>
      <c r="B107" s="311"/>
      <c r="C107" s="192" t="s">
        <v>315</v>
      </c>
      <c r="D107" s="194">
        <v>3.08</v>
      </c>
      <c r="E107" s="195">
        <v>44.63</v>
      </c>
      <c r="F107" s="195">
        <v>47.27</v>
      </c>
      <c r="G107" s="195">
        <f t="shared" si="10"/>
        <v>137.46040000000002</v>
      </c>
      <c r="H107" s="195">
        <f t="shared" si="11"/>
        <v>145.5916</v>
      </c>
      <c r="I107" s="195">
        <f t="shared" si="12"/>
        <v>105.91530360743894</v>
      </c>
      <c r="J107" s="196">
        <v>50.33</v>
      </c>
      <c r="K107" s="196">
        <f t="shared" si="13"/>
        <v>155.0164</v>
      </c>
      <c r="L107" s="181">
        <f t="shared" si="14"/>
        <v>106.47345039136873</v>
      </c>
      <c r="M107" s="194"/>
      <c r="N107" s="195">
        <v>0</v>
      </c>
      <c r="O107" s="195">
        <v>0</v>
      </c>
      <c r="P107" s="195">
        <f t="shared" si="15"/>
        <v>0</v>
      </c>
      <c r="Q107" s="195">
        <f t="shared" si="16"/>
        <v>0</v>
      </c>
      <c r="R107" s="195" t="e">
        <f t="shared" si="17"/>
        <v>#DIV/0!</v>
      </c>
      <c r="S107" s="196"/>
      <c r="T107" s="196">
        <f t="shared" si="18"/>
        <v>0</v>
      </c>
      <c r="U107" s="196" t="e">
        <f t="shared" si="19"/>
        <v>#DIV/0!</v>
      </c>
      <c r="V107" s="169"/>
      <c r="W107" s="169"/>
      <c r="X107" s="169"/>
    </row>
    <row r="108" spans="1:24" ht="30" x14ac:dyDescent="0.25">
      <c r="A108" s="192"/>
      <c r="B108" s="311"/>
      <c r="C108" s="192" t="s">
        <v>316</v>
      </c>
      <c r="D108" s="194">
        <v>35.020000000000003</v>
      </c>
      <c r="E108" s="195">
        <v>44.63</v>
      </c>
      <c r="F108" s="195">
        <v>47.27</v>
      </c>
      <c r="G108" s="195">
        <f t="shared" si="10"/>
        <v>1562.9426000000003</v>
      </c>
      <c r="H108" s="195">
        <f t="shared" si="11"/>
        <v>1655.3954000000003</v>
      </c>
      <c r="I108" s="195">
        <f t="shared" si="12"/>
        <v>105.91530360743894</v>
      </c>
      <c r="J108" s="196">
        <v>50.33</v>
      </c>
      <c r="K108" s="196">
        <f t="shared" si="13"/>
        <v>1762.5566000000001</v>
      </c>
      <c r="L108" s="181">
        <f t="shared" si="14"/>
        <v>106.47345039136873</v>
      </c>
      <c r="M108" s="194"/>
      <c r="N108" s="195">
        <v>0</v>
      </c>
      <c r="O108" s="195">
        <v>0</v>
      </c>
      <c r="P108" s="195">
        <f t="shared" si="15"/>
        <v>0</v>
      </c>
      <c r="Q108" s="195">
        <f t="shared" si="16"/>
        <v>0</v>
      </c>
      <c r="R108" s="195" t="e">
        <f t="shared" si="17"/>
        <v>#DIV/0!</v>
      </c>
      <c r="S108" s="196"/>
      <c r="T108" s="196">
        <f t="shared" si="18"/>
        <v>0</v>
      </c>
      <c r="U108" s="196" t="e">
        <f t="shared" si="19"/>
        <v>#DIV/0!</v>
      </c>
      <c r="V108" s="169"/>
      <c r="W108" s="169"/>
      <c r="X108" s="169"/>
    </row>
    <row r="109" spans="1:24" ht="30" x14ac:dyDescent="0.25">
      <c r="A109" s="192"/>
      <c r="B109" s="311"/>
      <c r="C109" s="192" t="s">
        <v>317</v>
      </c>
      <c r="D109" s="194">
        <v>21.58</v>
      </c>
      <c r="E109" s="195">
        <v>44.63</v>
      </c>
      <c r="F109" s="195">
        <v>47.27</v>
      </c>
      <c r="G109" s="195">
        <f t="shared" si="10"/>
        <v>963.11540000000002</v>
      </c>
      <c r="H109" s="195">
        <f t="shared" si="11"/>
        <v>1020.0866</v>
      </c>
      <c r="I109" s="195">
        <f t="shared" si="12"/>
        <v>105.91530360743894</v>
      </c>
      <c r="J109" s="196">
        <v>50.33</v>
      </c>
      <c r="K109" s="196">
        <f t="shared" si="13"/>
        <v>1086.1213999999998</v>
      </c>
      <c r="L109" s="181">
        <f t="shared" si="14"/>
        <v>106.47345039136873</v>
      </c>
      <c r="M109" s="194"/>
      <c r="N109" s="195">
        <v>0</v>
      </c>
      <c r="O109" s="195">
        <v>0</v>
      </c>
      <c r="P109" s="195">
        <f t="shared" si="15"/>
        <v>0</v>
      </c>
      <c r="Q109" s="195">
        <f t="shared" si="16"/>
        <v>0</v>
      </c>
      <c r="R109" s="195" t="e">
        <f t="shared" si="17"/>
        <v>#DIV/0!</v>
      </c>
      <c r="S109" s="196"/>
      <c r="T109" s="196">
        <f t="shared" si="18"/>
        <v>0</v>
      </c>
      <c r="U109" s="196" t="e">
        <f t="shared" si="19"/>
        <v>#DIV/0!</v>
      </c>
      <c r="V109" s="169"/>
      <c r="W109" s="169"/>
      <c r="X109" s="169"/>
    </row>
    <row r="110" spans="1:24" ht="30" x14ac:dyDescent="0.25">
      <c r="A110" s="192"/>
      <c r="B110" s="311"/>
      <c r="C110" s="192" t="s">
        <v>318</v>
      </c>
      <c r="D110" s="194">
        <v>19.600000000000001</v>
      </c>
      <c r="E110" s="195">
        <v>44.63</v>
      </c>
      <c r="F110" s="195">
        <v>47.27</v>
      </c>
      <c r="G110" s="195">
        <f t="shared" si="10"/>
        <v>874.74800000000016</v>
      </c>
      <c r="H110" s="195">
        <f t="shared" si="11"/>
        <v>926.49200000000008</v>
      </c>
      <c r="I110" s="195">
        <f t="shared" si="12"/>
        <v>105.91530360743894</v>
      </c>
      <c r="J110" s="196">
        <v>50.33</v>
      </c>
      <c r="K110" s="196">
        <f t="shared" si="13"/>
        <v>986.46800000000007</v>
      </c>
      <c r="L110" s="181">
        <f t="shared" si="14"/>
        <v>106.47345039136873</v>
      </c>
      <c r="M110" s="194"/>
      <c r="N110" s="195">
        <v>0</v>
      </c>
      <c r="O110" s="195">
        <v>0</v>
      </c>
      <c r="P110" s="195">
        <f t="shared" si="15"/>
        <v>0</v>
      </c>
      <c r="Q110" s="195">
        <f t="shared" si="16"/>
        <v>0</v>
      </c>
      <c r="R110" s="195" t="e">
        <f t="shared" si="17"/>
        <v>#DIV/0!</v>
      </c>
      <c r="S110" s="196"/>
      <c r="T110" s="196">
        <f t="shared" si="18"/>
        <v>0</v>
      </c>
      <c r="U110" s="196" t="e">
        <f t="shared" si="19"/>
        <v>#DIV/0!</v>
      </c>
      <c r="V110" s="169"/>
      <c r="W110" s="169"/>
      <c r="X110" s="169"/>
    </row>
    <row r="111" spans="1:24" ht="30" x14ac:dyDescent="0.25">
      <c r="A111" s="192"/>
      <c r="B111" s="311"/>
      <c r="C111" s="192" t="s">
        <v>274</v>
      </c>
      <c r="D111" s="194">
        <v>64.45</v>
      </c>
      <c r="E111" s="195">
        <v>44.63</v>
      </c>
      <c r="F111" s="195">
        <v>47.27</v>
      </c>
      <c r="G111" s="195">
        <f t="shared" si="10"/>
        <v>2876.4035000000003</v>
      </c>
      <c r="H111" s="195">
        <f t="shared" si="11"/>
        <v>3046.5515000000005</v>
      </c>
      <c r="I111" s="195">
        <f t="shared" si="12"/>
        <v>105.91530360743894</v>
      </c>
      <c r="J111" s="196">
        <v>50.33</v>
      </c>
      <c r="K111" s="196">
        <f t="shared" si="13"/>
        <v>3243.7685000000001</v>
      </c>
      <c r="L111" s="181">
        <f t="shared" si="14"/>
        <v>106.47345039136873</v>
      </c>
      <c r="M111" s="194">
        <v>0</v>
      </c>
      <c r="N111" s="195">
        <v>0</v>
      </c>
      <c r="O111" s="195">
        <v>0</v>
      </c>
      <c r="P111" s="195">
        <f t="shared" si="15"/>
        <v>0</v>
      </c>
      <c r="Q111" s="195">
        <f t="shared" si="16"/>
        <v>0</v>
      </c>
      <c r="R111" s="195" t="e">
        <f t="shared" si="17"/>
        <v>#DIV/0!</v>
      </c>
      <c r="S111" s="196"/>
      <c r="T111" s="196">
        <f t="shared" si="18"/>
        <v>0</v>
      </c>
      <c r="U111" s="196" t="e">
        <f t="shared" si="19"/>
        <v>#DIV/0!</v>
      </c>
      <c r="V111" s="169"/>
      <c r="W111" s="169"/>
      <c r="X111" s="169"/>
    </row>
    <row r="112" spans="1:24" ht="75" x14ac:dyDescent="0.25">
      <c r="A112" s="192">
        <v>56</v>
      </c>
      <c r="B112" s="193" t="s">
        <v>41</v>
      </c>
      <c r="C112" s="192" t="s">
        <v>214</v>
      </c>
      <c r="D112" s="194">
        <v>69</v>
      </c>
      <c r="E112" s="195">
        <v>49.36</v>
      </c>
      <c r="F112" s="195">
        <v>52.58</v>
      </c>
      <c r="G112" s="195">
        <f t="shared" si="10"/>
        <v>3405.84</v>
      </c>
      <c r="H112" s="195">
        <f t="shared" si="11"/>
        <v>3628.02</v>
      </c>
      <c r="I112" s="195">
        <f t="shared" si="12"/>
        <v>106.52350081037277</v>
      </c>
      <c r="J112" s="196">
        <v>57.09</v>
      </c>
      <c r="K112" s="196">
        <f t="shared" si="13"/>
        <v>3939.21</v>
      </c>
      <c r="L112" s="181">
        <f t="shared" si="14"/>
        <v>108.5774058577406</v>
      </c>
      <c r="M112" s="194"/>
      <c r="N112" s="195">
        <v>0</v>
      </c>
      <c r="O112" s="195">
        <v>0</v>
      </c>
      <c r="P112" s="195">
        <f t="shared" si="15"/>
        <v>0</v>
      </c>
      <c r="Q112" s="195">
        <f t="shared" si="16"/>
        <v>0</v>
      </c>
      <c r="R112" s="195" t="e">
        <f t="shared" si="17"/>
        <v>#DIV/0!</v>
      </c>
      <c r="S112" s="196"/>
      <c r="T112" s="196">
        <f t="shared" si="18"/>
        <v>0</v>
      </c>
      <c r="U112" s="196" t="e">
        <f t="shared" si="19"/>
        <v>#DIV/0!</v>
      </c>
      <c r="V112" s="169"/>
      <c r="W112" s="169"/>
      <c r="X112" s="169"/>
    </row>
    <row r="113" spans="1:24" ht="30" x14ac:dyDescent="0.25">
      <c r="A113" s="192">
        <v>58</v>
      </c>
      <c r="B113" s="193" t="s">
        <v>139</v>
      </c>
      <c r="C113" s="192" t="s">
        <v>183</v>
      </c>
      <c r="D113" s="194">
        <v>12.6</v>
      </c>
      <c r="E113" s="195">
        <v>47.71</v>
      </c>
      <c r="F113" s="195">
        <v>50.81</v>
      </c>
      <c r="G113" s="195">
        <f t="shared" si="10"/>
        <v>601.14599999999996</v>
      </c>
      <c r="H113" s="195">
        <f t="shared" si="11"/>
        <v>640.20600000000002</v>
      </c>
      <c r="I113" s="195">
        <f t="shared" si="12"/>
        <v>106.49758960385665</v>
      </c>
      <c r="J113" s="196">
        <v>55.38</v>
      </c>
      <c r="K113" s="196">
        <f t="shared" si="13"/>
        <v>697.78800000000001</v>
      </c>
      <c r="L113" s="181">
        <f t="shared" si="14"/>
        <v>108.99429246211376</v>
      </c>
      <c r="M113" s="194">
        <v>0</v>
      </c>
      <c r="N113" s="195">
        <v>0</v>
      </c>
      <c r="O113" s="195">
        <v>0</v>
      </c>
      <c r="P113" s="195">
        <f t="shared" si="15"/>
        <v>0</v>
      </c>
      <c r="Q113" s="195">
        <f t="shared" si="16"/>
        <v>0</v>
      </c>
      <c r="R113" s="195" t="e">
        <f t="shared" si="17"/>
        <v>#DIV/0!</v>
      </c>
      <c r="S113" s="196">
        <v>0</v>
      </c>
      <c r="T113" s="196">
        <f t="shared" si="18"/>
        <v>0</v>
      </c>
      <c r="U113" s="196" t="e">
        <f t="shared" si="19"/>
        <v>#DIV/0!</v>
      </c>
      <c r="V113" s="169"/>
      <c r="W113" s="169"/>
      <c r="X113" s="169"/>
    </row>
    <row r="114" spans="1:24" x14ac:dyDescent="0.25">
      <c r="A114" s="192">
        <v>59</v>
      </c>
      <c r="B114" s="193" t="s">
        <v>289</v>
      </c>
      <c r="C114" s="192" t="s">
        <v>55</v>
      </c>
      <c r="D114" s="194">
        <v>129.05000000000001</v>
      </c>
      <c r="E114" s="195">
        <v>33.380000000000003</v>
      </c>
      <c r="F114" s="195">
        <v>35.39</v>
      </c>
      <c r="G114" s="195">
        <f t="shared" si="10"/>
        <v>4307.6890000000003</v>
      </c>
      <c r="H114" s="195">
        <f t="shared" si="11"/>
        <v>4567.0795000000007</v>
      </c>
      <c r="I114" s="195">
        <f t="shared" si="12"/>
        <v>106.02156980227682</v>
      </c>
      <c r="J114" s="196">
        <v>37.22</v>
      </c>
      <c r="K114" s="196">
        <f t="shared" si="13"/>
        <v>4803.241</v>
      </c>
      <c r="L114" s="181">
        <f t="shared" si="14"/>
        <v>105.17095224639728</v>
      </c>
      <c r="M114" s="194">
        <v>69.03</v>
      </c>
      <c r="N114" s="195">
        <v>38.03</v>
      </c>
      <c r="O114" s="195">
        <v>40.31</v>
      </c>
      <c r="P114" s="195">
        <f t="shared" si="15"/>
        <v>2625.2109</v>
      </c>
      <c r="Q114" s="195">
        <f t="shared" si="16"/>
        <v>2782.5993000000003</v>
      </c>
      <c r="R114" s="195">
        <f t="shared" si="17"/>
        <v>105.99526689455693</v>
      </c>
      <c r="S114" s="196">
        <v>43.94</v>
      </c>
      <c r="T114" s="196">
        <f t="shared" si="18"/>
        <v>3033.1781999999998</v>
      </c>
      <c r="U114" s="196">
        <f t="shared" si="19"/>
        <v>109.00520962540313</v>
      </c>
      <c r="V114" s="169"/>
      <c r="W114" s="169"/>
      <c r="X114" s="169"/>
    </row>
    <row r="115" spans="1:24" x14ac:dyDescent="0.25">
      <c r="A115" s="306">
        <v>60</v>
      </c>
      <c r="B115" s="311" t="s">
        <v>138</v>
      </c>
      <c r="C115" s="192" t="s">
        <v>248</v>
      </c>
      <c r="D115" s="194">
        <v>21.18</v>
      </c>
      <c r="E115" s="195">
        <v>39.909999999999997</v>
      </c>
      <c r="F115" s="195">
        <v>41.5</v>
      </c>
      <c r="G115" s="195">
        <f t="shared" si="10"/>
        <v>845.29379999999992</v>
      </c>
      <c r="H115" s="195">
        <f t="shared" si="11"/>
        <v>878.97</v>
      </c>
      <c r="I115" s="195">
        <f t="shared" si="12"/>
        <v>103.98396391881735</v>
      </c>
      <c r="J115" s="196">
        <v>45.07</v>
      </c>
      <c r="K115" s="196">
        <f t="shared" si="13"/>
        <v>954.58259999999996</v>
      </c>
      <c r="L115" s="181">
        <f t="shared" si="14"/>
        <v>108.60240963855421</v>
      </c>
      <c r="M115" s="194"/>
      <c r="N115" s="195">
        <v>0</v>
      </c>
      <c r="O115" s="195">
        <v>0</v>
      </c>
      <c r="P115" s="195">
        <f t="shared" si="15"/>
        <v>0</v>
      </c>
      <c r="Q115" s="195">
        <f t="shared" si="16"/>
        <v>0</v>
      </c>
      <c r="R115" s="195" t="e">
        <f t="shared" si="17"/>
        <v>#DIV/0!</v>
      </c>
      <c r="S115" s="196"/>
      <c r="T115" s="196">
        <f t="shared" si="18"/>
        <v>0</v>
      </c>
      <c r="U115" s="196" t="e">
        <f t="shared" si="19"/>
        <v>#DIV/0!</v>
      </c>
      <c r="V115" s="169"/>
      <c r="W115" s="169"/>
      <c r="X115" s="169"/>
    </row>
    <row r="116" spans="1:24" x14ac:dyDescent="0.25">
      <c r="A116" s="306"/>
      <c r="B116" s="311"/>
      <c r="C116" s="192" t="s">
        <v>215</v>
      </c>
      <c r="D116" s="194">
        <v>35.99</v>
      </c>
      <c r="E116" s="195">
        <v>31.79</v>
      </c>
      <c r="F116" s="195">
        <v>33.04</v>
      </c>
      <c r="G116" s="195">
        <f t="shared" si="10"/>
        <v>1144.1221</v>
      </c>
      <c r="H116" s="195">
        <f t="shared" si="11"/>
        <v>1189.1096</v>
      </c>
      <c r="I116" s="195">
        <f t="shared" si="12"/>
        <v>103.93205410506448</v>
      </c>
      <c r="J116" s="196">
        <v>35.99</v>
      </c>
      <c r="K116" s="196">
        <f t="shared" si="13"/>
        <v>1295.2801000000002</v>
      </c>
      <c r="L116" s="181">
        <f t="shared" si="14"/>
        <v>108.92857142857144</v>
      </c>
      <c r="M116" s="194">
        <v>32.229999999999997</v>
      </c>
      <c r="N116" s="195">
        <v>17</v>
      </c>
      <c r="O116" s="195">
        <v>17.43</v>
      </c>
      <c r="P116" s="195">
        <f t="shared" si="15"/>
        <v>547.91</v>
      </c>
      <c r="Q116" s="195">
        <f t="shared" si="16"/>
        <v>561.76889999999992</v>
      </c>
      <c r="R116" s="195">
        <f t="shared" si="17"/>
        <v>102.52941176470587</v>
      </c>
      <c r="S116" s="196">
        <v>19</v>
      </c>
      <c r="T116" s="196">
        <f t="shared" si="18"/>
        <v>612.36999999999989</v>
      </c>
      <c r="U116" s="196">
        <f t="shared" si="19"/>
        <v>109.00745840504878</v>
      </c>
      <c r="V116" s="169"/>
      <c r="W116" s="169"/>
      <c r="X116" s="169"/>
    </row>
    <row r="117" spans="1:24" ht="30" x14ac:dyDescent="0.25">
      <c r="A117" s="192">
        <v>61</v>
      </c>
      <c r="B117" s="193" t="s">
        <v>42</v>
      </c>
      <c r="C117" s="192" t="s">
        <v>190</v>
      </c>
      <c r="D117" s="194">
        <v>117.36</v>
      </c>
      <c r="E117" s="195">
        <v>36.11</v>
      </c>
      <c r="F117" s="195">
        <v>38.47</v>
      </c>
      <c r="G117" s="195">
        <f t="shared" si="10"/>
        <v>4237.8696</v>
      </c>
      <c r="H117" s="195">
        <f t="shared" si="11"/>
        <v>4514.8391999999994</v>
      </c>
      <c r="I117" s="195">
        <f t="shared" si="12"/>
        <v>106.53558571032956</v>
      </c>
      <c r="J117" s="196">
        <v>41.6</v>
      </c>
      <c r="K117" s="196">
        <f t="shared" si="13"/>
        <v>4882.1760000000004</v>
      </c>
      <c r="L117" s="181">
        <f t="shared" si="14"/>
        <v>108.13621003379257</v>
      </c>
      <c r="M117" s="194">
        <v>27.92</v>
      </c>
      <c r="N117" s="195">
        <v>52.28</v>
      </c>
      <c r="O117" s="195">
        <v>54.04</v>
      </c>
      <c r="P117" s="195">
        <f t="shared" si="15"/>
        <v>1459.6576000000002</v>
      </c>
      <c r="Q117" s="195">
        <f t="shared" si="16"/>
        <v>1508.7968000000001</v>
      </c>
      <c r="R117" s="195">
        <f t="shared" si="17"/>
        <v>103.3664881407804</v>
      </c>
      <c r="S117" s="196">
        <v>58.91</v>
      </c>
      <c r="T117" s="196">
        <f t="shared" si="18"/>
        <v>1644.7672</v>
      </c>
      <c r="U117" s="196">
        <f t="shared" si="19"/>
        <v>109.01184307920057</v>
      </c>
      <c r="V117" s="169"/>
      <c r="W117" s="169"/>
      <c r="X117" s="169"/>
    </row>
    <row r="118" spans="1:24" x14ac:dyDescent="0.25">
      <c r="A118" s="306">
        <v>62</v>
      </c>
      <c r="B118" s="193"/>
      <c r="C118" s="192"/>
      <c r="D118" s="194"/>
      <c r="E118" s="195">
        <v>0</v>
      </c>
      <c r="F118" s="195"/>
      <c r="G118" s="195">
        <f t="shared" si="10"/>
        <v>0</v>
      </c>
      <c r="H118" s="195">
        <f t="shared" si="11"/>
        <v>0</v>
      </c>
      <c r="I118" s="195" t="e">
        <f t="shared" si="12"/>
        <v>#DIV/0!</v>
      </c>
      <c r="J118" s="196"/>
      <c r="K118" s="196">
        <f t="shared" si="13"/>
        <v>0</v>
      </c>
      <c r="L118" s="196" t="e">
        <f t="shared" si="14"/>
        <v>#DIV/0!</v>
      </c>
      <c r="M118" s="194"/>
      <c r="N118" s="195">
        <v>0</v>
      </c>
      <c r="O118" s="195">
        <v>0</v>
      </c>
      <c r="P118" s="195">
        <f t="shared" si="15"/>
        <v>0</v>
      </c>
      <c r="Q118" s="195">
        <f t="shared" si="16"/>
        <v>0</v>
      </c>
      <c r="R118" s="195" t="e">
        <f t="shared" si="17"/>
        <v>#DIV/0!</v>
      </c>
      <c r="S118" s="196"/>
      <c r="T118" s="196">
        <f t="shared" si="18"/>
        <v>0</v>
      </c>
      <c r="U118" s="196" t="e">
        <f t="shared" si="19"/>
        <v>#DIV/0!</v>
      </c>
      <c r="V118" s="169"/>
      <c r="W118" s="169"/>
      <c r="X118" s="169"/>
    </row>
    <row r="119" spans="1:24" x14ac:dyDescent="0.25">
      <c r="A119" s="306"/>
      <c r="B119" s="311" t="s">
        <v>167</v>
      </c>
      <c r="C119" s="192" t="s">
        <v>136</v>
      </c>
      <c r="D119" s="194">
        <v>26.48</v>
      </c>
      <c r="E119" s="195">
        <v>35.83</v>
      </c>
      <c r="F119" s="195">
        <v>36.19</v>
      </c>
      <c r="G119" s="195">
        <f t="shared" si="10"/>
        <v>948.77839999999992</v>
      </c>
      <c r="H119" s="195">
        <f t="shared" si="11"/>
        <v>958.31119999999999</v>
      </c>
      <c r="I119" s="195">
        <f t="shared" si="12"/>
        <v>101.00474462740721</v>
      </c>
      <c r="J119" s="196">
        <v>39.51</v>
      </c>
      <c r="K119" s="196">
        <f t="shared" si="13"/>
        <v>1046.2248</v>
      </c>
      <c r="L119" s="181">
        <f t="shared" si="14"/>
        <v>109.17380491848576</v>
      </c>
      <c r="M119" s="194"/>
      <c r="N119" s="195">
        <v>0</v>
      </c>
      <c r="O119" s="195">
        <v>0</v>
      </c>
      <c r="P119" s="195">
        <f t="shared" si="15"/>
        <v>0</v>
      </c>
      <c r="Q119" s="195">
        <f t="shared" si="16"/>
        <v>0</v>
      </c>
      <c r="R119" s="195" t="e">
        <f t="shared" si="17"/>
        <v>#DIV/0!</v>
      </c>
      <c r="S119" s="196"/>
      <c r="T119" s="196">
        <f t="shared" si="18"/>
        <v>0</v>
      </c>
      <c r="U119" s="196" t="e">
        <f t="shared" si="19"/>
        <v>#DIV/0!</v>
      </c>
      <c r="V119" s="169"/>
      <c r="W119" s="169"/>
      <c r="X119" s="169"/>
    </row>
    <row r="120" spans="1:24" x14ac:dyDescent="0.25">
      <c r="A120" s="306"/>
      <c r="B120" s="311"/>
      <c r="C120" s="192" t="s">
        <v>137</v>
      </c>
      <c r="D120" s="194">
        <v>35.200000000000003</v>
      </c>
      <c r="E120" s="195">
        <v>35.83</v>
      </c>
      <c r="F120" s="195">
        <v>36.19</v>
      </c>
      <c r="G120" s="195">
        <f t="shared" si="10"/>
        <v>1261.2160000000001</v>
      </c>
      <c r="H120" s="195">
        <f t="shared" si="11"/>
        <v>1273.8879999999999</v>
      </c>
      <c r="I120" s="195">
        <f t="shared" si="12"/>
        <v>101.00474462740721</v>
      </c>
      <c r="J120" s="196">
        <v>39.51</v>
      </c>
      <c r="K120" s="196">
        <f t="shared" si="13"/>
        <v>1390.752</v>
      </c>
      <c r="L120" s="181">
        <f t="shared" si="14"/>
        <v>109.17380491848576</v>
      </c>
      <c r="M120" s="194">
        <v>0</v>
      </c>
      <c r="N120" s="195">
        <v>0</v>
      </c>
      <c r="O120" s="195">
        <v>0</v>
      </c>
      <c r="P120" s="195">
        <f t="shared" si="15"/>
        <v>0</v>
      </c>
      <c r="Q120" s="195">
        <f t="shared" si="16"/>
        <v>0</v>
      </c>
      <c r="R120" s="195" t="e">
        <f t="shared" si="17"/>
        <v>#DIV/0!</v>
      </c>
      <c r="S120" s="196"/>
      <c r="T120" s="196">
        <f t="shared" si="18"/>
        <v>0</v>
      </c>
      <c r="U120" s="196" t="e">
        <f t="shared" si="19"/>
        <v>#DIV/0!</v>
      </c>
      <c r="V120" s="169"/>
      <c r="W120" s="169"/>
      <c r="X120" s="169"/>
    </row>
    <row r="121" spans="1:24" x14ac:dyDescent="0.25">
      <c r="A121" s="306"/>
      <c r="B121" s="311"/>
      <c r="C121" s="192" t="s">
        <v>134</v>
      </c>
      <c r="D121" s="194">
        <v>29.15</v>
      </c>
      <c r="E121" s="195">
        <v>31.5</v>
      </c>
      <c r="F121" s="195">
        <v>33.549999999999997</v>
      </c>
      <c r="G121" s="195">
        <f t="shared" si="10"/>
        <v>918.22499999999991</v>
      </c>
      <c r="H121" s="195">
        <f t="shared" si="11"/>
        <v>977.98249999999985</v>
      </c>
      <c r="I121" s="195">
        <f t="shared" si="12"/>
        <v>106.50793650793651</v>
      </c>
      <c r="J121" s="196">
        <v>37.24</v>
      </c>
      <c r="K121" s="196">
        <f t="shared" si="13"/>
        <v>1085.546</v>
      </c>
      <c r="L121" s="181">
        <f t="shared" si="14"/>
        <v>110.99850968703429</v>
      </c>
      <c r="M121" s="194"/>
      <c r="N121" s="195">
        <v>0</v>
      </c>
      <c r="O121" s="195">
        <v>0</v>
      </c>
      <c r="P121" s="195">
        <f t="shared" si="15"/>
        <v>0</v>
      </c>
      <c r="Q121" s="195">
        <f t="shared" si="16"/>
        <v>0</v>
      </c>
      <c r="R121" s="195" t="e">
        <f t="shared" si="17"/>
        <v>#DIV/0!</v>
      </c>
      <c r="S121" s="196"/>
      <c r="T121" s="196">
        <f t="shared" si="18"/>
        <v>0</v>
      </c>
      <c r="U121" s="196" t="e">
        <f t="shared" si="19"/>
        <v>#DIV/0!</v>
      </c>
      <c r="V121" s="169"/>
      <c r="W121" s="169"/>
      <c r="X121" s="169"/>
    </row>
    <row r="122" spans="1:24" x14ac:dyDescent="0.25">
      <c r="A122" s="306"/>
      <c r="B122" s="311"/>
      <c r="C122" s="192" t="s">
        <v>72</v>
      </c>
      <c r="D122" s="194">
        <v>54.32</v>
      </c>
      <c r="E122" s="195">
        <v>35.83</v>
      </c>
      <c r="F122" s="195">
        <v>36.19</v>
      </c>
      <c r="G122" s="195">
        <f t="shared" si="10"/>
        <v>1946.2855999999999</v>
      </c>
      <c r="H122" s="195">
        <f t="shared" si="11"/>
        <v>1965.8407999999999</v>
      </c>
      <c r="I122" s="195">
        <f t="shared" si="12"/>
        <v>101.00474462740721</v>
      </c>
      <c r="J122" s="196">
        <v>39.51</v>
      </c>
      <c r="K122" s="196">
        <f t="shared" si="13"/>
        <v>2146.1831999999999</v>
      </c>
      <c r="L122" s="181">
        <f t="shared" si="14"/>
        <v>109.17380491848576</v>
      </c>
      <c r="M122" s="194"/>
      <c r="N122" s="195">
        <v>0</v>
      </c>
      <c r="O122" s="195">
        <v>0</v>
      </c>
      <c r="P122" s="195">
        <f t="shared" si="15"/>
        <v>0</v>
      </c>
      <c r="Q122" s="195">
        <f t="shared" si="16"/>
        <v>0</v>
      </c>
      <c r="R122" s="195" t="e">
        <f t="shared" si="17"/>
        <v>#DIV/0!</v>
      </c>
      <c r="S122" s="196"/>
      <c r="T122" s="196">
        <f t="shared" si="18"/>
        <v>0</v>
      </c>
      <c r="U122" s="196" t="e">
        <f t="shared" si="19"/>
        <v>#DIV/0!</v>
      </c>
      <c r="V122" s="169"/>
      <c r="W122" s="169"/>
      <c r="X122" s="169"/>
    </row>
    <row r="123" spans="1:24" x14ac:dyDescent="0.25">
      <c r="A123" s="306"/>
      <c r="B123" s="311"/>
      <c r="C123" s="192" t="s">
        <v>135</v>
      </c>
      <c r="D123" s="194">
        <v>46.8</v>
      </c>
      <c r="E123" s="195">
        <v>32.340000000000003</v>
      </c>
      <c r="F123" s="195">
        <v>34.44</v>
      </c>
      <c r="G123" s="195">
        <f t="shared" si="10"/>
        <v>1513.5120000000002</v>
      </c>
      <c r="H123" s="195">
        <f t="shared" si="11"/>
        <v>1611.7919999999997</v>
      </c>
      <c r="I123" s="195">
        <f t="shared" si="12"/>
        <v>106.49350649350649</v>
      </c>
      <c r="J123" s="196">
        <v>38.229999999999997</v>
      </c>
      <c r="K123" s="196">
        <f t="shared" si="13"/>
        <v>1789.1639999999998</v>
      </c>
      <c r="L123" s="181">
        <f t="shared" si="14"/>
        <v>111.00464576074332</v>
      </c>
      <c r="M123" s="194"/>
      <c r="N123" s="195">
        <v>0</v>
      </c>
      <c r="O123" s="195">
        <v>0</v>
      </c>
      <c r="P123" s="195">
        <f t="shared" si="15"/>
        <v>0</v>
      </c>
      <c r="Q123" s="195">
        <f t="shared" si="16"/>
        <v>0</v>
      </c>
      <c r="R123" s="195" t="e">
        <f t="shared" si="17"/>
        <v>#DIV/0!</v>
      </c>
      <c r="S123" s="196"/>
      <c r="T123" s="196">
        <f t="shared" si="18"/>
        <v>0</v>
      </c>
      <c r="U123" s="196" t="e">
        <f t="shared" si="19"/>
        <v>#DIV/0!</v>
      </c>
      <c r="V123" s="169"/>
      <c r="W123" s="169"/>
      <c r="X123" s="169"/>
    </row>
    <row r="124" spans="1:24" x14ac:dyDescent="0.25">
      <c r="A124" s="306"/>
      <c r="B124" s="311"/>
      <c r="C124" s="192" t="s">
        <v>133</v>
      </c>
      <c r="D124" s="194">
        <v>11.4</v>
      </c>
      <c r="E124" s="195">
        <v>31.05</v>
      </c>
      <c r="F124" s="195">
        <v>33.07</v>
      </c>
      <c r="G124" s="195">
        <f t="shared" si="10"/>
        <v>353.97</v>
      </c>
      <c r="H124" s="195">
        <f t="shared" si="11"/>
        <v>376.99799999999999</v>
      </c>
      <c r="I124" s="195">
        <f t="shared" si="12"/>
        <v>106.50563607085346</v>
      </c>
      <c r="J124" s="196">
        <v>36.71</v>
      </c>
      <c r="K124" s="196">
        <f t="shared" si="13"/>
        <v>418.49400000000003</v>
      </c>
      <c r="L124" s="181">
        <f t="shared" si="14"/>
        <v>111.00695494405805</v>
      </c>
      <c r="M124" s="194"/>
      <c r="N124" s="195">
        <v>0</v>
      </c>
      <c r="O124" s="195">
        <v>0</v>
      </c>
      <c r="P124" s="195">
        <f t="shared" si="15"/>
        <v>0</v>
      </c>
      <c r="Q124" s="195">
        <f t="shared" si="16"/>
        <v>0</v>
      </c>
      <c r="R124" s="195" t="e">
        <f t="shared" si="17"/>
        <v>#DIV/0!</v>
      </c>
      <c r="S124" s="196"/>
      <c r="T124" s="196">
        <f t="shared" si="18"/>
        <v>0</v>
      </c>
      <c r="U124" s="196" t="e">
        <f t="shared" si="19"/>
        <v>#DIV/0!</v>
      </c>
      <c r="V124" s="169"/>
      <c r="W124" s="169"/>
      <c r="X124" s="169"/>
    </row>
    <row r="125" spans="1:24" ht="30" x14ac:dyDescent="0.25">
      <c r="A125" s="306"/>
      <c r="B125" s="311"/>
      <c r="C125" s="192" t="s">
        <v>209</v>
      </c>
      <c r="D125" s="194">
        <v>45.9</v>
      </c>
      <c r="E125" s="195">
        <v>35.83</v>
      </c>
      <c r="F125" s="195">
        <v>36.19</v>
      </c>
      <c r="G125" s="195">
        <f t="shared" si="10"/>
        <v>1644.597</v>
      </c>
      <c r="H125" s="195">
        <f t="shared" si="11"/>
        <v>1661.1209999999999</v>
      </c>
      <c r="I125" s="195">
        <f t="shared" si="12"/>
        <v>101.00474462740721</v>
      </c>
      <c r="J125" s="196">
        <v>39.51</v>
      </c>
      <c r="K125" s="196">
        <f t="shared" si="13"/>
        <v>1813.5089999999998</v>
      </c>
      <c r="L125" s="181">
        <f t="shared" si="14"/>
        <v>109.17380491848576</v>
      </c>
      <c r="M125" s="194"/>
      <c r="N125" s="195">
        <v>0</v>
      </c>
      <c r="O125" s="195">
        <v>0</v>
      </c>
      <c r="P125" s="195">
        <f t="shared" si="15"/>
        <v>0</v>
      </c>
      <c r="Q125" s="195">
        <f t="shared" si="16"/>
        <v>0</v>
      </c>
      <c r="R125" s="195" t="e">
        <f t="shared" si="17"/>
        <v>#DIV/0!</v>
      </c>
      <c r="S125" s="196"/>
      <c r="T125" s="196">
        <f t="shared" si="18"/>
        <v>0</v>
      </c>
      <c r="U125" s="196" t="e">
        <f t="shared" si="19"/>
        <v>#DIV/0!</v>
      </c>
      <c r="V125" s="169"/>
      <c r="W125" s="169"/>
      <c r="X125" s="169"/>
    </row>
    <row r="126" spans="1:24" x14ac:dyDescent="0.25">
      <c r="A126" s="192">
        <v>63</v>
      </c>
      <c r="B126" s="193" t="s">
        <v>43</v>
      </c>
      <c r="C126" s="192" t="s">
        <v>56</v>
      </c>
      <c r="D126" s="194">
        <v>17725</v>
      </c>
      <c r="E126" s="195">
        <v>22.92</v>
      </c>
      <c r="F126" s="195">
        <v>23.95</v>
      </c>
      <c r="G126" s="195">
        <f t="shared" si="10"/>
        <v>406257.00000000006</v>
      </c>
      <c r="H126" s="195">
        <f t="shared" si="11"/>
        <v>424513.75</v>
      </c>
      <c r="I126" s="195">
        <f t="shared" si="12"/>
        <v>104.4938917975567</v>
      </c>
      <c r="J126" s="196">
        <f>F126*1.11</f>
        <v>26.584500000000002</v>
      </c>
      <c r="K126" s="196">
        <f t="shared" si="13"/>
        <v>471210.26250000001</v>
      </c>
      <c r="L126" s="181">
        <f t="shared" si="14"/>
        <v>111.00000000000001</v>
      </c>
      <c r="M126" s="194">
        <v>19401</v>
      </c>
      <c r="N126" s="195">
        <v>17.86</v>
      </c>
      <c r="O126" s="195">
        <v>18.66</v>
      </c>
      <c r="P126" s="195">
        <f t="shared" si="15"/>
        <v>346501.86</v>
      </c>
      <c r="Q126" s="195">
        <f t="shared" si="16"/>
        <v>362022.66</v>
      </c>
      <c r="R126" s="195">
        <f t="shared" si="17"/>
        <v>104.47928331466964</v>
      </c>
      <c r="S126" s="196">
        <f>O126*1.11</f>
        <v>20.712600000000002</v>
      </c>
      <c r="T126" s="196">
        <f t="shared" si="18"/>
        <v>401845.15260000003</v>
      </c>
      <c r="U126" s="179">
        <f t="shared" si="19"/>
        <v>111.00000000000001</v>
      </c>
      <c r="V126" s="169"/>
      <c r="W126" s="169"/>
      <c r="X126" s="169"/>
    </row>
    <row r="127" spans="1:24" ht="30" x14ac:dyDescent="0.25">
      <c r="A127" s="192">
        <v>65</v>
      </c>
      <c r="B127" s="193" t="s">
        <v>223</v>
      </c>
      <c r="C127" s="192" t="s">
        <v>56</v>
      </c>
      <c r="D127" s="194"/>
      <c r="E127" s="195">
        <v>0</v>
      </c>
      <c r="F127" s="195"/>
      <c r="G127" s="195">
        <f t="shared" si="10"/>
        <v>0</v>
      </c>
      <c r="H127" s="195">
        <f t="shared" si="11"/>
        <v>0</v>
      </c>
      <c r="I127" s="195" t="e">
        <f t="shared" si="12"/>
        <v>#DIV/0!</v>
      </c>
      <c r="J127" s="196"/>
      <c r="K127" s="196">
        <f t="shared" si="13"/>
        <v>0</v>
      </c>
      <c r="L127" s="196" t="e">
        <f t="shared" si="14"/>
        <v>#DIV/0!</v>
      </c>
      <c r="M127" s="194">
        <v>0</v>
      </c>
      <c r="N127" s="195">
        <v>0</v>
      </c>
      <c r="O127" s="195">
        <v>0</v>
      </c>
      <c r="P127" s="195">
        <f t="shared" si="15"/>
        <v>0</v>
      </c>
      <c r="Q127" s="195">
        <f t="shared" si="16"/>
        <v>0</v>
      </c>
      <c r="R127" s="195" t="e">
        <f t="shared" si="17"/>
        <v>#DIV/0!</v>
      </c>
      <c r="S127" s="196"/>
      <c r="T127" s="196">
        <f t="shared" si="18"/>
        <v>0</v>
      </c>
      <c r="U127" s="196" t="e">
        <f t="shared" si="19"/>
        <v>#DIV/0!</v>
      </c>
      <c r="V127" s="169"/>
      <c r="W127" s="169"/>
      <c r="X127" s="169"/>
    </row>
    <row r="128" spans="1:24" x14ac:dyDescent="0.25">
      <c r="A128" s="192">
        <v>66</v>
      </c>
      <c r="B128" s="193" t="s">
        <v>224</v>
      </c>
      <c r="C128" s="192" t="s">
        <v>56</v>
      </c>
      <c r="D128" s="194"/>
      <c r="E128" s="195">
        <v>0</v>
      </c>
      <c r="F128" s="195"/>
      <c r="G128" s="195">
        <f t="shared" si="10"/>
        <v>0</v>
      </c>
      <c r="H128" s="195">
        <f t="shared" si="11"/>
        <v>0</v>
      </c>
      <c r="I128" s="195" t="e">
        <f t="shared" si="12"/>
        <v>#DIV/0!</v>
      </c>
      <c r="J128" s="196"/>
      <c r="K128" s="196">
        <f t="shared" si="13"/>
        <v>0</v>
      </c>
      <c r="L128" s="196" t="e">
        <f t="shared" si="14"/>
        <v>#DIV/0!</v>
      </c>
      <c r="M128" s="194"/>
      <c r="N128" s="195">
        <v>0</v>
      </c>
      <c r="O128" s="195">
        <v>0</v>
      </c>
      <c r="P128" s="195">
        <f t="shared" si="15"/>
        <v>0</v>
      </c>
      <c r="Q128" s="195">
        <f t="shared" si="16"/>
        <v>0</v>
      </c>
      <c r="R128" s="195" t="e">
        <f t="shared" si="17"/>
        <v>#DIV/0!</v>
      </c>
      <c r="S128" s="196"/>
      <c r="T128" s="196">
        <f t="shared" si="18"/>
        <v>0</v>
      </c>
      <c r="U128" s="196" t="e">
        <f t="shared" si="19"/>
        <v>#DIV/0!</v>
      </c>
      <c r="V128" s="169"/>
      <c r="W128" s="169"/>
      <c r="X128" s="169"/>
    </row>
    <row r="129" spans="1:24" ht="30" x14ac:dyDescent="0.25">
      <c r="A129" s="192">
        <v>67</v>
      </c>
      <c r="B129" s="193" t="s">
        <v>122</v>
      </c>
      <c r="C129" s="192" t="s">
        <v>56</v>
      </c>
      <c r="D129" s="194">
        <v>3.7</v>
      </c>
      <c r="E129" s="195">
        <v>14.39</v>
      </c>
      <c r="F129" s="195">
        <v>15.54</v>
      </c>
      <c r="G129" s="195">
        <f t="shared" si="10"/>
        <v>53.243000000000002</v>
      </c>
      <c r="H129" s="195">
        <f t="shared" si="11"/>
        <v>57.497999999999998</v>
      </c>
      <c r="I129" s="195">
        <f t="shared" si="12"/>
        <v>107.99166087560805</v>
      </c>
      <c r="J129" s="196">
        <v>17.28</v>
      </c>
      <c r="K129" s="196">
        <f t="shared" si="13"/>
        <v>63.936000000000007</v>
      </c>
      <c r="L129" s="181">
        <f t="shared" si="14"/>
        <v>111.19691119691122</v>
      </c>
      <c r="M129" s="194"/>
      <c r="N129" s="195">
        <v>0</v>
      </c>
      <c r="O129" s="195">
        <v>0</v>
      </c>
      <c r="P129" s="195">
        <f t="shared" si="15"/>
        <v>0</v>
      </c>
      <c r="Q129" s="195">
        <f t="shared" si="16"/>
        <v>0</v>
      </c>
      <c r="R129" s="195" t="e">
        <f t="shared" si="17"/>
        <v>#DIV/0!</v>
      </c>
      <c r="S129" s="196"/>
      <c r="T129" s="196">
        <f t="shared" si="18"/>
        <v>0</v>
      </c>
      <c r="U129" s="196" t="e">
        <f t="shared" si="19"/>
        <v>#DIV/0!</v>
      </c>
      <c r="V129" s="169"/>
      <c r="W129" s="169"/>
      <c r="X129" s="169"/>
    </row>
    <row r="130" spans="1:24" x14ac:dyDescent="0.25">
      <c r="A130" s="306">
        <v>68</v>
      </c>
      <c r="B130" s="311" t="s">
        <v>229</v>
      </c>
      <c r="C130" s="192" t="s">
        <v>232</v>
      </c>
      <c r="D130" s="194"/>
      <c r="E130" s="195">
        <v>0</v>
      </c>
      <c r="F130" s="195"/>
      <c r="G130" s="195">
        <f t="shared" si="10"/>
        <v>0</v>
      </c>
      <c r="H130" s="195">
        <f t="shared" si="11"/>
        <v>0</v>
      </c>
      <c r="I130" s="195" t="e">
        <f t="shared" si="12"/>
        <v>#DIV/0!</v>
      </c>
      <c r="J130" s="196"/>
      <c r="K130" s="196">
        <f t="shared" si="13"/>
        <v>0</v>
      </c>
      <c r="L130" s="196" t="e">
        <f t="shared" si="14"/>
        <v>#DIV/0!</v>
      </c>
      <c r="M130" s="194"/>
      <c r="N130" s="195">
        <v>0</v>
      </c>
      <c r="O130" s="195">
        <v>0</v>
      </c>
      <c r="P130" s="195">
        <f t="shared" si="15"/>
        <v>0</v>
      </c>
      <c r="Q130" s="195">
        <f t="shared" si="16"/>
        <v>0</v>
      </c>
      <c r="R130" s="195" t="e">
        <f t="shared" si="17"/>
        <v>#DIV/0!</v>
      </c>
      <c r="S130" s="196"/>
      <c r="T130" s="196">
        <f t="shared" si="18"/>
        <v>0</v>
      </c>
      <c r="U130" s="196" t="e">
        <f t="shared" si="19"/>
        <v>#DIV/0!</v>
      </c>
      <c r="V130" s="169"/>
      <c r="W130" s="169"/>
      <c r="X130" s="169"/>
    </row>
    <row r="131" spans="1:24" x14ac:dyDescent="0.25">
      <c r="A131" s="306"/>
      <c r="B131" s="311"/>
      <c r="C131" s="192" t="s">
        <v>231</v>
      </c>
      <c r="D131" s="194"/>
      <c r="E131" s="195">
        <v>0</v>
      </c>
      <c r="F131" s="195"/>
      <c r="G131" s="195">
        <f t="shared" si="10"/>
        <v>0</v>
      </c>
      <c r="H131" s="195">
        <f t="shared" si="11"/>
        <v>0</v>
      </c>
      <c r="I131" s="195" t="e">
        <f t="shared" si="12"/>
        <v>#DIV/0!</v>
      </c>
      <c r="J131" s="196"/>
      <c r="K131" s="196">
        <f t="shared" si="13"/>
        <v>0</v>
      </c>
      <c r="L131" s="196" t="e">
        <f t="shared" si="14"/>
        <v>#DIV/0!</v>
      </c>
      <c r="M131" s="194"/>
      <c r="N131" s="195">
        <v>0</v>
      </c>
      <c r="O131" s="195">
        <v>0</v>
      </c>
      <c r="P131" s="195">
        <f t="shared" si="15"/>
        <v>0</v>
      </c>
      <c r="Q131" s="195">
        <f t="shared" si="16"/>
        <v>0</v>
      </c>
      <c r="R131" s="195" t="e">
        <f t="shared" si="17"/>
        <v>#DIV/0!</v>
      </c>
      <c r="S131" s="196"/>
      <c r="T131" s="196">
        <f t="shared" si="18"/>
        <v>0</v>
      </c>
      <c r="U131" s="196" t="e">
        <f t="shared" si="19"/>
        <v>#DIV/0!</v>
      </c>
      <c r="V131" s="169"/>
      <c r="W131" s="169"/>
      <c r="X131" s="169"/>
    </row>
    <row r="132" spans="1:24" x14ac:dyDescent="0.25">
      <c r="A132" s="306"/>
      <c r="B132" s="311"/>
      <c r="C132" s="192" t="s">
        <v>230</v>
      </c>
      <c r="D132" s="194"/>
      <c r="E132" s="195">
        <v>0</v>
      </c>
      <c r="F132" s="195"/>
      <c r="G132" s="195">
        <f t="shared" si="10"/>
        <v>0</v>
      </c>
      <c r="H132" s="195">
        <f t="shared" si="11"/>
        <v>0</v>
      </c>
      <c r="I132" s="195" t="e">
        <f t="shared" si="12"/>
        <v>#DIV/0!</v>
      </c>
      <c r="J132" s="196"/>
      <c r="K132" s="196">
        <f t="shared" si="13"/>
        <v>0</v>
      </c>
      <c r="L132" s="196" t="e">
        <f t="shared" si="14"/>
        <v>#DIV/0!</v>
      </c>
      <c r="M132" s="194"/>
      <c r="N132" s="195">
        <v>0</v>
      </c>
      <c r="O132" s="195">
        <v>0</v>
      </c>
      <c r="P132" s="195">
        <f t="shared" si="15"/>
        <v>0</v>
      </c>
      <c r="Q132" s="195">
        <f t="shared" si="16"/>
        <v>0</v>
      </c>
      <c r="R132" s="195" t="e">
        <f t="shared" si="17"/>
        <v>#DIV/0!</v>
      </c>
      <c r="S132" s="196"/>
      <c r="T132" s="196">
        <f t="shared" si="18"/>
        <v>0</v>
      </c>
      <c r="U132" s="196" t="e">
        <f t="shared" si="19"/>
        <v>#DIV/0!</v>
      </c>
      <c r="V132" s="169"/>
      <c r="W132" s="169"/>
      <c r="X132" s="169"/>
    </row>
    <row r="133" spans="1:24" x14ac:dyDescent="0.25">
      <c r="A133" s="192">
        <v>69</v>
      </c>
      <c r="B133" s="193" t="s">
        <v>238</v>
      </c>
      <c r="C133" s="192" t="s">
        <v>239</v>
      </c>
      <c r="D133" s="194"/>
      <c r="E133" s="195">
        <v>0</v>
      </c>
      <c r="F133" s="195"/>
      <c r="G133" s="195">
        <f t="shared" si="10"/>
        <v>0</v>
      </c>
      <c r="H133" s="195">
        <f t="shared" si="11"/>
        <v>0</v>
      </c>
      <c r="I133" s="195" t="e">
        <f t="shared" si="12"/>
        <v>#DIV/0!</v>
      </c>
      <c r="J133" s="196"/>
      <c r="K133" s="196">
        <f t="shared" si="13"/>
        <v>0</v>
      </c>
      <c r="L133" s="196" t="e">
        <f t="shared" si="14"/>
        <v>#DIV/0!</v>
      </c>
      <c r="M133" s="194"/>
      <c r="N133" s="195">
        <v>0</v>
      </c>
      <c r="O133" s="195">
        <v>0</v>
      </c>
      <c r="P133" s="195">
        <f t="shared" si="15"/>
        <v>0</v>
      </c>
      <c r="Q133" s="195">
        <f t="shared" si="16"/>
        <v>0</v>
      </c>
      <c r="R133" s="195" t="e">
        <f t="shared" si="17"/>
        <v>#DIV/0!</v>
      </c>
      <c r="S133" s="196"/>
      <c r="T133" s="196">
        <f t="shared" si="18"/>
        <v>0</v>
      </c>
      <c r="U133" s="196" t="e">
        <f t="shared" si="19"/>
        <v>#DIV/0!</v>
      </c>
      <c r="V133" s="169"/>
      <c r="W133" s="169"/>
      <c r="X133" s="169"/>
    </row>
    <row r="134" spans="1:24" ht="45" x14ac:dyDescent="0.25">
      <c r="A134" s="192">
        <v>70</v>
      </c>
      <c r="B134" s="193" t="s">
        <v>235</v>
      </c>
      <c r="C134" s="192" t="s">
        <v>56</v>
      </c>
      <c r="D134" s="194">
        <v>0</v>
      </c>
      <c r="E134" s="195">
        <v>0</v>
      </c>
      <c r="F134" s="195"/>
      <c r="G134" s="195">
        <f t="shared" ref="G134:G197" si="20">D134*E134</f>
        <v>0</v>
      </c>
      <c r="H134" s="195">
        <f t="shared" ref="H134:H197" si="21">D134*F134</f>
        <v>0</v>
      </c>
      <c r="I134" s="195" t="e">
        <f t="shared" ref="I134:I197" si="22">F134/E134*100</f>
        <v>#DIV/0!</v>
      </c>
      <c r="J134" s="196"/>
      <c r="K134" s="196">
        <f t="shared" ref="K134:K197" si="23">D134*J134</f>
        <v>0</v>
      </c>
      <c r="L134" s="196" t="e">
        <f t="shared" ref="L134:L197" si="24">J134/F134*100</f>
        <v>#DIV/0!</v>
      </c>
      <c r="M134" s="194"/>
      <c r="N134" s="195">
        <v>0</v>
      </c>
      <c r="O134" s="195">
        <v>0</v>
      </c>
      <c r="P134" s="195">
        <f t="shared" ref="P134:P197" si="25">M134*N134</f>
        <v>0</v>
      </c>
      <c r="Q134" s="195">
        <f t="shared" ref="Q134:Q197" si="26">M134*O134</f>
        <v>0</v>
      </c>
      <c r="R134" s="195" t="e">
        <f t="shared" ref="R134:R197" si="27">Q134/P134*100</f>
        <v>#DIV/0!</v>
      </c>
      <c r="S134" s="196"/>
      <c r="T134" s="196">
        <f t="shared" ref="T134:T197" si="28">M134*S134</f>
        <v>0</v>
      </c>
      <c r="U134" s="196" t="e">
        <f t="shared" ref="U134:U197" si="29">S134/O134*100</f>
        <v>#DIV/0!</v>
      </c>
      <c r="V134" s="169"/>
      <c r="W134" s="169"/>
      <c r="X134" s="169"/>
    </row>
    <row r="135" spans="1:24" x14ac:dyDescent="0.25">
      <c r="A135" s="192">
        <v>71</v>
      </c>
      <c r="B135" s="193" t="s">
        <v>45</v>
      </c>
      <c r="C135" s="192" t="s">
        <v>56</v>
      </c>
      <c r="D135" s="194">
        <v>1186.5999999999999</v>
      </c>
      <c r="E135" s="195">
        <v>25.76</v>
      </c>
      <c r="F135" s="195">
        <v>26.81</v>
      </c>
      <c r="G135" s="195">
        <f t="shared" si="20"/>
        <v>30566.815999999999</v>
      </c>
      <c r="H135" s="195">
        <f t="shared" si="21"/>
        <v>31812.745999999996</v>
      </c>
      <c r="I135" s="195">
        <f t="shared" si="22"/>
        <v>104.07608695652173</v>
      </c>
      <c r="J135" s="196">
        <v>29.22</v>
      </c>
      <c r="K135" s="196">
        <f t="shared" si="23"/>
        <v>34672.451999999997</v>
      </c>
      <c r="L135" s="181">
        <f t="shared" si="24"/>
        <v>108.98918314061919</v>
      </c>
      <c r="M135" s="194"/>
      <c r="N135" s="195"/>
      <c r="O135" s="195"/>
      <c r="P135" s="195">
        <f t="shared" si="25"/>
        <v>0</v>
      </c>
      <c r="Q135" s="195">
        <f t="shared" si="26"/>
        <v>0</v>
      </c>
      <c r="R135" s="195" t="e">
        <f t="shared" si="27"/>
        <v>#DIV/0!</v>
      </c>
      <c r="S135" s="196"/>
      <c r="T135" s="196">
        <f t="shared" si="28"/>
        <v>0</v>
      </c>
      <c r="U135" s="196" t="e">
        <f t="shared" si="29"/>
        <v>#DIV/0!</v>
      </c>
      <c r="V135" s="169"/>
      <c r="W135" s="169"/>
      <c r="X135" s="169"/>
    </row>
    <row r="136" spans="1:24" x14ac:dyDescent="0.25">
      <c r="A136" s="306">
        <v>72</v>
      </c>
      <c r="B136" s="311" t="s">
        <v>240</v>
      </c>
      <c r="C136" s="192" t="s">
        <v>241</v>
      </c>
      <c r="D136" s="194"/>
      <c r="E136" s="195">
        <v>0</v>
      </c>
      <c r="F136" s="195"/>
      <c r="G136" s="195">
        <f t="shared" si="20"/>
        <v>0</v>
      </c>
      <c r="H136" s="195">
        <f t="shared" si="21"/>
        <v>0</v>
      </c>
      <c r="I136" s="195" t="e">
        <f t="shared" si="22"/>
        <v>#DIV/0!</v>
      </c>
      <c r="J136" s="196"/>
      <c r="K136" s="196">
        <f t="shared" si="23"/>
        <v>0</v>
      </c>
      <c r="L136" s="196" t="e">
        <f t="shared" si="24"/>
        <v>#DIV/0!</v>
      </c>
      <c r="M136" s="194"/>
      <c r="N136" s="195">
        <v>0</v>
      </c>
      <c r="O136" s="195">
        <v>0</v>
      </c>
      <c r="P136" s="195">
        <f t="shared" si="25"/>
        <v>0</v>
      </c>
      <c r="Q136" s="195">
        <f t="shared" si="26"/>
        <v>0</v>
      </c>
      <c r="R136" s="195" t="e">
        <f t="shared" si="27"/>
        <v>#DIV/0!</v>
      </c>
      <c r="S136" s="196"/>
      <c r="T136" s="196">
        <f t="shared" si="28"/>
        <v>0</v>
      </c>
      <c r="U136" s="196" t="e">
        <f t="shared" si="29"/>
        <v>#DIV/0!</v>
      </c>
      <c r="V136" s="169"/>
      <c r="W136" s="169"/>
      <c r="X136" s="169"/>
    </row>
    <row r="137" spans="1:24" x14ac:dyDescent="0.25">
      <c r="A137" s="306"/>
      <c r="B137" s="311"/>
      <c r="C137" s="192" t="s">
        <v>56</v>
      </c>
      <c r="D137" s="194"/>
      <c r="E137" s="195">
        <v>0</v>
      </c>
      <c r="F137" s="195"/>
      <c r="G137" s="195">
        <f t="shared" si="20"/>
        <v>0</v>
      </c>
      <c r="H137" s="195">
        <f t="shared" si="21"/>
        <v>0</v>
      </c>
      <c r="I137" s="195" t="e">
        <f t="shared" si="22"/>
        <v>#DIV/0!</v>
      </c>
      <c r="J137" s="196"/>
      <c r="K137" s="196">
        <f t="shared" si="23"/>
        <v>0</v>
      </c>
      <c r="L137" s="196" t="e">
        <f t="shared" si="24"/>
        <v>#DIV/0!</v>
      </c>
      <c r="M137" s="194"/>
      <c r="N137" s="195">
        <v>0</v>
      </c>
      <c r="O137" s="195">
        <v>0</v>
      </c>
      <c r="P137" s="195">
        <f t="shared" si="25"/>
        <v>0</v>
      </c>
      <c r="Q137" s="195">
        <f t="shared" si="26"/>
        <v>0</v>
      </c>
      <c r="R137" s="195" t="e">
        <f t="shared" si="27"/>
        <v>#DIV/0!</v>
      </c>
      <c r="S137" s="196"/>
      <c r="T137" s="196">
        <f t="shared" si="28"/>
        <v>0</v>
      </c>
      <c r="U137" s="196" t="e">
        <f t="shared" si="29"/>
        <v>#DIV/0!</v>
      </c>
      <c r="V137" s="169"/>
      <c r="W137" s="169"/>
      <c r="X137" s="169"/>
    </row>
    <row r="138" spans="1:24" ht="150" x14ac:dyDescent="0.25">
      <c r="A138" s="192">
        <v>73</v>
      </c>
      <c r="B138" s="193" t="s">
        <v>245</v>
      </c>
      <c r="C138" s="192" t="s">
        <v>56</v>
      </c>
      <c r="D138" s="194">
        <v>7.3</v>
      </c>
      <c r="E138" s="195">
        <v>32.56</v>
      </c>
      <c r="F138" s="195">
        <v>34.67</v>
      </c>
      <c r="G138" s="195">
        <f t="shared" si="20"/>
        <v>237.68800000000002</v>
      </c>
      <c r="H138" s="195">
        <f t="shared" si="21"/>
        <v>253.09100000000001</v>
      </c>
      <c r="I138" s="195">
        <f t="shared" si="22"/>
        <v>106.48034398034399</v>
      </c>
      <c r="J138" s="196">
        <v>38.22</v>
      </c>
      <c r="K138" s="196">
        <f t="shared" si="23"/>
        <v>279.00599999999997</v>
      </c>
      <c r="L138" s="181">
        <f t="shared" si="24"/>
        <v>110.23940005768675</v>
      </c>
      <c r="M138" s="194"/>
      <c r="N138" s="195">
        <v>0</v>
      </c>
      <c r="O138" s="195">
        <v>0</v>
      </c>
      <c r="P138" s="195">
        <f t="shared" si="25"/>
        <v>0</v>
      </c>
      <c r="Q138" s="195">
        <f t="shared" si="26"/>
        <v>0</v>
      </c>
      <c r="R138" s="195" t="e">
        <f t="shared" si="27"/>
        <v>#DIV/0!</v>
      </c>
      <c r="S138" s="196"/>
      <c r="T138" s="196">
        <f t="shared" si="28"/>
        <v>0</v>
      </c>
      <c r="U138" s="196" t="e">
        <f t="shared" si="29"/>
        <v>#DIV/0!</v>
      </c>
      <c r="V138" s="169"/>
      <c r="W138" s="169"/>
      <c r="X138" s="169"/>
    </row>
    <row r="139" spans="1:24" x14ac:dyDescent="0.25">
      <c r="A139" s="192">
        <v>74</v>
      </c>
      <c r="B139" s="193" t="s">
        <v>323</v>
      </c>
      <c r="C139" s="192" t="s">
        <v>56</v>
      </c>
      <c r="D139" s="194">
        <v>8</v>
      </c>
      <c r="E139" s="195">
        <v>23.35</v>
      </c>
      <c r="F139" s="195">
        <v>24.76</v>
      </c>
      <c r="G139" s="195">
        <f t="shared" si="20"/>
        <v>186.8</v>
      </c>
      <c r="H139" s="195">
        <f t="shared" si="21"/>
        <v>198.08</v>
      </c>
      <c r="I139" s="195">
        <f t="shared" si="22"/>
        <v>106.03854389721627</v>
      </c>
      <c r="J139" s="196">
        <v>27.44</v>
      </c>
      <c r="K139" s="196">
        <f t="shared" si="23"/>
        <v>219.52</v>
      </c>
      <c r="L139" s="181">
        <f t="shared" si="24"/>
        <v>110.82390953150242</v>
      </c>
      <c r="M139" s="194">
        <v>0</v>
      </c>
      <c r="N139" s="195">
        <v>0</v>
      </c>
      <c r="O139" s="195">
        <v>0</v>
      </c>
      <c r="P139" s="195">
        <f t="shared" si="25"/>
        <v>0</v>
      </c>
      <c r="Q139" s="195">
        <f t="shared" si="26"/>
        <v>0</v>
      </c>
      <c r="R139" s="195" t="e">
        <f t="shared" si="27"/>
        <v>#DIV/0!</v>
      </c>
      <c r="S139" s="196">
        <v>0</v>
      </c>
      <c r="T139" s="196">
        <f t="shared" si="28"/>
        <v>0</v>
      </c>
      <c r="U139" s="196" t="e">
        <f t="shared" si="29"/>
        <v>#DIV/0!</v>
      </c>
      <c r="V139" s="169"/>
      <c r="W139" s="169"/>
      <c r="X139" s="169"/>
    </row>
    <row r="140" spans="1:24" x14ac:dyDescent="0.25">
      <c r="A140" s="192">
        <v>75</v>
      </c>
      <c r="B140" s="193" t="s">
        <v>46</v>
      </c>
      <c r="C140" s="192" t="s">
        <v>57</v>
      </c>
      <c r="D140" s="194">
        <v>4079.5</v>
      </c>
      <c r="E140" s="195">
        <v>23.77</v>
      </c>
      <c r="F140" s="195">
        <v>24.84</v>
      </c>
      <c r="G140" s="195">
        <f t="shared" si="20"/>
        <v>96969.714999999997</v>
      </c>
      <c r="H140" s="195">
        <f t="shared" si="21"/>
        <v>101334.78</v>
      </c>
      <c r="I140" s="195">
        <f t="shared" si="22"/>
        <v>104.50147244425747</v>
      </c>
      <c r="J140" s="196">
        <f>F140*1.11</f>
        <v>27.572400000000002</v>
      </c>
      <c r="K140" s="196">
        <f t="shared" si="23"/>
        <v>112481.6058</v>
      </c>
      <c r="L140" s="181">
        <f t="shared" si="24"/>
        <v>111.00000000000001</v>
      </c>
      <c r="M140" s="194">
        <v>4778.2</v>
      </c>
      <c r="N140" s="195">
        <v>16.079999999999998</v>
      </c>
      <c r="O140" s="195">
        <v>16.8</v>
      </c>
      <c r="P140" s="195">
        <f t="shared" si="25"/>
        <v>76833.455999999991</v>
      </c>
      <c r="Q140" s="195">
        <f t="shared" si="26"/>
        <v>80273.759999999995</v>
      </c>
      <c r="R140" s="195">
        <f t="shared" si="27"/>
        <v>104.47761194029852</v>
      </c>
      <c r="S140" s="196">
        <f>O140*1.11</f>
        <v>18.648000000000003</v>
      </c>
      <c r="T140" s="196">
        <f t="shared" si="28"/>
        <v>89103.873600000006</v>
      </c>
      <c r="U140" s="196">
        <f t="shared" si="29"/>
        <v>111.00000000000001</v>
      </c>
      <c r="V140" s="169"/>
      <c r="W140" s="169"/>
      <c r="X140" s="169"/>
    </row>
    <row r="141" spans="1:24" x14ac:dyDescent="0.25">
      <c r="A141" s="192">
        <v>76</v>
      </c>
      <c r="B141" s="193" t="s">
        <v>218</v>
      </c>
      <c r="C141" s="192" t="s">
        <v>219</v>
      </c>
      <c r="D141" s="194"/>
      <c r="E141" s="195">
        <v>0</v>
      </c>
      <c r="F141" s="195"/>
      <c r="G141" s="195">
        <f t="shared" si="20"/>
        <v>0</v>
      </c>
      <c r="H141" s="195">
        <f t="shared" si="21"/>
        <v>0</v>
      </c>
      <c r="I141" s="195" t="e">
        <f t="shared" si="22"/>
        <v>#DIV/0!</v>
      </c>
      <c r="J141" s="196"/>
      <c r="K141" s="196">
        <f t="shared" si="23"/>
        <v>0</v>
      </c>
      <c r="L141" s="196" t="e">
        <f t="shared" si="24"/>
        <v>#DIV/0!</v>
      </c>
      <c r="M141" s="194"/>
      <c r="N141" s="195">
        <v>0</v>
      </c>
      <c r="O141" s="195">
        <v>0</v>
      </c>
      <c r="P141" s="195">
        <f t="shared" si="25"/>
        <v>0</v>
      </c>
      <c r="Q141" s="195">
        <f t="shared" si="26"/>
        <v>0</v>
      </c>
      <c r="R141" s="195" t="e">
        <f t="shared" si="27"/>
        <v>#DIV/0!</v>
      </c>
      <c r="S141" s="196"/>
      <c r="T141" s="196">
        <f t="shared" si="28"/>
        <v>0</v>
      </c>
      <c r="U141" s="196" t="e">
        <f t="shared" si="29"/>
        <v>#DIV/0!</v>
      </c>
      <c r="V141" s="169"/>
      <c r="W141" s="169"/>
      <c r="X141" s="169"/>
    </row>
    <row r="142" spans="1:24" x14ac:dyDescent="0.25">
      <c r="A142" s="306">
        <v>77</v>
      </c>
      <c r="B142" s="311" t="s">
        <v>247</v>
      </c>
      <c r="C142" s="192" t="s">
        <v>233</v>
      </c>
      <c r="D142" s="194"/>
      <c r="E142" s="195">
        <v>0</v>
      </c>
      <c r="F142" s="195"/>
      <c r="G142" s="195">
        <f t="shared" si="20"/>
        <v>0</v>
      </c>
      <c r="H142" s="195">
        <f t="shared" si="21"/>
        <v>0</v>
      </c>
      <c r="I142" s="195" t="e">
        <f t="shared" si="22"/>
        <v>#DIV/0!</v>
      </c>
      <c r="J142" s="196"/>
      <c r="K142" s="196">
        <f t="shared" si="23"/>
        <v>0</v>
      </c>
      <c r="L142" s="196" t="e">
        <f t="shared" si="24"/>
        <v>#DIV/0!</v>
      </c>
      <c r="M142" s="194"/>
      <c r="N142" s="195">
        <v>0</v>
      </c>
      <c r="O142" s="195">
        <v>0</v>
      </c>
      <c r="P142" s="195">
        <f t="shared" si="25"/>
        <v>0</v>
      </c>
      <c r="Q142" s="195">
        <f t="shared" si="26"/>
        <v>0</v>
      </c>
      <c r="R142" s="195" t="e">
        <f t="shared" si="27"/>
        <v>#DIV/0!</v>
      </c>
      <c r="S142" s="196"/>
      <c r="T142" s="196">
        <f t="shared" si="28"/>
        <v>0</v>
      </c>
      <c r="U142" s="196" t="e">
        <f t="shared" si="29"/>
        <v>#DIV/0!</v>
      </c>
      <c r="V142" s="169"/>
      <c r="W142" s="169"/>
      <c r="X142" s="169"/>
    </row>
    <row r="143" spans="1:24" x14ac:dyDescent="0.25">
      <c r="A143" s="306"/>
      <c r="B143" s="311"/>
      <c r="C143" s="192" t="s">
        <v>234</v>
      </c>
      <c r="D143" s="194"/>
      <c r="E143" s="195">
        <v>0</v>
      </c>
      <c r="F143" s="195"/>
      <c r="G143" s="195">
        <f t="shared" si="20"/>
        <v>0</v>
      </c>
      <c r="H143" s="195">
        <f t="shared" si="21"/>
        <v>0</v>
      </c>
      <c r="I143" s="195" t="e">
        <f t="shared" si="22"/>
        <v>#DIV/0!</v>
      </c>
      <c r="J143" s="196"/>
      <c r="K143" s="196">
        <f t="shared" si="23"/>
        <v>0</v>
      </c>
      <c r="L143" s="196" t="e">
        <f t="shared" si="24"/>
        <v>#DIV/0!</v>
      </c>
      <c r="M143" s="194"/>
      <c r="N143" s="195">
        <v>0</v>
      </c>
      <c r="O143" s="195">
        <v>0</v>
      </c>
      <c r="P143" s="195">
        <f t="shared" si="25"/>
        <v>0</v>
      </c>
      <c r="Q143" s="195">
        <f t="shared" si="26"/>
        <v>0</v>
      </c>
      <c r="R143" s="195" t="e">
        <f t="shared" si="27"/>
        <v>#DIV/0!</v>
      </c>
      <c r="S143" s="196"/>
      <c r="T143" s="196">
        <f t="shared" si="28"/>
        <v>0</v>
      </c>
      <c r="U143" s="196" t="e">
        <f t="shared" si="29"/>
        <v>#DIV/0!</v>
      </c>
      <c r="V143" s="169"/>
      <c r="W143" s="169"/>
      <c r="X143" s="169"/>
    </row>
    <row r="144" spans="1:24" x14ac:dyDescent="0.25">
      <c r="A144" s="306"/>
      <c r="B144" s="311"/>
      <c r="C144" s="192" t="s">
        <v>219</v>
      </c>
      <c r="D144" s="194"/>
      <c r="E144" s="195">
        <v>0</v>
      </c>
      <c r="F144" s="195"/>
      <c r="G144" s="195">
        <f t="shared" si="20"/>
        <v>0</v>
      </c>
      <c r="H144" s="195">
        <f t="shared" si="21"/>
        <v>0</v>
      </c>
      <c r="I144" s="195" t="e">
        <f t="shared" si="22"/>
        <v>#DIV/0!</v>
      </c>
      <c r="J144" s="196"/>
      <c r="K144" s="196">
        <f t="shared" si="23"/>
        <v>0</v>
      </c>
      <c r="L144" s="196" t="e">
        <f t="shared" si="24"/>
        <v>#DIV/0!</v>
      </c>
      <c r="M144" s="194"/>
      <c r="N144" s="195">
        <v>0</v>
      </c>
      <c r="O144" s="195">
        <v>0</v>
      </c>
      <c r="P144" s="195">
        <f t="shared" si="25"/>
        <v>0</v>
      </c>
      <c r="Q144" s="195">
        <f t="shared" si="26"/>
        <v>0</v>
      </c>
      <c r="R144" s="195" t="e">
        <f t="shared" si="27"/>
        <v>#DIV/0!</v>
      </c>
      <c r="S144" s="196"/>
      <c r="T144" s="196">
        <f t="shared" si="28"/>
        <v>0</v>
      </c>
      <c r="U144" s="196" t="e">
        <f t="shared" si="29"/>
        <v>#DIV/0!</v>
      </c>
      <c r="V144" s="169"/>
      <c r="W144" s="169"/>
      <c r="X144" s="169"/>
    </row>
    <row r="145" spans="1:24" ht="60" x14ac:dyDescent="0.25">
      <c r="A145" s="192">
        <v>78</v>
      </c>
      <c r="B145" s="193" t="s">
        <v>123</v>
      </c>
      <c r="C145" s="192" t="s">
        <v>282</v>
      </c>
      <c r="D145" s="194">
        <v>4.99</v>
      </c>
      <c r="E145" s="195">
        <v>26.08</v>
      </c>
      <c r="F145" s="195">
        <v>27.35</v>
      </c>
      <c r="G145" s="195">
        <f t="shared" si="20"/>
        <v>130.13919999999999</v>
      </c>
      <c r="H145" s="195">
        <f t="shared" si="21"/>
        <v>136.47650000000002</v>
      </c>
      <c r="I145" s="195">
        <f t="shared" si="22"/>
        <v>104.86963190184051</v>
      </c>
      <c r="J145" s="196">
        <v>29.58</v>
      </c>
      <c r="K145" s="196">
        <f t="shared" si="23"/>
        <v>147.60419999999999</v>
      </c>
      <c r="L145" s="181">
        <f t="shared" si="24"/>
        <v>108.15356489945154</v>
      </c>
      <c r="M145" s="194">
        <v>5.91</v>
      </c>
      <c r="N145" s="195">
        <v>33.619999999999997</v>
      </c>
      <c r="O145" s="195">
        <v>35.81</v>
      </c>
      <c r="P145" s="195">
        <f t="shared" si="25"/>
        <v>198.6942</v>
      </c>
      <c r="Q145" s="195">
        <f t="shared" si="26"/>
        <v>211.63710000000003</v>
      </c>
      <c r="R145" s="195">
        <f t="shared" si="27"/>
        <v>106.5139797739441</v>
      </c>
      <c r="S145" s="180">
        <v>36.799999999999997</v>
      </c>
      <c r="T145" s="196">
        <f t="shared" si="28"/>
        <v>217.488</v>
      </c>
      <c r="U145" s="196">
        <f t="shared" si="29"/>
        <v>102.76459089639765</v>
      </c>
      <c r="V145" s="169"/>
      <c r="W145" s="169"/>
      <c r="X145" s="169"/>
    </row>
    <row r="146" spans="1:24" x14ac:dyDescent="0.25">
      <c r="A146" s="192">
        <v>79</v>
      </c>
      <c r="B146" s="193" t="s">
        <v>47</v>
      </c>
      <c r="C146" s="192" t="s">
        <v>58</v>
      </c>
      <c r="D146" s="194">
        <v>456.74799999999999</v>
      </c>
      <c r="E146" s="195">
        <v>21.67</v>
      </c>
      <c r="F146" s="195">
        <v>22.7</v>
      </c>
      <c r="G146" s="195">
        <f t="shared" si="20"/>
        <v>9897.7291600000008</v>
      </c>
      <c r="H146" s="195">
        <f t="shared" si="21"/>
        <v>10368.179599999999</v>
      </c>
      <c r="I146" s="195">
        <f t="shared" si="22"/>
        <v>104.75311490539916</v>
      </c>
      <c r="J146" s="196">
        <v>24.32</v>
      </c>
      <c r="K146" s="196">
        <f t="shared" si="23"/>
        <v>11108.111360000001</v>
      </c>
      <c r="L146" s="181">
        <f t="shared" si="24"/>
        <v>107.13656387665198</v>
      </c>
      <c r="M146" s="194">
        <v>2277.7649999999999</v>
      </c>
      <c r="N146" s="195">
        <v>23.33</v>
      </c>
      <c r="O146" s="195">
        <v>24.84</v>
      </c>
      <c r="P146" s="195">
        <f t="shared" si="25"/>
        <v>53140.25744999999</v>
      </c>
      <c r="Q146" s="195">
        <f t="shared" si="26"/>
        <v>56579.6826</v>
      </c>
      <c r="R146" s="195">
        <f t="shared" si="27"/>
        <v>106.47235319331334</v>
      </c>
      <c r="S146" s="196">
        <v>27.57</v>
      </c>
      <c r="T146" s="196">
        <f t="shared" si="28"/>
        <v>62797.981049999995</v>
      </c>
      <c r="U146" s="196">
        <f t="shared" si="29"/>
        <v>110.99033816425121</v>
      </c>
      <c r="V146" s="169"/>
      <c r="W146" s="169"/>
      <c r="X146" s="169"/>
    </row>
    <row r="147" spans="1:24" x14ac:dyDescent="0.25">
      <c r="A147" s="192">
        <v>80</v>
      </c>
      <c r="B147" s="193" t="s">
        <v>221</v>
      </c>
      <c r="C147" s="192" t="s">
        <v>220</v>
      </c>
      <c r="D147" s="194"/>
      <c r="E147" s="195">
        <v>0</v>
      </c>
      <c r="F147" s="195"/>
      <c r="G147" s="195">
        <f t="shared" si="20"/>
        <v>0</v>
      </c>
      <c r="H147" s="195">
        <f t="shared" si="21"/>
        <v>0</v>
      </c>
      <c r="I147" s="195" t="e">
        <f t="shared" si="22"/>
        <v>#DIV/0!</v>
      </c>
      <c r="J147" s="196"/>
      <c r="K147" s="196">
        <f t="shared" si="23"/>
        <v>0</v>
      </c>
      <c r="L147" s="196" t="e">
        <f t="shared" si="24"/>
        <v>#DIV/0!</v>
      </c>
      <c r="M147" s="194"/>
      <c r="N147" s="195">
        <v>0</v>
      </c>
      <c r="O147" s="195">
        <v>0</v>
      </c>
      <c r="P147" s="195">
        <f t="shared" si="25"/>
        <v>0</v>
      </c>
      <c r="Q147" s="195">
        <f t="shared" si="26"/>
        <v>0</v>
      </c>
      <c r="R147" s="195" t="e">
        <f t="shared" si="27"/>
        <v>#DIV/0!</v>
      </c>
      <c r="S147" s="196"/>
      <c r="T147" s="196">
        <f t="shared" si="28"/>
        <v>0</v>
      </c>
      <c r="U147" s="196" t="e">
        <f t="shared" si="29"/>
        <v>#DIV/0!</v>
      </c>
      <c r="V147" s="169"/>
      <c r="W147" s="169"/>
      <c r="X147" s="169"/>
    </row>
    <row r="148" spans="1:24" x14ac:dyDescent="0.25">
      <c r="A148" s="192">
        <v>81</v>
      </c>
      <c r="B148" s="193" t="s">
        <v>48</v>
      </c>
      <c r="C148" s="192" t="s">
        <v>59</v>
      </c>
      <c r="D148" s="194">
        <v>490.1</v>
      </c>
      <c r="E148" s="195">
        <v>46.41</v>
      </c>
      <c r="F148" s="195">
        <v>49.42</v>
      </c>
      <c r="G148" s="195">
        <f t="shared" si="20"/>
        <v>22745.541000000001</v>
      </c>
      <c r="H148" s="195">
        <f t="shared" si="21"/>
        <v>24220.742000000002</v>
      </c>
      <c r="I148" s="195">
        <f t="shared" si="22"/>
        <v>106.48567119155356</v>
      </c>
      <c r="J148" s="196">
        <v>53.87</v>
      </c>
      <c r="K148" s="196">
        <f t="shared" si="23"/>
        <v>26401.687000000002</v>
      </c>
      <c r="L148" s="181">
        <f t="shared" si="24"/>
        <v>109.00445163901253</v>
      </c>
      <c r="M148" s="194">
        <v>141.71</v>
      </c>
      <c r="N148" s="195">
        <v>32.19</v>
      </c>
      <c r="O148" s="195">
        <v>34.28</v>
      </c>
      <c r="P148" s="195">
        <f t="shared" si="25"/>
        <v>4561.6449000000002</v>
      </c>
      <c r="Q148" s="195">
        <f t="shared" si="26"/>
        <v>4857.8188</v>
      </c>
      <c r="R148" s="195">
        <f t="shared" si="27"/>
        <v>106.49269959614787</v>
      </c>
      <c r="S148" s="196">
        <v>38.06</v>
      </c>
      <c r="T148" s="196">
        <f t="shared" si="28"/>
        <v>5393.4826000000003</v>
      </c>
      <c r="U148" s="196">
        <f t="shared" si="29"/>
        <v>111.02683780630105</v>
      </c>
      <c r="V148" s="169"/>
      <c r="W148" s="169"/>
      <c r="X148" s="169"/>
    </row>
    <row r="149" spans="1:24" ht="30" x14ac:dyDescent="0.25">
      <c r="A149" s="192">
        <v>82</v>
      </c>
      <c r="B149" s="193" t="s">
        <v>242</v>
      </c>
      <c r="C149" s="192" t="s">
        <v>59</v>
      </c>
      <c r="D149" s="194"/>
      <c r="E149" s="195">
        <v>0</v>
      </c>
      <c r="F149" s="195"/>
      <c r="G149" s="195">
        <f t="shared" si="20"/>
        <v>0</v>
      </c>
      <c r="H149" s="195">
        <f t="shared" si="21"/>
        <v>0</v>
      </c>
      <c r="I149" s="195" t="e">
        <f t="shared" si="22"/>
        <v>#DIV/0!</v>
      </c>
      <c r="J149" s="196"/>
      <c r="K149" s="196">
        <f t="shared" si="23"/>
        <v>0</v>
      </c>
      <c r="L149" s="196" t="e">
        <f t="shared" si="24"/>
        <v>#DIV/0!</v>
      </c>
      <c r="M149" s="194"/>
      <c r="N149" s="195">
        <v>0</v>
      </c>
      <c r="O149" s="195">
        <v>0</v>
      </c>
      <c r="P149" s="195">
        <f t="shared" si="25"/>
        <v>0</v>
      </c>
      <c r="Q149" s="195">
        <f t="shared" si="26"/>
        <v>0</v>
      </c>
      <c r="R149" s="195" t="e">
        <f t="shared" si="27"/>
        <v>#DIV/0!</v>
      </c>
      <c r="S149" s="196"/>
      <c r="T149" s="196">
        <f t="shared" si="28"/>
        <v>0</v>
      </c>
      <c r="U149" s="196" t="e">
        <f t="shared" si="29"/>
        <v>#DIV/0!</v>
      </c>
      <c r="V149" s="169"/>
      <c r="W149" s="169"/>
      <c r="X149" s="169"/>
    </row>
    <row r="150" spans="1:24" ht="30" x14ac:dyDescent="0.25">
      <c r="A150" s="192">
        <v>83</v>
      </c>
      <c r="B150" s="193" t="s">
        <v>49</v>
      </c>
      <c r="C150" s="192" t="s">
        <v>59</v>
      </c>
      <c r="D150" s="194"/>
      <c r="E150" s="195">
        <v>0</v>
      </c>
      <c r="F150" s="195">
        <v>0</v>
      </c>
      <c r="G150" s="195">
        <f t="shared" si="20"/>
        <v>0</v>
      </c>
      <c r="H150" s="195">
        <f t="shared" si="21"/>
        <v>0</v>
      </c>
      <c r="I150" s="195" t="e">
        <f t="shared" si="22"/>
        <v>#DIV/0!</v>
      </c>
      <c r="J150" s="196"/>
      <c r="K150" s="196">
        <f t="shared" si="23"/>
        <v>0</v>
      </c>
      <c r="L150" s="196" t="e">
        <f t="shared" si="24"/>
        <v>#DIV/0!</v>
      </c>
      <c r="M150" s="194">
        <v>28.79</v>
      </c>
      <c r="N150" s="195">
        <v>35.76</v>
      </c>
      <c r="O150" s="195">
        <v>38.08</v>
      </c>
      <c r="P150" s="195">
        <f t="shared" si="25"/>
        <v>1029.5303999999999</v>
      </c>
      <c r="Q150" s="195">
        <f t="shared" si="26"/>
        <v>1096.3231999999998</v>
      </c>
      <c r="R150" s="195">
        <f t="shared" si="27"/>
        <v>106.4876957494407</v>
      </c>
      <c r="S150" s="196">
        <v>39.07</v>
      </c>
      <c r="T150" s="196">
        <f t="shared" si="28"/>
        <v>1124.8253</v>
      </c>
      <c r="U150" s="196">
        <f t="shared" si="29"/>
        <v>102.59978991596638</v>
      </c>
      <c r="V150" s="169"/>
      <c r="W150" s="169"/>
      <c r="X150" s="169"/>
    </row>
    <row r="151" spans="1:24" ht="30" x14ac:dyDescent="0.25">
      <c r="A151" s="192">
        <v>84</v>
      </c>
      <c r="B151" s="193" t="s">
        <v>225</v>
      </c>
      <c r="C151" s="192" t="s">
        <v>59</v>
      </c>
      <c r="D151" s="194"/>
      <c r="E151" s="195">
        <v>0</v>
      </c>
      <c r="F151" s="195"/>
      <c r="G151" s="195">
        <f t="shared" si="20"/>
        <v>0</v>
      </c>
      <c r="H151" s="195">
        <f t="shared" si="21"/>
        <v>0</v>
      </c>
      <c r="I151" s="195" t="e">
        <f t="shared" si="22"/>
        <v>#DIV/0!</v>
      </c>
      <c r="J151" s="196"/>
      <c r="K151" s="196">
        <f t="shared" si="23"/>
        <v>0</v>
      </c>
      <c r="L151" s="196" t="e">
        <f t="shared" si="24"/>
        <v>#DIV/0!</v>
      </c>
      <c r="M151" s="194"/>
      <c r="N151" s="195">
        <v>0</v>
      </c>
      <c r="O151" s="195">
        <v>0</v>
      </c>
      <c r="P151" s="195">
        <f t="shared" si="25"/>
        <v>0</v>
      </c>
      <c r="Q151" s="195">
        <f t="shared" si="26"/>
        <v>0</v>
      </c>
      <c r="R151" s="195" t="e">
        <f t="shared" si="27"/>
        <v>#DIV/0!</v>
      </c>
      <c r="S151" s="196"/>
      <c r="T151" s="196">
        <f t="shared" si="28"/>
        <v>0</v>
      </c>
      <c r="U151" s="196" t="e">
        <f t="shared" si="29"/>
        <v>#DIV/0!</v>
      </c>
      <c r="V151" s="169"/>
      <c r="W151" s="169"/>
      <c r="X151" s="169"/>
    </row>
    <row r="152" spans="1:24" x14ac:dyDescent="0.25">
      <c r="A152" s="192">
        <v>85</v>
      </c>
      <c r="B152" s="193" t="s">
        <v>141</v>
      </c>
      <c r="C152" s="192" t="s">
        <v>60</v>
      </c>
      <c r="D152" s="194">
        <v>467.71</v>
      </c>
      <c r="E152" s="195">
        <v>49.21</v>
      </c>
      <c r="F152" s="195">
        <v>51.43</v>
      </c>
      <c r="G152" s="195">
        <f t="shared" si="20"/>
        <v>23016.009099999999</v>
      </c>
      <c r="H152" s="195">
        <f t="shared" si="21"/>
        <v>24054.3253</v>
      </c>
      <c r="I152" s="195">
        <f t="shared" si="22"/>
        <v>104.51127819548871</v>
      </c>
      <c r="J152" s="196">
        <v>56.06</v>
      </c>
      <c r="K152" s="196">
        <f t="shared" si="23"/>
        <v>26219.8226</v>
      </c>
      <c r="L152" s="181">
        <f t="shared" si="24"/>
        <v>109.00252770756369</v>
      </c>
      <c r="M152" s="194">
        <v>219.63</v>
      </c>
      <c r="N152" s="195">
        <v>33.369999999999997</v>
      </c>
      <c r="O152" s="195">
        <v>34.869999999999997</v>
      </c>
      <c r="P152" s="195">
        <f t="shared" si="25"/>
        <v>7329.0530999999992</v>
      </c>
      <c r="Q152" s="195">
        <f t="shared" si="26"/>
        <v>7658.4980999999989</v>
      </c>
      <c r="R152" s="195">
        <f t="shared" si="27"/>
        <v>104.49505543901707</v>
      </c>
      <c r="S152" s="196">
        <v>38.71</v>
      </c>
      <c r="T152" s="196">
        <f t="shared" si="28"/>
        <v>8501.8773000000001</v>
      </c>
      <c r="U152" s="196">
        <f t="shared" si="29"/>
        <v>111.01233151706337</v>
      </c>
      <c r="V152" s="169"/>
      <c r="W152" s="169"/>
      <c r="X152" s="169"/>
    </row>
    <row r="153" spans="1:24" x14ac:dyDescent="0.25">
      <c r="A153" s="192">
        <v>86</v>
      </c>
      <c r="B153" s="193" t="s">
        <v>44</v>
      </c>
      <c r="C153" s="192" t="s">
        <v>61</v>
      </c>
      <c r="D153" s="194">
        <v>370</v>
      </c>
      <c r="E153" s="195">
        <v>52.1</v>
      </c>
      <c r="F153" s="195">
        <v>52.22</v>
      </c>
      <c r="G153" s="195">
        <f t="shared" si="20"/>
        <v>19277</v>
      </c>
      <c r="H153" s="195">
        <f t="shared" si="21"/>
        <v>19321.399999999998</v>
      </c>
      <c r="I153" s="195">
        <f t="shared" si="22"/>
        <v>100.23032629558541</v>
      </c>
      <c r="J153" s="196">
        <v>56.82</v>
      </c>
      <c r="K153" s="196">
        <f t="shared" si="23"/>
        <v>21023.4</v>
      </c>
      <c r="L153" s="181">
        <f t="shared" si="24"/>
        <v>108.8088854844887</v>
      </c>
      <c r="M153" s="194">
        <v>149</v>
      </c>
      <c r="N153" s="195">
        <v>46.11</v>
      </c>
      <c r="O153" s="195">
        <v>49.12</v>
      </c>
      <c r="P153" s="195">
        <f t="shared" si="25"/>
        <v>6870.39</v>
      </c>
      <c r="Q153" s="195">
        <f t="shared" si="26"/>
        <v>7318.8799999999992</v>
      </c>
      <c r="R153" s="195">
        <f t="shared" si="27"/>
        <v>106.52786814140099</v>
      </c>
      <c r="S153" s="196">
        <v>53.43</v>
      </c>
      <c r="T153" s="196">
        <f t="shared" si="28"/>
        <v>7961.07</v>
      </c>
      <c r="U153" s="196">
        <f t="shared" si="29"/>
        <v>108.77442996742673</v>
      </c>
      <c r="V153" s="169"/>
      <c r="W153" s="169"/>
      <c r="X153" s="169"/>
    </row>
    <row r="154" spans="1:24" x14ac:dyDescent="0.25">
      <c r="A154" s="192">
        <v>87</v>
      </c>
      <c r="B154" s="193" t="s">
        <v>50</v>
      </c>
      <c r="C154" s="192" t="s">
        <v>62</v>
      </c>
      <c r="D154" s="194">
        <v>254.1</v>
      </c>
      <c r="E154" s="195">
        <v>44.22</v>
      </c>
      <c r="F154" s="195">
        <v>47.11</v>
      </c>
      <c r="G154" s="195">
        <f t="shared" si="20"/>
        <v>11236.302</v>
      </c>
      <c r="H154" s="195">
        <f t="shared" si="21"/>
        <v>11970.651</v>
      </c>
      <c r="I154" s="195">
        <f t="shared" si="22"/>
        <v>106.53550429669833</v>
      </c>
      <c r="J154" s="196">
        <v>51.42</v>
      </c>
      <c r="K154" s="196">
        <f t="shared" si="23"/>
        <v>13065.822</v>
      </c>
      <c r="L154" s="181">
        <f t="shared" si="24"/>
        <v>109.14880067926131</v>
      </c>
      <c r="M154" s="194">
        <v>28</v>
      </c>
      <c r="N154" s="195">
        <v>93.3</v>
      </c>
      <c r="O154" s="195">
        <v>96.53</v>
      </c>
      <c r="P154" s="195">
        <f t="shared" si="25"/>
        <v>2612.4</v>
      </c>
      <c r="Q154" s="195">
        <f t="shared" si="26"/>
        <v>2702.84</v>
      </c>
      <c r="R154" s="195">
        <f t="shared" si="27"/>
        <v>103.46195069667739</v>
      </c>
      <c r="S154" s="196">
        <v>99.93</v>
      </c>
      <c r="T154" s="196">
        <f t="shared" si="28"/>
        <v>2798.04</v>
      </c>
      <c r="U154" s="196">
        <f t="shared" si="29"/>
        <v>103.5222210711696</v>
      </c>
      <c r="V154" s="169"/>
      <c r="W154" s="169"/>
      <c r="X154" s="169"/>
    </row>
    <row r="155" spans="1:24" ht="30" x14ac:dyDescent="0.25">
      <c r="A155" s="192">
        <v>88</v>
      </c>
      <c r="B155" s="193" t="s">
        <v>309</v>
      </c>
      <c r="C155" s="192" t="s">
        <v>62</v>
      </c>
      <c r="D155" s="194">
        <v>19.48</v>
      </c>
      <c r="E155" s="195">
        <v>39.72</v>
      </c>
      <c r="F155" s="195">
        <v>42.24</v>
      </c>
      <c r="G155" s="195">
        <f t="shared" si="20"/>
        <v>773.74559999999997</v>
      </c>
      <c r="H155" s="195">
        <f t="shared" si="21"/>
        <v>822.8352000000001</v>
      </c>
      <c r="I155" s="195">
        <f t="shared" si="22"/>
        <v>106.34441087613294</v>
      </c>
      <c r="J155" s="196">
        <v>46.02</v>
      </c>
      <c r="K155" s="196">
        <f t="shared" si="23"/>
        <v>896.46960000000013</v>
      </c>
      <c r="L155" s="181">
        <f t="shared" si="24"/>
        <v>108.94886363636364</v>
      </c>
      <c r="M155" s="194">
        <v>10.199999999999999</v>
      </c>
      <c r="N155" s="195">
        <v>73.16</v>
      </c>
      <c r="O155" s="195">
        <v>77.3</v>
      </c>
      <c r="P155" s="195">
        <f t="shared" si="25"/>
        <v>746.23199999999986</v>
      </c>
      <c r="Q155" s="195">
        <f t="shared" si="26"/>
        <v>788.45999999999992</v>
      </c>
      <c r="R155" s="195">
        <f t="shared" si="27"/>
        <v>105.65882996172773</v>
      </c>
      <c r="S155" s="196">
        <v>83.21</v>
      </c>
      <c r="T155" s="196">
        <f t="shared" si="28"/>
        <v>848.74199999999985</v>
      </c>
      <c r="U155" s="196">
        <f t="shared" si="29"/>
        <v>107.64553686934022</v>
      </c>
      <c r="V155" s="169"/>
      <c r="W155" s="169"/>
      <c r="X155" s="169"/>
    </row>
    <row r="156" spans="1:24" x14ac:dyDescent="0.25">
      <c r="A156" s="192">
        <v>89</v>
      </c>
      <c r="B156" s="193" t="s">
        <v>51</v>
      </c>
      <c r="C156" s="192" t="s">
        <v>63</v>
      </c>
      <c r="D156" s="194">
        <v>138.4</v>
      </c>
      <c r="E156" s="195">
        <v>48.7</v>
      </c>
      <c r="F156" s="195">
        <v>51.58</v>
      </c>
      <c r="G156" s="195">
        <f t="shared" si="20"/>
        <v>6740.0800000000008</v>
      </c>
      <c r="H156" s="195">
        <f t="shared" si="21"/>
        <v>7138.6720000000005</v>
      </c>
      <c r="I156" s="195">
        <f t="shared" si="22"/>
        <v>105.91375770020532</v>
      </c>
      <c r="J156" s="196">
        <v>55.04</v>
      </c>
      <c r="K156" s="196">
        <f t="shared" si="23"/>
        <v>7617.5360000000001</v>
      </c>
      <c r="L156" s="181">
        <f t="shared" si="24"/>
        <v>106.70802636680885</v>
      </c>
      <c r="M156" s="194">
        <v>56.2</v>
      </c>
      <c r="N156" s="195">
        <v>51.41</v>
      </c>
      <c r="O156" s="195">
        <v>54.49</v>
      </c>
      <c r="P156" s="195">
        <f t="shared" si="25"/>
        <v>2889.2419999999997</v>
      </c>
      <c r="Q156" s="195">
        <f t="shared" si="26"/>
        <v>3062.3380000000002</v>
      </c>
      <c r="R156" s="195">
        <f t="shared" si="27"/>
        <v>105.99105232445052</v>
      </c>
      <c r="S156" s="196">
        <v>59.39</v>
      </c>
      <c r="T156" s="196">
        <f t="shared" si="28"/>
        <v>3337.7180000000003</v>
      </c>
      <c r="U156" s="196">
        <f t="shared" si="29"/>
        <v>108.99247568361167</v>
      </c>
      <c r="V156" s="169"/>
      <c r="W156" s="169"/>
      <c r="X156" s="169"/>
    </row>
    <row r="157" spans="1:24" ht="30" x14ac:dyDescent="0.25">
      <c r="A157" s="192">
        <v>90</v>
      </c>
      <c r="B157" s="193" t="s">
        <v>244</v>
      </c>
      <c r="C157" s="192" t="s">
        <v>103</v>
      </c>
      <c r="D157" s="194">
        <v>453.3</v>
      </c>
      <c r="E157" s="195">
        <v>27.83</v>
      </c>
      <c r="F157" s="195">
        <v>29.5</v>
      </c>
      <c r="G157" s="195">
        <f t="shared" si="20"/>
        <v>12615.339</v>
      </c>
      <c r="H157" s="195">
        <f t="shared" si="21"/>
        <v>13372.35</v>
      </c>
      <c r="I157" s="195">
        <f t="shared" si="22"/>
        <v>106.00071864894001</v>
      </c>
      <c r="J157" s="196">
        <v>32.74</v>
      </c>
      <c r="K157" s="196">
        <f t="shared" si="23"/>
        <v>14841.042000000001</v>
      </c>
      <c r="L157" s="181">
        <f t="shared" si="24"/>
        <v>110.98305084745763</v>
      </c>
      <c r="M157" s="194">
        <v>223.5</v>
      </c>
      <c r="N157" s="195">
        <v>44.82</v>
      </c>
      <c r="O157" s="195">
        <v>47.51</v>
      </c>
      <c r="P157" s="195">
        <f t="shared" si="25"/>
        <v>10017.27</v>
      </c>
      <c r="Q157" s="195">
        <f t="shared" si="26"/>
        <v>10618.484999999999</v>
      </c>
      <c r="R157" s="195">
        <f t="shared" si="27"/>
        <v>106.00178491744757</v>
      </c>
      <c r="S157" s="196">
        <v>51.78</v>
      </c>
      <c r="T157" s="196">
        <f t="shared" si="28"/>
        <v>11572.83</v>
      </c>
      <c r="U157" s="196">
        <f t="shared" si="29"/>
        <v>108.98758156177648</v>
      </c>
      <c r="V157" s="169"/>
      <c r="W157" s="169"/>
      <c r="X157" s="169"/>
    </row>
    <row r="158" spans="1:24" x14ac:dyDescent="0.25">
      <c r="A158" s="192">
        <v>91</v>
      </c>
      <c r="B158" s="193" t="s">
        <v>140</v>
      </c>
      <c r="C158" s="192" t="s">
        <v>64</v>
      </c>
      <c r="D158" s="194">
        <v>215.93</v>
      </c>
      <c r="E158" s="195">
        <v>29.6</v>
      </c>
      <c r="F158" s="195">
        <v>31.52</v>
      </c>
      <c r="G158" s="195">
        <f t="shared" si="20"/>
        <v>6391.5280000000002</v>
      </c>
      <c r="H158" s="195">
        <f t="shared" si="21"/>
        <v>6806.1135999999997</v>
      </c>
      <c r="I158" s="195">
        <f t="shared" si="22"/>
        <v>106.48648648648648</v>
      </c>
      <c r="J158" s="196">
        <v>34.99</v>
      </c>
      <c r="K158" s="196">
        <f t="shared" si="23"/>
        <v>7555.3907000000008</v>
      </c>
      <c r="L158" s="181">
        <f t="shared" si="24"/>
        <v>111.00888324873097</v>
      </c>
      <c r="M158" s="194">
        <v>56.08</v>
      </c>
      <c r="N158" s="195">
        <v>33.97</v>
      </c>
      <c r="O158" s="195">
        <v>36.18</v>
      </c>
      <c r="P158" s="195">
        <f t="shared" si="25"/>
        <v>1905.0375999999999</v>
      </c>
      <c r="Q158" s="195">
        <f t="shared" si="26"/>
        <v>2028.9743999999998</v>
      </c>
      <c r="R158" s="195">
        <f t="shared" si="27"/>
        <v>106.50574035914042</v>
      </c>
      <c r="S158" s="196">
        <v>40.159999999999997</v>
      </c>
      <c r="T158" s="196">
        <f t="shared" si="28"/>
        <v>2252.1727999999998</v>
      </c>
      <c r="U158" s="196">
        <f t="shared" si="29"/>
        <v>111.00055279159756</v>
      </c>
      <c r="V158" s="169"/>
      <c r="W158" s="169"/>
      <c r="X158" s="169"/>
    </row>
    <row r="159" spans="1:24" ht="120" x14ac:dyDescent="0.25">
      <c r="A159" s="306">
        <v>92</v>
      </c>
      <c r="B159" s="311" t="s">
        <v>141</v>
      </c>
      <c r="C159" s="192" t="s">
        <v>131</v>
      </c>
      <c r="D159" s="194">
        <v>238.8</v>
      </c>
      <c r="E159" s="195">
        <v>37.090000000000003</v>
      </c>
      <c r="F159" s="195">
        <v>38.76</v>
      </c>
      <c r="G159" s="195">
        <f t="shared" si="20"/>
        <v>8857.0920000000006</v>
      </c>
      <c r="H159" s="195">
        <f t="shared" si="21"/>
        <v>9255.8880000000008</v>
      </c>
      <c r="I159" s="195">
        <f t="shared" si="22"/>
        <v>104.50256133728766</v>
      </c>
      <c r="J159" s="196">
        <v>42.25</v>
      </c>
      <c r="K159" s="196">
        <f t="shared" si="23"/>
        <v>10089.300000000001</v>
      </c>
      <c r="L159" s="181">
        <f t="shared" si="24"/>
        <v>109.00412796697627</v>
      </c>
      <c r="M159" s="194">
        <v>0</v>
      </c>
      <c r="N159" s="195">
        <v>0</v>
      </c>
      <c r="O159" s="195">
        <v>0</v>
      </c>
      <c r="P159" s="195">
        <f t="shared" si="25"/>
        <v>0</v>
      </c>
      <c r="Q159" s="195">
        <f t="shared" si="26"/>
        <v>0</v>
      </c>
      <c r="R159" s="195" t="e">
        <f t="shared" si="27"/>
        <v>#DIV/0!</v>
      </c>
      <c r="S159" s="196"/>
      <c r="T159" s="196">
        <f t="shared" si="28"/>
        <v>0</v>
      </c>
      <c r="U159" s="196" t="e">
        <f t="shared" si="29"/>
        <v>#DIV/0!</v>
      </c>
      <c r="V159" s="169"/>
      <c r="W159" s="169"/>
      <c r="X159" s="169"/>
    </row>
    <row r="160" spans="1:24" ht="30" x14ac:dyDescent="0.25">
      <c r="A160" s="306"/>
      <c r="B160" s="311"/>
      <c r="C160" s="192" t="s">
        <v>66</v>
      </c>
      <c r="D160" s="194">
        <v>24.5</v>
      </c>
      <c r="E160" s="195">
        <v>38.979999999999997</v>
      </c>
      <c r="F160" s="195">
        <v>40.729999999999997</v>
      </c>
      <c r="G160" s="195">
        <f t="shared" si="20"/>
        <v>955.00999999999988</v>
      </c>
      <c r="H160" s="195">
        <f t="shared" si="21"/>
        <v>997.88499999999988</v>
      </c>
      <c r="I160" s="195">
        <f t="shared" si="22"/>
        <v>104.48948178553104</v>
      </c>
      <c r="J160" s="196">
        <v>44.39</v>
      </c>
      <c r="K160" s="196">
        <f t="shared" si="23"/>
        <v>1087.5550000000001</v>
      </c>
      <c r="L160" s="181">
        <f t="shared" si="24"/>
        <v>108.98600540142402</v>
      </c>
      <c r="M160" s="194"/>
      <c r="N160" s="195">
        <v>0</v>
      </c>
      <c r="O160" s="195">
        <v>0</v>
      </c>
      <c r="P160" s="195">
        <f t="shared" si="25"/>
        <v>0</v>
      </c>
      <c r="Q160" s="195">
        <f t="shared" si="26"/>
        <v>0</v>
      </c>
      <c r="R160" s="195" t="e">
        <f t="shared" si="27"/>
        <v>#DIV/0!</v>
      </c>
      <c r="S160" s="196"/>
      <c r="T160" s="196">
        <f t="shared" si="28"/>
        <v>0</v>
      </c>
      <c r="U160" s="196" t="e">
        <f t="shared" si="29"/>
        <v>#DIV/0!</v>
      </c>
      <c r="V160" s="169"/>
      <c r="W160" s="169"/>
      <c r="X160" s="169"/>
    </row>
    <row r="161" spans="1:24" x14ac:dyDescent="0.25">
      <c r="A161" s="306"/>
      <c r="B161" s="311"/>
      <c r="C161" s="192" t="s">
        <v>67</v>
      </c>
      <c r="D161" s="194">
        <v>16.100000000000001</v>
      </c>
      <c r="E161" s="195">
        <v>48.6</v>
      </c>
      <c r="F161" s="195">
        <v>50.78</v>
      </c>
      <c r="G161" s="195">
        <f t="shared" si="20"/>
        <v>782.46</v>
      </c>
      <c r="H161" s="195">
        <f t="shared" si="21"/>
        <v>817.55800000000011</v>
      </c>
      <c r="I161" s="195">
        <f t="shared" si="22"/>
        <v>104.48559670781894</v>
      </c>
      <c r="J161" s="196">
        <v>55.36</v>
      </c>
      <c r="K161" s="196">
        <f t="shared" si="23"/>
        <v>891.29600000000005</v>
      </c>
      <c r="L161" s="181">
        <f t="shared" si="24"/>
        <v>109.01929893658921</v>
      </c>
      <c r="M161" s="194"/>
      <c r="N161" s="195">
        <v>0</v>
      </c>
      <c r="O161" s="195">
        <v>0</v>
      </c>
      <c r="P161" s="195">
        <f t="shared" si="25"/>
        <v>0</v>
      </c>
      <c r="Q161" s="195">
        <f t="shared" si="26"/>
        <v>0</v>
      </c>
      <c r="R161" s="195" t="e">
        <f t="shared" si="27"/>
        <v>#DIV/0!</v>
      </c>
      <c r="S161" s="196"/>
      <c r="T161" s="196">
        <f t="shared" si="28"/>
        <v>0</v>
      </c>
      <c r="U161" s="196" t="e">
        <f t="shared" si="29"/>
        <v>#DIV/0!</v>
      </c>
      <c r="V161" s="169"/>
      <c r="W161" s="169"/>
      <c r="X161" s="169"/>
    </row>
    <row r="162" spans="1:24" x14ac:dyDescent="0.25">
      <c r="A162" s="306"/>
      <c r="B162" s="311"/>
      <c r="C162" s="192" t="s">
        <v>68</v>
      </c>
      <c r="D162" s="194">
        <v>3.6</v>
      </c>
      <c r="E162" s="195">
        <v>45.84</v>
      </c>
      <c r="F162" s="195">
        <v>47.9</v>
      </c>
      <c r="G162" s="195">
        <f t="shared" si="20"/>
        <v>165.02400000000003</v>
      </c>
      <c r="H162" s="195">
        <f t="shared" si="21"/>
        <v>172.44</v>
      </c>
      <c r="I162" s="195">
        <f t="shared" si="22"/>
        <v>104.4938917975567</v>
      </c>
      <c r="J162" s="196">
        <v>52.21</v>
      </c>
      <c r="K162" s="196">
        <f t="shared" si="23"/>
        <v>187.95600000000002</v>
      </c>
      <c r="L162" s="181">
        <f t="shared" si="24"/>
        <v>108.99791231732776</v>
      </c>
      <c r="M162" s="194"/>
      <c r="N162" s="195">
        <v>0</v>
      </c>
      <c r="O162" s="195">
        <v>0</v>
      </c>
      <c r="P162" s="195">
        <f t="shared" si="25"/>
        <v>0</v>
      </c>
      <c r="Q162" s="195">
        <f t="shared" si="26"/>
        <v>0</v>
      </c>
      <c r="R162" s="195" t="e">
        <f t="shared" si="27"/>
        <v>#DIV/0!</v>
      </c>
      <c r="S162" s="196"/>
      <c r="T162" s="196">
        <f t="shared" si="28"/>
        <v>0</v>
      </c>
      <c r="U162" s="196" t="e">
        <f t="shared" si="29"/>
        <v>#DIV/0!</v>
      </c>
      <c r="V162" s="169"/>
      <c r="W162" s="169"/>
      <c r="X162" s="169"/>
    </row>
    <row r="163" spans="1:24" x14ac:dyDescent="0.25">
      <c r="A163" s="306"/>
      <c r="B163" s="311"/>
      <c r="C163" s="192" t="s">
        <v>291</v>
      </c>
      <c r="D163" s="194">
        <v>29.97</v>
      </c>
      <c r="E163" s="195">
        <v>31.34</v>
      </c>
      <c r="F163" s="195">
        <v>33.229999999999997</v>
      </c>
      <c r="G163" s="195">
        <f t="shared" si="20"/>
        <v>939.25979999999993</v>
      </c>
      <c r="H163" s="195">
        <f t="shared" si="21"/>
        <v>995.90309999999988</v>
      </c>
      <c r="I163" s="195">
        <f t="shared" si="22"/>
        <v>106.03063178047223</v>
      </c>
      <c r="J163" s="196">
        <v>36.22</v>
      </c>
      <c r="K163" s="196">
        <f t="shared" si="23"/>
        <v>1085.5133999999998</v>
      </c>
      <c r="L163" s="181">
        <f t="shared" si="24"/>
        <v>108.99789346975626</v>
      </c>
      <c r="M163" s="194"/>
      <c r="N163" s="195">
        <v>0</v>
      </c>
      <c r="O163" s="195">
        <v>0</v>
      </c>
      <c r="P163" s="195">
        <f t="shared" si="25"/>
        <v>0</v>
      </c>
      <c r="Q163" s="195">
        <f t="shared" si="26"/>
        <v>0</v>
      </c>
      <c r="R163" s="195" t="e">
        <f t="shared" si="27"/>
        <v>#DIV/0!</v>
      </c>
      <c r="S163" s="196"/>
      <c r="T163" s="196">
        <f t="shared" si="28"/>
        <v>0</v>
      </c>
      <c r="U163" s="196" t="e">
        <f t="shared" si="29"/>
        <v>#DIV/0!</v>
      </c>
      <c r="V163" s="169"/>
      <c r="W163" s="169"/>
      <c r="X163" s="169"/>
    </row>
    <row r="164" spans="1:24" ht="30" x14ac:dyDescent="0.25">
      <c r="A164" s="306"/>
      <c r="B164" s="311"/>
      <c r="C164" s="192" t="s">
        <v>70</v>
      </c>
      <c r="D164" s="194">
        <v>29.2</v>
      </c>
      <c r="E164" s="195">
        <v>37.54</v>
      </c>
      <c r="F164" s="195">
        <v>39.229999999999997</v>
      </c>
      <c r="G164" s="195">
        <f t="shared" si="20"/>
        <v>1096.1679999999999</v>
      </c>
      <c r="H164" s="195">
        <f t="shared" si="21"/>
        <v>1145.5159999999998</v>
      </c>
      <c r="I164" s="195">
        <f t="shared" si="22"/>
        <v>104.50186467767715</v>
      </c>
      <c r="J164" s="196">
        <v>42.76</v>
      </c>
      <c r="K164" s="196">
        <f t="shared" si="23"/>
        <v>1248.5919999999999</v>
      </c>
      <c r="L164" s="181">
        <f t="shared" si="24"/>
        <v>108.9982156512873</v>
      </c>
      <c r="M164" s="194"/>
      <c r="N164" s="195">
        <v>0</v>
      </c>
      <c r="O164" s="195">
        <v>0</v>
      </c>
      <c r="P164" s="195">
        <f t="shared" si="25"/>
        <v>0</v>
      </c>
      <c r="Q164" s="195">
        <f t="shared" si="26"/>
        <v>0</v>
      </c>
      <c r="R164" s="195" t="e">
        <f t="shared" si="27"/>
        <v>#DIV/0!</v>
      </c>
      <c r="S164" s="196"/>
      <c r="T164" s="196">
        <f t="shared" si="28"/>
        <v>0</v>
      </c>
      <c r="U164" s="196" t="e">
        <f t="shared" si="29"/>
        <v>#DIV/0!</v>
      </c>
      <c r="V164" s="169"/>
      <c r="W164" s="169"/>
      <c r="X164" s="169"/>
    </row>
    <row r="165" spans="1:24" ht="30" x14ac:dyDescent="0.25">
      <c r="A165" s="306"/>
      <c r="B165" s="311"/>
      <c r="C165" s="192" t="s">
        <v>170</v>
      </c>
      <c r="D165" s="194">
        <v>11.31</v>
      </c>
      <c r="E165" s="195">
        <v>38.92</v>
      </c>
      <c r="F165" s="195">
        <v>40.67</v>
      </c>
      <c r="G165" s="195">
        <f t="shared" si="20"/>
        <v>440.18520000000007</v>
      </c>
      <c r="H165" s="195">
        <f t="shared" si="21"/>
        <v>459.97770000000003</v>
      </c>
      <c r="I165" s="195">
        <f t="shared" si="22"/>
        <v>104.49640287769783</v>
      </c>
      <c r="J165" s="196">
        <v>44.33</v>
      </c>
      <c r="K165" s="196">
        <f t="shared" si="23"/>
        <v>501.3723</v>
      </c>
      <c r="L165" s="181">
        <f t="shared" si="24"/>
        <v>108.99926235554463</v>
      </c>
      <c r="M165" s="194"/>
      <c r="N165" s="195">
        <v>0</v>
      </c>
      <c r="O165" s="195">
        <v>0</v>
      </c>
      <c r="P165" s="195">
        <f t="shared" si="25"/>
        <v>0</v>
      </c>
      <c r="Q165" s="195">
        <f t="shared" si="26"/>
        <v>0</v>
      </c>
      <c r="R165" s="195" t="e">
        <f t="shared" si="27"/>
        <v>#DIV/0!</v>
      </c>
      <c r="S165" s="196"/>
      <c r="T165" s="196">
        <f t="shared" si="28"/>
        <v>0</v>
      </c>
      <c r="U165" s="196" t="e">
        <f t="shared" si="29"/>
        <v>#DIV/0!</v>
      </c>
      <c r="V165" s="169"/>
      <c r="W165" s="169"/>
      <c r="X165" s="169"/>
    </row>
    <row r="166" spans="1:24" ht="60" x14ac:dyDescent="0.25">
      <c r="A166" s="306"/>
      <c r="B166" s="311"/>
      <c r="C166" s="192" t="s">
        <v>71</v>
      </c>
      <c r="D166" s="194">
        <v>56.7</v>
      </c>
      <c r="E166" s="195">
        <v>45.05</v>
      </c>
      <c r="F166" s="195">
        <v>47.08</v>
      </c>
      <c r="G166" s="195">
        <f t="shared" si="20"/>
        <v>2554.335</v>
      </c>
      <c r="H166" s="195">
        <f t="shared" si="21"/>
        <v>2669.4360000000001</v>
      </c>
      <c r="I166" s="195">
        <f t="shared" si="22"/>
        <v>104.50610432852388</v>
      </c>
      <c r="J166" s="196">
        <v>51.31</v>
      </c>
      <c r="K166" s="196">
        <f t="shared" si="23"/>
        <v>2909.2770000000005</v>
      </c>
      <c r="L166" s="181">
        <f t="shared" si="24"/>
        <v>108.98470688190316</v>
      </c>
      <c r="M166" s="194"/>
      <c r="N166" s="195">
        <v>0</v>
      </c>
      <c r="O166" s="195">
        <v>0</v>
      </c>
      <c r="P166" s="195">
        <f t="shared" si="25"/>
        <v>0</v>
      </c>
      <c r="Q166" s="195">
        <f t="shared" si="26"/>
        <v>0</v>
      </c>
      <c r="R166" s="195" t="e">
        <f t="shared" si="27"/>
        <v>#DIV/0!</v>
      </c>
      <c r="S166" s="196"/>
      <c r="T166" s="196">
        <f t="shared" si="28"/>
        <v>0</v>
      </c>
      <c r="U166" s="196" t="e">
        <f t="shared" si="29"/>
        <v>#DIV/0!</v>
      </c>
      <c r="V166" s="169"/>
      <c r="W166" s="169"/>
      <c r="X166" s="169"/>
    </row>
    <row r="167" spans="1:24" ht="30" x14ac:dyDescent="0.25">
      <c r="A167" s="306"/>
      <c r="B167" s="311"/>
      <c r="C167" s="192" t="s">
        <v>73</v>
      </c>
      <c r="D167" s="194">
        <v>28.6</v>
      </c>
      <c r="E167" s="195">
        <v>38.53</v>
      </c>
      <c r="F167" s="195">
        <v>40.26</v>
      </c>
      <c r="G167" s="195">
        <f t="shared" si="20"/>
        <v>1101.9580000000001</v>
      </c>
      <c r="H167" s="195">
        <f t="shared" si="21"/>
        <v>1151.4359999999999</v>
      </c>
      <c r="I167" s="195">
        <f t="shared" si="22"/>
        <v>104.49000778614067</v>
      </c>
      <c r="J167" s="196">
        <v>43.88</v>
      </c>
      <c r="K167" s="196">
        <f t="shared" si="23"/>
        <v>1254.9680000000001</v>
      </c>
      <c r="L167" s="181">
        <f t="shared" si="24"/>
        <v>108.99155489319425</v>
      </c>
      <c r="M167" s="194"/>
      <c r="N167" s="195">
        <v>0</v>
      </c>
      <c r="O167" s="195">
        <v>0</v>
      </c>
      <c r="P167" s="195">
        <f t="shared" si="25"/>
        <v>0</v>
      </c>
      <c r="Q167" s="195">
        <f t="shared" si="26"/>
        <v>0</v>
      </c>
      <c r="R167" s="195" t="e">
        <f t="shared" si="27"/>
        <v>#DIV/0!</v>
      </c>
      <c r="S167" s="196"/>
      <c r="T167" s="196">
        <f t="shared" si="28"/>
        <v>0</v>
      </c>
      <c r="U167" s="196" t="e">
        <f t="shared" si="29"/>
        <v>#DIV/0!</v>
      </c>
      <c r="V167" s="169"/>
      <c r="W167" s="169"/>
      <c r="X167" s="169"/>
    </row>
    <row r="168" spans="1:24" x14ac:dyDescent="0.25">
      <c r="A168" s="306"/>
      <c r="B168" s="311"/>
      <c r="C168" s="192" t="s">
        <v>74</v>
      </c>
      <c r="D168" s="194">
        <v>8.3000000000000007</v>
      </c>
      <c r="E168" s="195">
        <v>48.6</v>
      </c>
      <c r="F168" s="195">
        <v>50.78</v>
      </c>
      <c r="G168" s="195">
        <f t="shared" si="20"/>
        <v>403.38000000000005</v>
      </c>
      <c r="H168" s="195">
        <f t="shared" si="21"/>
        <v>421.47400000000005</v>
      </c>
      <c r="I168" s="195">
        <f t="shared" si="22"/>
        <v>104.48559670781894</v>
      </c>
      <c r="J168" s="196">
        <v>55.36</v>
      </c>
      <c r="K168" s="196">
        <f t="shared" si="23"/>
        <v>459.48800000000006</v>
      </c>
      <c r="L168" s="181">
        <f t="shared" si="24"/>
        <v>109.01929893658921</v>
      </c>
      <c r="M168" s="194"/>
      <c r="N168" s="195">
        <v>0</v>
      </c>
      <c r="O168" s="195">
        <v>0</v>
      </c>
      <c r="P168" s="195">
        <f t="shared" si="25"/>
        <v>0</v>
      </c>
      <c r="Q168" s="195">
        <f t="shared" si="26"/>
        <v>0</v>
      </c>
      <c r="R168" s="195" t="e">
        <f t="shared" si="27"/>
        <v>#DIV/0!</v>
      </c>
      <c r="S168" s="196"/>
      <c r="T168" s="196">
        <f t="shared" si="28"/>
        <v>0</v>
      </c>
      <c r="U168" s="196" t="e">
        <f t="shared" si="29"/>
        <v>#DIV/0!</v>
      </c>
      <c r="V168" s="169"/>
      <c r="W168" s="169"/>
      <c r="X168" s="169"/>
    </row>
    <row r="169" spans="1:24" ht="30" x14ac:dyDescent="0.25">
      <c r="A169" s="306"/>
      <c r="B169" s="311"/>
      <c r="C169" s="192" t="s">
        <v>75</v>
      </c>
      <c r="D169" s="194">
        <v>54.5</v>
      </c>
      <c r="E169" s="195">
        <v>17.100000000000001</v>
      </c>
      <c r="F169" s="195">
        <v>17.87</v>
      </c>
      <c r="G169" s="195">
        <f t="shared" si="20"/>
        <v>931.95</v>
      </c>
      <c r="H169" s="195">
        <f t="shared" si="21"/>
        <v>973.91500000000008</v>
      </c>
      <c r="I169" s="195">
        <f t="shared" si="22"/>
        <v>104.50292397660819</v>
      </c>
      <c r="J169" s="196">
        <v>19.48</v>
      </c>
      <c r="K169" s="196">
        <f t="shared" si="23"/>
        <v>1061.6600000000001</v>
      </c>
      <c r="L169" s="181">
        <f t="shared" si="24"/>
        <v>109.00951315053162</v>
      </c>
      <c r="M169" s="194"/>
      <c r="N169" s="195">
        <v>0</v>
      </c>
      <c r="O169" s="195">
        <v>0</v>
      </c>
      <c r="P169" s="195">
        <f t="shared" si="25"/>
        <v>0</v>
      </c>
      <c r="Q169" s="195">
        <f t="shared" si="26"/>
        <v>0</v>
      </c>
      <c r="R169" s="195" t="e">
        <f t="shared" si="27"/>
        <v>#DIV/0!</v>
      </c>
      <c r="S169" s="196"/>
      <c r="T169" s="196">
        <f t="shared" si="28"/>
        <v>0</v>
      </c>
      <c r="U169" s="196" t="e">
        <f t="shared" si="29"/>
        <v>#DIV/0!</v>
      </c>
      <c r="V169" s="169"/>
      <c r="W169" s="169"/>
      <c r="X169" s="169"/>
    </row>
    <row r="170" spans="1:24" x14ac:dyDescent="0.25">
      <c r="A170" s="306"/>
      <c r="B170" s="311"/>
      <c r="C170" s="192" t="s">
        <v>76</v>
      </c>
      <c r="D170" s="194">
        <v>40.1</v>
      </c>
      <c r="E170" s="195">
        <v>23.47</v>
      </c>
      <c r="F170" s="195">
        <v>24.53</v>
      </c>
      <c r="G170" s="195">
        <f t="shared" si="20"/>
        <v>941.14699999999993</v>
      </c>
      <c r="H170" s="195">
        <f t="shared" si="21"/>
        <v>983.65300000000013</v>
      </c>
      <c r="I170" s="195">
        <f t="shared" si="22"/>
        <v>104.51640391989775</v>
      </c>
      <c r="J170" s="196">
        <v>26.74</v>
      </c>
      <c r="K170" s="196">
        <f t="shared" si="23"/>
        <v>1072.2739999999999</v>
      </c>
      <c r="L170" s="181">
        <f t="shared" si="24"/>
        <v>109.00937627395024</v>
      </c>
      <c r="M170" s="194"/>
      <c r="N170" s="195">
        <v>0</v>
      </c>
      <c r="O170" s="195">
        <v>0</v>
      </c>
      <c r="P170" s="195">
        <f t="shared" si="25"/>
        <v>0</v>
      </c>
      <c r="Q170" s="195">
        <f t="shared" si="26"/>
        <v>0</v>
      </c>
      <c r="R170" s="195" t="e">
        <f t="shared" si="27"/>
        <v>#DIV/0!</v>
      </c>
      <c r="S170" s="196"/>
      <c r="T170" s="196">
        <f t="shared" si="28"/>
        <v>0</v>
      </c>
      <c r="U170" s="196" t="e">
        <f t="shared" si="29"/>
        <v>#DIV/0!</v>
      </c>
      <c r="V170" s="169"/>
      <c r="W170" s="169"/>
      <c r="X170" s="169"/>
    </row>
    <row r="171" spans="1:24" x14ac:dyDescent="0.25">
      <c r="A171" s="306"/>
      <c r="B171" s="311"/>
      <c r="C171" s="192" t="s">
        <v>77</v>
      </c>
      <c r="D171" s="194">
        <v>4.9000000000000004</v>
      </c>
      <c r="E171" s="195">
        <v>32.56</v>
      </c>
      <c r="F171" s="195">
        <v>34.020000000000003</v>
      </c>
      <c r="G171" s="195">
        <f t="shared" si="20"/>
        <v>159.54400000000001</v>
      </c>
      <c r="H171" s="195">
        <f t="shared" si="21"/>
        <v>166.69800000000004</v>
      </c>
      <c r="I171" s="195">
        <f t="shared" si="22"/>
        <v>104.48402948402948</v>
      </c>
      <c r="J171" s="196">
        <v>37.08</v>
      </c>
      <c r="K171" s="196">
        <f t="shared" si="23"/>
        <v>181.69200000000001</v>
      </c>
      <c r="L171" s="181">
        <f t="shared" si="24"/>
        <v>108.99470899470897</v>
      </c>
      <c r="M171" s="194"/>
      <c r="N171" s="195">
        <v>0</v>
      </c>
      <c r="O171" s="195">
        <v>0</v>
      </c>
      <c r="P171" s="195">
        <f t="shared" si="25"/>
        <v>0</v>
      </c>
      <c r="Q171" s="195">
        <f t="shared" si="26"/>
        <v>0</v>
      </c>
      <c r="R171" s="195" t="e">
        <f t="shared" si="27"/>
        <v>#DIV/0!</v>
      </c>
      <c r="S171" s="196"/>
      <c r="T171" s="196">
        <f t="shared" si="28"/>
        <v>0</v>
      </c>
      <c r="U171" s="196" t="e">
        <f t="shared" si="29"/>
        <v>#DIV/0!</v>
      </c>
      <c r="V171" s="169"/>
      <c r="W171" s="169"/>
      <c r="X171" s="169"/>
    </row>
    <row r="172" spans="1:24" x14ac:dyDescent="0.25">
      <c r="A172" s="306"/>
      <c r="B172" s="311"/>
      <c r="C172" s="192" t="s">
        <v>78</v>
      </c>
      <c r="D172" s="194">
        <v>13</v>
      </c>
      <c r="E172" s="195">
        <v>31.93</v>
      </c>
      <c r="F172" s="195">
        <v>33.369999999999997</v>
      </c>
      <c r="G172" s="195">
        <f t="shared" si="20"/>
        <v>415.09</v>
      </c>
      <c r="H172" s="195">
        <f t="shared" si="21"/>
        <v>433.80999999999995</v>
      </c>
      <c r="I172" s="195">
        <f t="shared" si="22"/>
        <v>104.50986533041026</v>
      </c>
      <c r="J172" s="196">
        <v>36.369999999999997</v>
      </c>
      <c r="K172" s="196">
        <f t="shared" si="23"/>
        <v>472.80999999999995</v>
      </c>
      <c r="L172" s="181">
        <f t="shared" si="24"/>
        <v>108.99011087803416</v>
      </c>
      <c r="M172" s="194"/>
      <c r="N172" s="195">
        <v>0</v>
      </c>
      <c r="O172" s="195">
        <v>0</v>
      </c>
      <c r="P172" s="195">
        <f t="shared" si="25"/>
        <v>0</v>
      </c>
      <c r="Q172" s="195">
        <f t="shared" si="26"/>
        <v>0</v>
      </c>
      <c r="R172" s="195" t="e">
        <f t="shared" si="27"/>
        <v>#DIV/0!</v>
      </c>
      <c r="S172" s="196"/>
      <c r="T172" s="196">
        <f t="shared" si="28"/>
        <v>0</v>
      </c>
      <c r="U172" s="196" t="e">
        <f t="shared" si="29"/>
        <v>#DIV/0!</v>
      </c>
      <c r="V172" s="169"/>
      <c r="W172" s="169"/>
      <c r="X172" s="169"/>
    </row>
    <row r="173" spans="1:24" x14ac:dyDescent="0.25">
      <c r="A173" s="306"/>
      <c r="B173" s="311"/>
      <c r="C173" s="192" t="s">
        <v>292</v>
      </c>
      <c r="D173" s="194">
        <v>10.64</v>
      </c>
      <c r="E173" s="195">
        <v>41.29</v>
      </c>
      <c r="F173" s="195">
        <v>43.15</v>
      </c>
      <c r="G173" s="195">
        <f t="shared" si="20"/>
        <v>439.32560000000001</v>
      </c>
      <c r="H173" s="195">
        <f t="shared" si="21"/>
        <v>459.11599999999999</v>
      </c>
      <c r="I173" s="195">
        <f t="shared" si="22"/>
        <v>104.50472269314604</v>
      </c>
      <c r="J173" s="196">
        <v>47.04</v>
      </c>
      <c r="K173" s="196">
        <f t="shared" si="23"/>
        <v>500.50560000000002</v>
      </c>
      <c r="L173" s="181">
        <f t="shared" si="24"/>
        <v>109.01506373117033</v>
      </c>
      <c r="M173" s="194"/>
      <c r="N173" s="195">
        <v>0</v>
      </c>
      <c r="O173" s="195">
        <v>0</v>
      </c>
      <c r="P173" s="195">
        <f t="shared" si="25"/>
        <v>0</v>
      </c>
      <c r="Q173" s="195">
        <f t="shared" si="26"/>
        <v>0</v>
      </c>
      <c r="R173" s="195" t="e">
        <f t="shared" si="27"/>
        <v>#DIV/0!</v>
      </c>
      <c r="S173" s="196"/>
      <c r="T173" s="196">
        <f t="shared" si="28"/>
        <v>0</v>
      </c>
      <c r="U173" s="196" t="e">
        <f t="shared" si="29"/>
        <v>#DIV/0!</v>
      </c>
      <c r="V173" s="169"/>
      <c r="W173" s="169"/>
      <c r="X173" s="169"/>
    </row>
    <row r="174" spans="1:24" x14ac:dyDescent="0.25">
      <c r="A174" s="306"/>
      <c r="B174" s="311"/>
      <c r="C174" s="192" t="s">
        <v>293</v>
      </c>
      <c r="D174" s="194">
        <v>61.47</v>
      </c>
      <c r="E174" s="195">
        <v>29.41</v>
      </c>
      <c r="F174" s="195">
        <v>30.73</v>
      </c>
      <c r="G174" s="195">
        <f t="shared" si="20"/>
        <v>1807.8326999999999</v>
      </c>
      <c r="H174" s="195">
        <f t="shared" si="21"/>
        <v>1888.9730999999999</v>
      </c>
      <c r="I174" s="195">
        <f t="shared" si="22"/>
        <v>104.48826929615778</v>
      </c>
      <c r="J174" s="196">
        <v>33.49</v>
      </c>
      <c r="K174" s="196">
        <f t="shared" si="23"/>
        <v>2058.6303000000003</v>
      </c>
      <c r="L174" s="181">
        <f t="shared" si="24"/>
        <v>108.98145135047186</v>
      </c>
      <c r="M174" s="194"/>
      <c r="N174" s="195">
        <v>0</v>
      </c>
      <c r="O174" s="195">
        <v>0</v>
      </c>
      <c r="P174" s="195">
        <f t="shared" si="25"/>
        <v>0</v>
      </c>
      <c r="Q174" s="195">
        <f t="shared" si="26"/>
        <v>0</v>
      </c>
      <c r="R174" s="195" t="e">
        <f t="shared" si="27"/>
        <v>#DIV/0!</v>
      </c>
      <c r="S174" s="196"/>
      <c r="T174" s="196">
        <f t="shared" si="28"/>
        <v>0</v>
      </c>
      <c r="U174" s="196" t="e">
        <f t="shared" si="29"/>
        <v>#DIV/0!</v>
      </c>
      <c r="V174" s="169"/>
      <c r="W174" s="169"/>
      <c r="X174" s="169"/>
    </row>
    <row r="175" spans="1:24" x14ac:dyDescent="0.25">
      <c r="A175" s="306"/>
      <c r="B175" s="311"/>
      <c r="C175" s="192" t="s">
        <v>294</v>
      </c>
      <c r="D175" s="194">
        <v>85.52</v>
      </c>
      <c r="E175" s="195">
        <v>23.93</v>
      </c>
      <c r="F175" s="195">
        <v>25.01</v>
      </c>
      <c r="G175" s="195">
        <f t="shared" si="20"/>
        <v>2046.4935999999998</v>
      </c>
      <c r="H175" s="195">
        <f t="shared" si="21"/>
        <v>2138.8552</v>
      </c>
      <c r="I175" s="195">
        <f t="shared" si="22"/>
        <v>104.51316339323027</v>
      </c>
      <c r="J175" s="196">
        <v>27.26</v>
      </c>
      <c r="K175" s="196">
        <f t="shared" si="23"/>
        <v>2331.2752</v>
      </c>
      <c r="L175" s="181">
        <f t="shared" si="24"/>
        <v>108.99640143942423</v>
      </c>
      <c r="M175" s="194"/>
      <c r="N175" s="195">
        <v>0</v>
      </c>
      <c r="O175" s="195">
        <v>0</v>
      </c>
      <c r="P175" s="195">
        <f t="shared" si="25"/>
        <v>0</v>
      </c>
      <c r="Q175" s="195">
        <f t="shared" si="26"/>
        <v>0</v>
      </c>
      <c r="R175" s="195" t="e">
        <f t="shared" si="27"/>
        <v>#DIV/0!</v>
      </c>
      <c r="S175" s="196"/>
      <c r="T175" s="196">
        <f t="shared" si="28"/>
        <v>0</v>
      </c>
      <c r="U175" s="196" t="e">
        <f t="shared" si="29"/>
        <v>#DIV/0!</v>
      </c>
      <c r="V175" s="169"/>
      <c r="W175" s="169"/>
      <c r="X175" s="169"/>
    </row>
    <row r="176" spans="1:24" x14ac:dyDescent="0.25">
      <c r="A176" s="306"/>
      <c r="B176" s="311"/>
      <c r="C176" s="192" t="s">
        <v>295</v>
      </c>
      <c r="D176" s="194">
        <v>48.4</v>
      </c>
      <c r="E176" s="195">
        <v>27.96</v>
      </c>
      <c r="F176" s="195">
        <v>29.22</v>
      </c>
      <c r="G176" s="195">
        <f t="shared" si="20"/>
        <v>1353.2639999999999</v>
      </c>
      <c r="H176" s="195">
        <f t="shared" si="21"/>
        <v>1414.2479999999998</v>
      </c>
      <c r="I176" s="195">
        <f t="shared" si="22"/>
        <v>104.50643776824033</v>
      </c>
      <c r="J176" s="196">
        <v>31.85</v>
      </c>
      <c r="K176" s="196">
        <f t="shared" si="23"/>
        <v>1541.54</v>
      </c>
      <c r="L176" s="181">
        <f t="shared" si="24"/>
        <v>109.0006844626968</v>
      </c>
      <c r="M176" s="194"/>
      <c r="N176" s="195">
        <v>0</v>
      </c>
      <c r="O176" s="195">
        <v>0</v>
      </c>
      <c r="P176" s="195">
        <f t="shared" si="25"/>
        <v>0</v>
      </c>
      <c r="Q176" s="195">
        <f t="shared" si="26"/>
        <v>0</v>
      </c>
      <c r="R176" s="195" t="e">
        <f t="shared" si="27"/>
        <v>#DIV/0!</v>
      </c>
      <c r="S176" s="196"/>
      <c r="T176" s="196">
        <f t="shared" si="28"/>
        <v>0</v>
      </c>
      <c r="U176" s="196" t="e">
        <f t="shared" si="29"/>
        <v>#DIV/0!</v>
      </c>
      <c r="V176" s="169"/>
      <c r="W176" s="169"/>
      <c r="X176" s="169"/>
    </row>
    <row r="177" spans="1:24" x14ac:dyDescent="0.25">
      <c r="A177" s="306"/>
      <c r="B177" s="311"/>
      <c r="C177" s="192" t="s">
        <v>308</v>
      </c>
      <c r="D177" s="194">
        <v>121.81</v>
      </c>
      <c r="E177" s="195">
        <v>35.35</v>
      </c>
      <c r="F177" s="195">
        <v>37.65</v>
      </c>
      <c r="G177" s="195">
        <f t="shared" si="20"/>
        <v>4305.9835000000003</v>
      </c>
      <c r="H177" s="195">
        <f t="shared" si="21"/>
        <v>4586.1464999999998</v>
      </c>
      <c r="I177" s="195">
        <f t="shared" si="22"/>
        <v>106.50636492220652</v>
      </c>
      <c r="J177" s="196">
        <v>41.04</v>
      </c>
      <c r="K177" s="196">
        <f t="shared" si="23"/>
        <v>4999.0824000000002</v>
      </c>
      <c r="L177" s="181">
        <f t="shared" si="24"/>
        <v>109.00398406374504</v>
      </c>
      <c r="M177" s="194">
        <v>19.8</v>
      </c>
      <c r="N177" s="195">
        <v>63.19</v>
      </c>
      <c r="O177" s="195">
        <v>67.3</v>
      </c>
      <c r="P177" s="195">
        <f t="shared" si="25"/>
        <v>1251.162</v>
      </c>
      <c r="Q177" s="195">
        <f t="shared" si="26"/>
        <v>1332.54</v>
      </c>
      <c r="R177" s="195">
        <f t="shared" si="27"/>
        <v>106.50419370153506</v>
      </c>
      <c r="S177" s="196">
        <v>73.36</v>
      </c>
      <c r="T177" s="196">
        <f t="shared" si="28"/>
        <v>1452.528</v>
      </c>
      <c r="U177" s="196">
        <f>S177/O177*100</f>
        <v>109.00445765230313</v>
      </c>
      <c r="V177" s="169"/>
      <c r="W177" s="169"/>
      <c r="X177" s="169"/>
    </row>
    <row r="178" spans="1:24" x14ac:dyDescent="0.25">
      <c r="A178" s="306"/>
      <c r="B178" s="311"/>
      <c r="C178" s="192" t="s">
        <v>79</v>
      </c>
      <c r="D178" s="194">
        <v>25.7</v>
      </c>
      <c r="E178" s="195">
        <v>38.28</v>
      </c>
      <c r="F178" s="195">
        <v>40.01</v>
      </c>
      <c r="G178" s="195">
        <f t="shared" si="20"/>
        <v>983.79600000000005</v>
      </c>
      <c r="H178" s="195">
        <f t="shared" si="21"/>
        <v>1028.2569999999998</v>
      </c>
      <c r="I178" s="195">
        <f t="shared" si="22"/>
        <v>104.51933124346917</v>
      </c>
      <c r="J178" s="196">
        <v>43.61</v>
      </c>
      <c r="K178" s="196">
        <f t="shared" si="23"/>
        <v>1120.777</v>
      </c>
      <c r="L178" s="181">
        <f t="shared" si="24"/>
        <v>108.99775056235941</v>
      </c>
      <c r="M178" s="194"/>
      <c r="N178" s="195">
        <v>0</v>
      </c>
      <c r="O178" s="195">
        <v>0</v>
      </c>
      <c r="P178" s="195">
        <f t="shared" si="25"/>
        <v>0</v>
      </c>
      <c r="Q178" s="195">
        <f t="shared" si="26"/>
        <v>0</v>
      </c>
      <c r="R178" s="195" t="e">
        <f t="shared" si="27"/>
        <v>#DIV/0!</v>
      </c>
      <c r="S178" s="196"/>
      <c r="T178" s="196">
        <f t="shared" si="28"/>
        <v>0</v>
      </c>
      <c r="U178" s="196" t="e">
        <f t="shared" si="29"/>
        <v>#DIV/0!</v>
      </c>
      <c r="V178" s="169"/>
      <c r="W178" s="169"/>
      <c r="X178" s="169"/>
    </row>
    <row r="179" spans="1:24" ht="30" x14ac:dyDescent="0.25">
      <c r="A179" s="306"/>
      <c r="B179" s="311"/>
      <c r="C179" s="192" t="s">
        <v>80</v>
      </c>
      <c r="D179" s="194">
        <v>13.7</v>
      </c>
      <c r="E179" s="195">
        <v>42.2</v>
      </c>
      <c r="F179" s="195">
        <v>44.1</v>
      </c>
      <c r="G179" s="195">
        <f t="shared" si="20"/>
        <v>578.14</v>
      </c>
      <c r="H179" s="195">
        <f t="shared" si="21"/>
        <v>604.16999999999996</v>
      </c>
      <c r="I179" s="195">
        <f t="shared" si="22"/>
        <v>104.50236966824644</v>
      </c>
      <c r="J179" s="196">
        <v>48.07</v>
      </c>
      <c r="K179" s="196">
        <f t="shared" si="23"/>
        <v>658.55899999999997</v>
      </c>
      <c r="L179" s="181">
        <f t="shared" si="24"/>
        <v>109.00226757369613</v>
      </c>
      <c r="M179" s="194">
        <v>0</v>
      </c>
      <c r="N179" s="195">
        <v>0</v>
      </c>
      <c r="O179" s="195">
        <v>0</v>
      </c>
      <c r="P179" s="195">
        <f t="shared" si="25"/>
        <v>0</v>
      </c>
      <c r="Q179" s="195">
        <f t="shared" si="26"/>
        <v>0</v>
      </c>
      <c r="R179" s="195" t="e">
        <f t="shared" si="27"/>
        <v>#DIV/0!</v>
      </c>
      <c r="S179" s="196"/>
      <c r="T179" s="196">
        <f t="shared" si="28"/>
        <v>0</v>
      </c>
      <c r="U179" s="196" t="e">
        <f t="shared" si="29"/>
        <v>#DIV/0!</v>
      </c>
      <c r="V179" s="169"/>
      <c r="W179" s="169"/>
      <c r="X179" s="169"/>
    </row>
    <row r="180" spans="1:24" ht="30" x14ac:dyDescent="0.25">
      <c r="A180" s="306"/>
      <c r="B180" s="311"/>
      <c r="C180" s="192" t="s">
        <v>81</v>
      </c>
      <c r="D180" s="194">
        <v>32.299999999999997</v>
      </c>
      <c r="E180" s="195">
        <v>30.89</v>
      </c>
      <c r="F180" s="195">
        <v>32.28</v>
      </c>
      <c r="G180" s="195">
        <f t="shared" si="20"/>
        <v>997.74699999999996</v>
      </c>
      <c r="H180" s="195">
        <f t="shared" si="21"/>
        <v>1042.644</v>
      </c>
      <c r="I180" s="195">
        <f t="shared" si="22"/>
        <v>104.49983813531887</v>
      </c>
      <c r="J180" s="196">
        <v>35.18</v>
      </c>
      <c r="K180" s="196">
        <f t="shared" si="23"/>
        <v>1136.3139999999999</v>
      </c>
      <c r="L180" s="181">
        <f t="shared" si="24"/>
        <v>108.98389095415118</v>
      </c>
      <c r="M180" s="194"/>
      <c r="N180" s="195">
        <v>0</v>
      </c>
      <c r="O180" s="195">
        <v>0</v>
      </c>
      <c r="P180" s="195">
        <f t="shared" si="25"/>
        <v>0</v>
      </c>
      <c r="Q180" s="195">
        <f t="shared" si="26"/>
        <v>0</v>
      </c>
      <c r="R180" s="195" t="e">
        <f t="shared" si="27"/>
        <v>#DIV/0!</v>
      </c>
      <c r="S180" s="196"/>
      <c r="T180" s="196">
        <f t="shared" si="28"/>
        <v>0</v>
      </c>
      <c r="U180" s="196" t="e">
        <f t="shared" si="29"/>
        <v>#DIV/0!</v>
      </c>
      <c r="V180" s="169"/>
      <c r="W180" s="169"/>
      <c r="X180" s="169"/>
    </row>
    <row r="181" spans="1:24" x14ac:dyDescent="0.25">
      <c r="A181" s="306"/>
      <c r="B181" s="311"/>
      <c r="C181" s="192" t="s">
        <v>82</v>
      </c>
      <c r="D181" s="194">
        <v>30.4</v>
      </c>
      <c r="E181" s="195">
        <v>42.54</v>
      </c>
      <c r="F181" s="195">
        <v>44.45</v>
      </c>
      <c r="G181" s="195">
        <f t="shared" si="20"/>
        <v>1293.2159999999999</v>
      </c>
      <c r="H181" s="195">
        <f t="shared" si="21"/>
        <v>1351.28</v>
      </c>
      <c r="I181" s="195">
        <f t="shared" si="22"/>
        <v>104.48989186647862</v>
      </c>
      <c r="J181" s="196">
        <v>48.44</v>
      </c>
      <c r="K181" s="196">
        <f t="shared" si="23"/>
        <v>1472.5759999999998</v>
      </c>
      <c r="L181" s="181">
        <f t="shared" si="24"/>
        <v>108.9763779527559</v>
      </c>
      <c r="M181" s="194"/>
      <c r="N181" s="195">
        <v>0</v>
      </c>
      <c r="O181" s="195">
        <v>0</v>
      </c>
      <c r="P181" s="195">
        <f t="shared" si="25"/>
        <v>0</v>
      </c>
      <c r="Q181" s="195">
        <f t="shared" si="26"/>
        <v>0</v>
      </c>
      <c r="R181" s="195" t="e">
        <f t="shared" si="27"/>
        <v>#DIV/0!</v>
      </c>
      <c r="S181" s="196"/>
      <c r="T181" s="196">
        <f t="shared" si="28"/>
        <v>0</v>
      </c>
      <c r="U181" s="196" t="e">
        <f t="shared" si="29"/>
        <v>#DIV/0!</v>
      </c>
      <c r="V181" s="169"/>
      <c r="W181" s="169"/>
      <c r="X181" s="169"/>
    </row>
    <row r="182" spans="1:24" x14ac:dyDescent="0.25">
      <c r="A182" s="306"/>
      <c r="B182" s="311"/>
      <c r="C182" s="192" t="s">
        <v>53</v>
      </c>
      <c r="D182" s="194">
        <v>13.1</v>
      </c>
      <c r="E182" s="195">
        <v>42.12</v>
      </c>
      <c r="F182" s="195">
        <v>44.02</v>
      </c>
      <c r="G182" s="195">
        <f t="shared" si="20"/>
        <v>551.77199999999993</v>
      </c>
      <c r="H182" s="195">
        <f t="shared" si="21"/>
        <v>576.66200000000003</v>
      </c>
      <c r="I182" s="195">
        <f t="shared" si="22"/>
        <v>104.51092117758787</v>
      </c>
      <c r="J182" s="196">
        <v>47.98</v>
      </c>
      <c r="K182" s="196">
        <f t="shared" si="23"/>
        <v>628.5379999999999</v>
      </c>
      <c r="L182" s="181">
        <f t="shared" si="24"/>
        <v>108.99591094956835</v>
      </c>
      <c r="M182" s="194"/>
      <c r="N182" s="195">
        <v>0</v>
      </c>
      <c r="O182" s="195">
        <v>0</v>
      </c>
      <c r="P182" s="195">
        <f t="shared" si="25"/>
        <v>0</v>
      </c>
      <c r="Q182" s="195">
        <f t="shared" si="26"/>
        <v>0</v>
      </c>
      <c r="R182" s="195" t="e">
        <f t="shared" si="27"/>
        <v>#DIV/0!</v>
      </c>
      <c r="S182" s="196"/>
      <c r="T182" s="196">
        <f t="shared" si="28"/>
        <v>0</v>
      </c>
      <c r="U182" s="196" t="e">
        <f t="shared" si="29"/>
        <v>#DIV/0!</v>
      </c>
      <c r="V182" s="169"/>
      <c r="W182" s="169"/>
      <c r="X182" s="169"/>
    </row>
    <row r="183" spans="1:24" ht="45" x14ac:dyDescent="0.25">
      <c r="A183" s="306"/>
      <c r="B183" s="311"/>
      <c r="C183" s="192" t="s">
        <v>151</v>
      </c>
      <c r="D183" s="194">
        <v>19.2</v>
      </c>
      <c r="E183" s="195">
        <v>48.6</v>
      </c>
      <c r="F183" s="195">
        <v>50.78</v>
      </c>
      <c r="G183" s="195">
        <f t="shared" si="20"/>
        <v>933.12</v>
      </c>
      <c r="H183" s="195">
        <f t="shared" si="21"/>
        <v>974.976</v>
      </c>
      <c r="I183" s="195">
        <f t="shared" si="22"/>
        <v>104.48559670781894</v>
      </c>
      <c r="J183" s="196">
        <v>55.36</v>
      </c>
      <c r="K183" s="196">
        <f t="shared" si="23"/>
        <v>1062.912</v>
      </c>
      <c r="L183" s="181">
        <f t="shared" si="24"/>
        <v>109.01929893658921</v>
      </c>
      <c r="M183" s="194"/>
      <c r="N183" s="195">
        <v>0</v>
      </c>
      <c r="O183" s="195">
        <v>0</v>
      </c>
      <c r="P183" s="195">
        <f t="shared" si="25"/>
        <v>0</v>
      </c>
      <c r="Q183" s="195">
        <f t="shared" si="26"/>
        <v>0</v>
      </c>
      <c r="R183" s="195" t="e">
        <f t="shared" si="27"/>
        <v>#DIV/0!</v>
      </c>
      <c r="S183" s="196"/>
      <c r="T183" s="196">
        <f t="shared" si="28"/>
        <v>0</v>
      </c>
      <c r="U183" s="196" t="e">
        <f t="shared" si="29"/>
        <v>#DIV/0!</v>
      </c>
      <c r="V183" s="169"/>
      <c r="W183" s="169"/>
      <c r="X183" s="169"/>
    </row>
    <row r="184" spans="1:24" x14ac:dyDescent="0.25">
      <c r="A184" s="306"/>
      <c r="B184" s="311"/>
      <c r="C184" s="192" t="s">
        <v>83</v>
      </c>
      <c r="D184" s="194">
        <v>52.6</v>
      </c>
      <c r="E184" s="195">
        <v>22.06</v>
      </c>
      <c r="F184" s="195">
        <v>23.05</v>
      </c>
      <c r="G184" s="195">
        <f t="shared" si="20"/>
        <v>1160.356</v>
      </c>
      <c r="H184" s="195">
        <f t="shared" si="21"/>
        <v>1212.43</v>
      </c>
      <c r="I184" s="195">
        <f t="shared" si="22"/>
        <v>104.48776065276519</v>
      </c>
      <c r="J184" s="196">
        <v>25.13</v>
      </c>
      <c r="K184" s="196">
        <f t="shared" si="23"/>
        <v>1321.838</v>
      </c>
      <c r="L184" s="181">
        <f t="shared" si="24"/>
        <v>109.02386117136658</v>
      </c>
      <c r="M184" s="194"/>
      <c r="N184" s="195">
        <v>0</v>
      </c>
      <c r="O184" s="195">
        <v>0</v>
      </c>
      <c r="P184" s="195">
        <f t="shared" si="25"/>
        <v>0</v>
      </c>
      <c r="Q184" s="195">
        <f t="shared" si="26"/>
        <v>0</v>
      </c>
      <c r="R184" s="195" t="e">
        <f t="shared" si="27"/>
        <v>#DIV/0!</v>
      </c>
      <c r="S184" s="196"/>
      <c r="T184" s="196">
        <f t="shared" si="28"/>
        <v>0</v>
      </c>
      <c r="U184" s="196" t="e">
        <f t="shared" si="29"/>
        <v>#DIV/0!</v>
      </c>
      <c r="V184" s="169"/>
      <c r="W184" s="169"/>
      <c r="X184" s="169"/>
    </row>
    <row r="185" spans="1:24" x14ac:dyDescent="0.25">
      <c r="A185" s="306"/>
      <c r="B185" s="311"/>
      <c r="C185" s="192" t="s">
        <v>275</v>
      </c>
      <c r="D185" s="194">
        <v>20.3</v>
      </c>
      <c r="E185" s="195">
        <v>35.18</v>
      </c>
      <c r="F185" s="195">
        <v>36.770000000000003</v>
      </c>
      <c r="G185" s="195">
        <f t="shared" si="20"/>
        <v>714.154</v>
      </c>
      <c r="H185" s="195">
        <f t="shared" si="21"/>
        <v>746.43100000000004</v>
      </c>
      <c r="I185" s="195">
        <f t="shared" si="22"/>
        <v>104.51961341671405</v>
      </c>
      <c r="J185" s="196">
        <v>40.08</v>
      </c>
      <c r="K185" s="196">
        <f t="shared" si="23"/>
        <v>813.62400000000002</v>
      </c>
      <c r="L185" s="181">
        <f t="shared" si="24"/>
        <v>109.00190372586347</v>
      </c>
      <c r="M185" s="194"/>
      <c r="N185" s="195">
        <v>0</v>
      </c>
      <c r="O185" s="195">
        <v>0</v>
      </c>
      <c r="P185" s="195">
        <f t="shared" si="25"/>
        <v>0</v>
      </c>
      <c r="Q185" s="195">
        <f t="shared" si="26"/>
        <v>0</v>
      </c>
      <c r="R185" s="195" t="e">
        <f t="shared" si="27"/>
        <v>#DIV/0!</v>
      </c>
      <c r="S185" s="196"/>
      <c r="T185" s="196">
        <f t="shared" si="28"/>
        <v>0</v>
      </c>
      <c r="U185" s="196" t="e">
        <f t="shared" si="29"/>
        <v>#DIV/0!</v>
      </c>
      <c r="V185" s="169"/>
      <c r="W185" s="169"/>
      <c r="X185" s="169"/>
    </row>
    <row r="186" spans="1:24" ht="30" x14ac:dyDescent="0.25">
      <c r="A186" s="306"/>
      <c r="B186" s="311"/>
      <c r="C186" s="192" t="s">
        <v>246</v>
      </c>
      <c r="D186" s="194">
        <v>30.4</v>
      </c>
      <c r="E186" s="195">
        <v>47.15</v>
      </c>
      <c r="F186" s="195">
        <v>49.27</v>
      </c>
      <c r="G186" s="195">
        <f t="shared" si="20"/>
        <v>1433.36</v>
      </c>
      <c r="H186" s="195">
        <f t="shared" si="21"/>
        <v>1497.808</v>
      </c>
      <c r="I186" s="195">
        <f t="shared" si="22"/>
        <v>104.4962884411453</v>
      </c>
      <c r="J186" s="196">
        <v>53.71</v>
      </c>
      <c r="K186" s="196">
        <f t="shared" si="23"/>
        <v>1632.7839999999999</v>
      </c>
      <c r="L186" s="181">
        <f t="shared" si="24"/>
        <v>109.01156890602802</v>
      </c>
      <c r="M186" s="194"/>
      <c r="N186" s="195">
        <v>0</v>
      </c>
      <c r="O186" s="195">
        <v>0</v>
      </c>
      <c r="P186" s="195">
        <f t="shared" si="25"/>
        <v>0</v>
      </c>
      <c r="Q186" s="195">
        <f t="shared" si="26"/>
        <v>0</v>
      </c>
      <c r="R186" s="195" t="e">
        <f t="shared" si="27"/>
        <v>#DIV/0!</v>
      </c>
      <c r="S186" s="196"/>
      <c r="T186" s="196">
        <f t="shared" si="28"/>
        <v>0</v>
      </c>
      <c r="U186" s="196" t="e">
        <f t="shared" si="29"/>
        <v>#DIV/0!</v>
      </c>
      <c r="V186" s="169"/>
      <c r="W186" s="169"/>
      <c r="X186" s="169"/>
    </row>
    <row r="187" spans="1:24" ht="30" x14ac:dyDescent="0.25">
      <c r="A187" s="306"/>
      <c r="B187" s="311"/>
      <c r="C187" s="192" t="s">
        <v>84</v>
      </c>
      <c r="D187" s="194">
        <v>48.1</v>
      </c>
      <c r="E187" s="195">
        <v>48.6</v>
      </c>
      <c r="F187" s="195">
        <v>50.78</v>
      </c>
      <c r="G187" s="195">
        <f t="shared" si="20"/>
        <v>2337.6600000000003</v>
      </c>
      <c r="H187" s="195">
        <f t="shared" si="21"/>
        <v>2442.518</v>
      </c>
      <c r="I187" s="195">
        <f t="shared" si="22"/>
        <v>104.48559670781894</v>
      </c>
      <c r="J187" s="196">
        <v>55.36</v>
      </c>
      <c r="K187" s="196">
        <f t="shared" si="23"/>
        <v>2662.8160000000003</v>
      </c>
      <c r="L187" s="181">
        <f t="shared" si="24"/>
        <v>109.01929893658921</v>
      </c>
      <c r="M187" s="194"/>
      <c r="N187" s="195">
        <v>0</v>
      </c>
      <c r="O187" s="195">
        <v>0</v>
      </c>
      <c r="P187" s="195">
        <f t="shared" si="25"/>
        <v>0</v>
      </c>
      <c r="Q187" s="195">
        <f t="shared" si="26"/>
        <v>0</v>
      </c>
      <c r="R187" s="195" t="e">
        <f t="shared" si="27"/>
        <v>#DIV/0!</v>
      </c>
      <c r="S187" s="196"/>
      <c r="T187" s="196">
        <f t="shared" si="28"/>
        <v>0</v>
      </c>
      <c r="U187" s="196" t="e">
        <f t="shared" si="29"/>
        <v>#DIV/0!</v>
      </c>
      <c r="V187" s="169"/>
      <c r="W187" s="169"/>
      <c r="X187" s="169"/>
    </row>
    <row r="188" spans="1:24" ht="30" x14ac:dyDescent="0.25">
      <c r="A188" s="306"/>
      <c r="B188" s="311"/>
      <c r="C188" s="192" t="s">
        <v>85</v>
      </c>
      <c r="D188" s="194">
        <v>15.9</v>
      </c>
      <c r="E188" s="195">
        <v>44.06</v>
      </c>
      <c r="F188" s="195">
        <v>46.04</v>
      </c>
      <c r="G188" s="195">
        <f t="shared" si="20"/>
        <v>700.55400000000009</v>
      </c>
      <c r="H188" s="195">
        <f t="shared" si="21"/>
        <v>732.03600000000006</v>
      </c>
      <c r="I188" s="195">
        <f t="shared" si="22"/>
        <v>104.49387199273717</v>
      </c>
      <c r="J188" s="196">
        <v>50.18</v>
      </c>
      <c r="K188" s="196">
        <f t="shared" si="23"/>
        <v>797.86199999999997</v>
      </c>
      <c r="L188" s="181">
        <f t="shared" si="24"/>
        <v>108.99218071242399</v>
      </c>
      <c r="M188" s="194"/>
      <c r="N188" s="195">
        <v>0</v>
      </c>
      <c r="O188" s="195">
        <v>0</v>
      </c>
      <c r="P188" s="195">
        <f t="shared" si="25"/>
        <v>0</v>
      </c>
      <c r="Q188" s="195">
        <f t="shared" si="26"/>
        <v>0</v>
      </c>
      <c r="R188" s="195" t="e">
        <f t="shared" si="27"/>
        <v>#DIV/0!</v>
      </c>
      <c r="S188" s="196"/>
      <c r="T188" s="196">
        <f t="shared" si="28"/>
        <v>0</v>
      </c>
      <c r="U188" s="196" t="e">
        <f t="shared" si="29"/>
        <v>#DIV/0!</v>
      </c>
      <c r="V188" s="169"/>
      <c r="W188" s="169"/>
      <c r="X188" s="169"/>
    </row>
    <row r="189" spans="1:24" ht="30" x14ac:dyDescent="0.25">
      <c r="A189" s="306"/>
      <c r="B189" s="311"/>
      <c r="C189" s="192" t="s">
        <v>86</v>
      </c>
      <c r="D189" s="194">
        <v>20.5</v>
      </c>
      <c r="E189" s="195">
        <v>38.049999999999997</v>
      </c>
      <c r="F189" s="195">
        <v>39.770000000000003</v>
      </c>
      <c r="G189" s="195">
        <f t="shared" si="20"/>
        <v>780.02499999999998</v>
      </c>
      <c r="H189" s="195">
        <f t="shared" si="21"/>
        <v>815.28500000000008</v>
      </c>
      <c r="I189" s="195">
        <f t="shared" si="22"/>
        <v>104.52036793692511</v>
      </c>
      <c r="J189" s="196">
        <v>43.34</v>
      </c>
      <c r="K189" s="196">
        <f t="shared" si="23"/>
        <v>888.47</v>
      </c>
      <c r="L189" s="181">
        <f t="shared" si="24"/>
        <v>108.97661553935127</v>
      </c>
      <c r="M189" s="194"/>
      <c r="N189" s="195">
        <v>0</v>
      </c>
      <c r="O189" s="195">
        <v>0</v>
      </c>
      <c r="P189" s="195">
        <f t="shared" si="25"/>
        <v>0</v>
      </c>
      <c r="Q189" s="195">
        <f t="shared" si="26"/>
        <v>0</v>
      </c>
      <c r="R189" s="195" t="e">
        <f t="shared" si="27"/>
        <v>#DIV/0!</v>
      </c>
      <c r="S189" s="196"/>
      <c r="T189" s="196">
        <f t="shared" si="28"/>
        <v>0</v>
      </c>
      <c r="U189" s="196" t="e">
        <f t="shared" si="29"/>
        <v>#DIV/0!</v>
      </c>
      <c r="V189" s="169"/>
      <c r="W189" s="169"/>
      <c r="X189" s="169"/>
    </row>
    <row r="190" spans="1:24" ht="30" x14ac:dyDescent="0.25">
      <c r="A190" s="306"/>
      <c r="B190" s="311"/>
      <c r="C190" s="192" t="s">
        <v>87</v>
      </c>
      <c r="D190" s="194">
        <v>18.100000000000001</v>
      </c>
      <c r="E190" s="195">
        <v>32.35</v>
      </c>
      <c r="F190" s="195">
        <v>33.799999999999997</v>
      </c>
      <c r="G190" s="195">
        <f t="shared" si="20"/>
        <v>585.53500000000008</v>
      </c>
      <c r="H190" s="195">
        <f t="shared" si="21"/>
        <v>611.78</v>
      </c>
      <c r="I190" s="195">
        <f t="shared" si="22"/>
        <v>104.48222565687789</v>
      </c>
      <c r="J190" s="196">
        <v>36.85</v>
      </c>
      <c r="K190" s="196">
        <f t="shared" si="23"/>
        <v>666.98500000000013</v>
      </c>
      <c r="L190" s="181">
        <f t="shared" si="24"/>
        <v>109.02366863905326</v>
      </c>
      <c r="M190" s="194"/>
      <c r="N190" s="195">
        <v>0</v>
      </c>
      <c r="O190" s="195">
        <v>0</v>
      </c>
      <c r="P190" s="195">
        <f t="shared" si="25"/>
        <v>0</v>
      </c>
      <c r="Q190" s="195">
        <f t="shared" si="26"/>
        <v>0</v>
      </c>
      <c r="R190" s="195" t="e">
        <f t="shared" si="27"/>
        <v>#DIV/0!</v>
      </c>
      <c r="S190" s="196"/>
      <c r="T190" s="196">
        <f t="shared" si="28"/>
        <v>0</v>
      </c>
      <c r="U190" s="196" t="e">
        <f t="shared" si="29"/>
        <v>#DIV/0!</v>
      </c>
      <c r="V190" s="169"/>
      <c r="W190" s="169"/>
      <c r="X190" s="169"/>
    </row>
    <row r="191" spans="1:24" ht="30" x14ac:dyDescent="0.25">
      <c r="A191" s="306"/>
      <c r="B191" s="311"/>
      <c r="C191" s="192" t="s">
        <v>88</v>
      </c>
      <c r="D191" s="194">
        <v>44.6</v>
      </c>
      <c r="E191" s="195">
        <v>36.07</v>
      </c>
      <c r="F191" s="195">
        <v>37.69</v>
      </c>
      <c r="G191" s="195">
        <f t="shared" si="20"/>
        <v>1608.722</v>
      </c>
      <c r="H191" s="195">
        <f t="shared" si="21"/>
        <v>1680.9739999999999</v>
      </c>
      <c r="I191" s="195">
        <f t="shared" si="22"/>
        <v>104.49126698087052</v>
      </c>
      <c r="J191" s="196">
        <v>41.09</v>
      </c>
      <c r="K191" s="196">
        <f t="shared" si="23"/>
        <v>1832.6140000000003</v>
      </c>
      <c r="L191" s="181">
        <f t="shared" si="24"/>
        <v>109.02096046696738</v>
      </c>
      <c r="M191" s="194"/>
      <c r="N191" s="195">
        <v>0</v>
      </c>
      <c r="O191" s="195">
        <v>0</v>
      </c>
      <c r="P191" s="195">
        <f t="shared" si="25"/>
        <v>0</v>
      </c>
      <c r="Q191" s="195">
        <f t="shared" si="26"/>
        <v>0</v>
      </c>
      <c r="R191" s="195" t="e">
        <f t="shared" si="27"/>
        <v>#DIV/0!</v>
      </c>
      <c r="S191" s="196"/>
      <c r="T191" s="196">
        <f t="shared" si="28"/>
        <v>0</v>
      </c>
      <c r="U191" s="196" t="e">
        <f t="shared" si="29"/>
        <v>#DIV/0!</v>
      </c>
      <c r="V191" s="169"/>
      <c r="W191" s="169"/>
      <c r="X191" s="169"/>
    </row>
    <row r="192" spans="1:24" x14ac:dyDescent="0.25">
      <c r="A192" s="306"/>
      <c r="B192" s="311"/>
      <c r="C192" s="192" t="s">
        <v>89</v>
      </c>
      <c r="D192" s="194">
        <v>14.4</v>
      </c>
      <c r="E192" s="195">
        <v>37.630000000000003</v>
      </c>
      <c r="F192" s="195">
        <v>39.32</v>
      </c>
      <c r="G192" s="195">
        <f t="shared" si="20"/>
        <v>541.87200000000007</v>
      </c>
      <c r="H192" s="195">
        <f t="shared" si="21"/>
        <v>566.20799999999997</v>
      </c>
      <c r="I192" s="195">
        <f t="shared" si="22"/>
        <v>104.49109752856762</v>
      </c>
      <c r="J192" s="196">
        <v>42.86</v>
      </c>
      <c r="K192" s="196">
        <f t="shared" si="23"/>
        <v>617.18399999999997</v>
      </c>
      <c r="L192" s="181">
        <f t="shared" si="24"/>
        <v>109.00305188199388</v>
      </c>
      <c r="M192" s="194"/>
      <c r="N192" s="195">
        <v>0</v>
      </c>
      <c r="O192" s="195">
        <v>0</v>
      </c>
      <c r="P192" s="195">
        <f t="shared" si="25"/>
        <v>0</v>
      </c>
      <c r="Q192" s="195">
        <f t="shared" si="26"/>
        <v>0</v>
      </c>
      <c r="R192" s="195" t="e">
        <f t="shared" si="27"/>
        <v>#DIV/0!</v>
      </c>
      <c r="S192" s="196"/>
      <c r="T192" s="196">
        <f t="shared" si="28"/>
        <v>0</v>
      </c>
      <c r="U192" s="196" t="e">
        <f t="shared" si="29"/>
        <v>#DIV/0!</v>
      </c>
      <c r="V192" s="169"/>
      <c r="W192" s="169"/>
      <c r="X192" s="169"/>
    </row>
    <row r="193" spans="1:24" x14ac:dyDescent="0.25">
      <c r="A193" s="306"/>
      <c r="B193" s="311"/>
      <c r="C193" s="192" t="s">
        <v>90</v>
      </c>
      <c r="D193" s="194">
        <v>16.600000000000001</v>
      </c>
      <c r="E193" s="195">
        <v>30.34</v>
      </c>
      <c r="F193" s="195">
        <v>31.7</v>
      </c>
      <c r="G193" s="195">
        <f t="shared" si="20"/>
        <v>503.64400000000006</v>
      </c>
      <c r="H193" s="195">
        <f t="shared" si="21"/>
        <v>526.22</v>
      </c>
      <c r="I193" s="195">
        <f t="shared" si="22"/>
        <v>104.4825313117996</v>
      </c>
      <c r="J193" s="196">
        <v>34.56</v>
      </c>
      <c r="K193" s="196">
        <f t="shared" si="23"/>
        <v>573.69600000000014</v>
      </c>
      <c r="L193" s="181">
        <f t="shared" si="24"/>
        <v>109.02208201892745</v>
      </c>
      <c r="M193" s="194"/>
      <c r="N193" s="195">
        <v>0</v>
      </c>
      <c r="O193" s="195">
        <v>0</v>
      </c>
      <c r="P193" s="195">
        <f t="shared" si="25"/>
        <v>0</v>
      </c>
      <c r="Q193" s="195">
        <f t="shared" si="26"/>
        <v>0</v>
      </c>
      <c r="R193" s="195" t="e">
        <f t="shared" si="27"/>
        <v>#DIV/0!</v>
      </c>
      <c r="S193" s="196"/>
      <c r="T193" s="196">
        <f t="shared" si="28"/>
        <v>0</v>
      </c>
      <c r="U193" s="196" t="e">
        <f t="shared" si="29"/>
        <v>#DIV/0!</v>
      </c>
      <c r="V193" s="169"/>
      <c r="W193" s="169"/>
      <c r="X193" s="169"/>
    </row>
    <row r="194" spans="1:24" x14ac:dyDescent="0.25">
      <c r="A194" s="306"/>
      <c r="B194" s="311"/>
      <c r="C194" s="192" t="s">
        <v>91</v>
      </c>
      <c r="D194" s="194">
        <v>37.299999999999997</v>
      </c>
      <c r="E194" s="195">
        <v>30.72</v>
      </c>
      <c r="F194" s="195">
        <v>32.1</v>
      </c>
      <c r="G194" s="195">
        <f t="shared" si="20"/>
        <v>1145.8559999999998</v>
      </c>
      <c r="H194" s="195">
        <f t="shared" si="21"/>
        <v>1197.33</v>
      </c>
      <c r="I194" s="195">
        <f t="shared" si="22"/>
        <v>104.4921875</v>
      </c>
      <c r="J194" s="196">
        <v>34.99</v>
      </c>
      <c r="K194" s="196">
        <f t="shared" si="23"/>
        <v>1305.127</v>
      </c>
      <c r="L194" s="181">
        <f t="shared" si="24"/>
        <v>109.00311526479751</v>
      </c>
      <c r="M194" s="194"/>
      <c r="N194" s="195">
        <v>0</v>
      </c>
      <c r="O194" s="195">
        <v>0</v>
      </c>
      <c r="P194" s="195">
        <f t="shared" si="25"/>
        <v>0</v>
      </c>
      <c r="Q194" s="195">
        <f t="shared" si="26"/>
        <v>0</v>
      </c>
      <c r="R194" s="195" t="e">
        <f t="shared" si="27"/>
        <v>#DIV/0!</v>
      </c>
      <c r="S194" s="196"/>
      <c r="T194" s="196">
        <f t="shared" si="28"/>
        <v>0</v>
      </c>
      <c r="U194" s="196" t="e">
        <f t="shared" si="29"/>
        <v>#DIV/0!</v>
      </c>
      <c r="V194" s="169"/>
      <c r="W194" s="169"/>
      <c r="X194" s="169"/>
    </row>
    <row r="195" spans="1:24" x14ac:dyDescent="0.25">
      <c r="A195" s="306"/>
      <c r="B195" s="311"/>
      <c r="C195" s="192" t="s">
        <v>92</v>
      </c>
      <c r="D195" s="194">
        <v>20.9</v>
      </c>
      <c r="E195" s="195">
        <v>37.44</v>
      </c>
      <c r="F195" s="195">
        <v>39.119999999999997</v>
      </c>
      <c r="G195" s="195">
        <f t="shared" si="20"/>
        <v>782.49599999999987</v>
      </c>
      <c r="H195" s="195">
        <f t="shared" si="21"/>
        <v>817.60799999999995</v>
      </c>
      <c r="I195" s="195">
        <f t="shared" si="22"/>
        <v>104.48717948717949</v>
      </c>
      <c r="J195" s="196">
        <v>42.64</v>
      </c>
      <c r="K195" s="196">
        <f t="shared" si="23"/>
        <v>891.17599999999993</v>
      </c>
      <c r="L195" s="181">
        <f t="shared" si="24"/>
        <v>108.99795501022496</v>
      </c>
      <c r="M195" s="194"/>
      <c r="N195" s="195">
        <v>0</v>
      </c>
      <c r="O195" s="195">
        <v>0</v>
      </c>
      <c r="P195" s="195">
        <f t="shared" si="25"/>
        <v>0</v>
      </c>
      <c r="Q195" s="195">
        <f t="shared" si="26"/>
        <v>0</v>
      </c>
      <c r="R195" s="195" t="e">
        <f t="shared" si="27"/>
        <v>#DIV/0!</v>
      </c>
      <c r="S195" s="196"/>
      <c r="T195" s="196">
        <f t="shared" si="28"/>
        <v>0</v>
      </c>
      <c r="U195" s="196" t="e">
        <f t="shared" si="29"/>
        <v>#DIV/0!</v>
      </c>
      <c r="V195" s="169"/>
      <c r="W195" s="169"/>
      <c r="X195" s="169"/>
    </row>
    <row r="196" spans="1:24" ht="30" x14ac:dyDescent="0.25">
      <c r="A196" s="306"/>
      <c r="B196" s="311"/>
      <c r="C196" s="192" t="s">
        <v>94</v>
      </c>
      <c r="D196" s="194">
        <v>36.4</v>
      </c>
      <c r="E196" s="195">
        <v>41.21</v>
      </c>
      <c r="F196" s="195">
        <v>43.06</v>
      </c>
      <c r="G196" s="195">
        <f t="shared" si="20"/>
        <v>1500.0439999999999</v>
      </c>
      <c r="H196" s="195">
        <f t="shared" si="21"/>
        <v>1567.384</v>
      </c>
      <c r="I196" s="195">
        <f t="shared" si="22"/>
        <v>104.48920165008492</v>
      </c>
      <c r="J196" s="196">
        <v>46.93</v>
      </c>
      <c r="K196" s="196">
        <f t="shared" si="23"/>
        <v>1708.252</v>
      </c>
      <c r="L196" s="181">
        <f t="shared" si="24"/>
        <v>108.98745935903389</v>
      </c>
      <c r="M196" s="194"/>
      <c r="N196" s="195">
        <v>0</v>
      </c>
      <c r="O196" s="195">
        <v>0</v>
      </c>
      <c r="P196" s="195">
        <f t="shared" si="25"/>
        <v>0</v>
      </c>
      <c r="Q196" s="195">
        <f t="shared" si="26"/>
        <v>0</v>
      </c>
      <c r="R196" s="195" t="e">
        <f t="shared" si="27"/>
        <v>#DIV/0!</v>
      </c>
      <c r="S196" s="196"/>
      <c r="T196" s="196">
        <f t="shared" si="28"/>
        <v>0</v>
      </c>
      <c r="U196" s="196" t="e">
        <f t="shared" si="29"/>
        <v>#DIV/0!</v>
      </c>
      <c r="V196" s="169"/>
      <c r="W196" s="169"/>
      <c r="X196" s="169"/>
    </row>
    <row r="197" spans="1:24" ht="75" x14ac:dyDescent="0.25">
      <c r="A197" s="306"/>
      <c r="B197" s="311"/>
      <c r="C197" s="192" t="s">
        <v>276</v>
      </c>
      <c r="D197" s="194">
        <v>188.9</v>
      </c>
      <c r="E197" s="195">
        <v>48.6</v>
      </c>
      <c r="F197" s="195">
        <v>50.78</v>
      </c>
      <c r="G197" s="195">
        <f t="shared" si="20"/>
        <v>9180.5400000000009</v>
      </c>
      <c r="H197" s="195">
        <f t="shared" si="21"/>
        <v>9592.3420000000006</v>
      </c>
      <c r="I197" s="195">
        <f t="shared" si="22"/>
        <v>104.48559670781894</v>
      </c>
      <c r="J197" s="196">
        <v>55.36</v>
      </c>
      <c r="K197" s="196">
        <f t="shared" si="23"/>
        <v>10457.504000000001</v>
      </c>
      <c r="L197" s="181">
        <f t="shared" si="24"/>
        <v>109.01929893658921</v>
      </c>
      <c r="M197" s="194"/>
      <c r="N197" s="195">
        <v>0</v>
      </c>
      <c r="O197" s="195">
        <v>0</v>
      </c>
      <c r="P197" s="195">
        <f t="shared" si="25"/>
        <v>0</v>
      </c>
      <c r="Q197" s="195">
        <f t="shared" si="26"/>
        <v>0</v>
      </c>
      <c r="R197" s="195" t="e">
        <f t="shared" si="27"/>
        <v>#DIV/0!</v>
      </c>
      <c r="S197" s="196"/>
      <c r="T197" s="196">
        <f t="shared" si="28"/>
        <v>0</v>
      </c>
      <c r="U197" s="196" t="e">
        <f t="shared" si="29"/>
        <v>#DIV/0!</v>
      </c>
      <c r="V197" s="169"/>
      <c r="W197" s="169"/>
      <c r="X197" s="169"/>
    </row>
    <row r="198" spans="1:24" ht="135" x14ac:dyDescent="0.25">
      <c r="A198" s="306"/>
      <c r="B198" s="311"/>
      <c r="C198" s="192" t="s">
        <v>93</v>
      </c>
      <c r="D198" s="194">
        <v>108.8</v>
      </c>
      <c r="E198" s="195">
        <v>41.21</v>
      </c>
      <c r="F198" s="195">
        <v>43.06</v>
      </c>
      <c r="G198" s="195">
        <f t="shared" ref="G198:G225" si="30">D198*E198</f>
        <v>4483.6480000000001</v>
      </c>
      <c r="H198" s="195">
        <f t="shared" ref="H198:H225" si="31">D198*F198</f>
        <v>4684.9279999999999</v>
      </c>
      <c r="I198" s="195">
        <f t="shared" ref="I198:I225" si="32">F198/E198*100</f>
        <v>104.48920165008492</v>
      </c>
      <c r="J198" s="196">
        <v>46.93</v>
      </c>
      <c r="K198" s="196">
        <f t="shared" ref="K198:K225" si="33">D198*J198</f>
        <v>5105.9839999999995</v>
      </c>
      <c r="L198" s="181">
        <f t="shared" ref="L198:L225" si="34">J198/F198*100</f>
        <v>108.98745935903389</v>
      </c>
      <c r="M198" s="194"/>
      <c r="N198" s="195">
        <v>0</v>
      </c>
      <c r="O198" s="195">
        <v>0</v>
      </c>
      <c r="P198" s="195">
        <f t="shared" ref="P198:P225" si="35">M198*N198</f>
        <v>0</v>
      </c>
      <c r="Q198" s="195">
        <f t="shared" ref="Q198:Q225" si="36">M198*O198</f>
        <v>0</v>
      </c>
      <c r="R198" s="195" t="e">
        <f t="shared" ref="R198:R225" si="37">Q198/P198*100</f>
        <v>#DIV/0!</v>
      </c>
      <c r="S198" s="196"/>
      <c r="T198" s="196">
        <f t="shared" ref="T198:T225" si="38">M198*S198</f>
        <v>0</v>
      </c>
      <c r="U198" s="196" t="e">
        <f t="shared" ref="U198:U225" si="39">S198/O198*100</f>
        <v>#DIV/0!</v>
      </c>
      <c r="V198" s="169"/>
      <c r="W198" s="169"/>
      <c r="X198" s="169"/>
    </row>
    <row r="199" spans="1:24" x14ac:dyDescent="0.25">
      <c r="A199" s="306"/>
      <c r="B199" s="311"/>
      <c r="C199" s="192" t="s">
        <v>153</v>
      </c>
      <c r="D199" s="194">
        <v>91.79</v>
      </c>
      <c r="E199" s="195">
        <v>43.37</v>
      </c>
      <c r="F199" s="195">
        <v>45.32</v>
      </c>
      <c r="G199" s="195">
        <f t="shared" si="30"/>
        <v>3980.9322999999999</v>
      </c>
      <c r="H199" s="195">
        <f t="shared" si="31"/>
        <v>4159.9228000000003</v>
      </c>
      <c r="I199" s="195">
        <f t="shared" si="32"/>
        <v>104.4961955268619</v>
      </c>
      <c r="J199" s="196">
        <v>49.4</v>
      </c>
      <c r="K199" s="196">
        <f t="shared" si="33"/>
        <v>4534.4260000000004</v>
      </c>
      <c r="L199" s="181">
        <f t="shared" si="34"/>
        <v>109.0026478375993</v>
      </c>
      <c r="M199" s="194"/>
      <c r="N199" s="195">
        <v>0</v>
      </c>
      <c r="O199" s="195">
        <v>0</v>
      </c>
      <c r="P199" s="195">
        <f t="shared" si="35"/>
        <v>0</v>
      </c>
      <c r="Q199" s="195">
        <f t="shared" si="36"/>
        <v>0</v>
      </c>
      <c r="R199" s="195" t="e">
        <f t="shared" si="37"/>
        <v>#DIV/0!</v>
      </c>
      <c r="S199" s="196"/>
      <c r="T199" s="196">
        <f t="shared" si="38"/>
        <v>0</v>
      </c>
      <c r="U199" s="196" t="e">
        <f t="shared" si="39"/>
        <v>#DIV/0!</v>
      </c>
      <c r="V199" s="169"/>
      <c r="W199" s="169"/>
      <c r="X199" s="169"/>
    </row>
    <row r="200" spans="1:24" ht="30" x14ac:dyDescent="0.25">
      <c r="A200" s="306"/>
      <c r="B200" s="311"/>
      <c r="C200" s="192" t="s">
        <v>296</v>
      </c>
      <c r="D200" s="194">
        <v>25.76</v>
      </c>
      <c r="E200" s="195">
        <v>35.54</v>
      </c>
      <c r="F200" s="195">
        <v>37.14</v>
      </c>
      <c r="G200" s="195">
        <f t="shared" si="30"/>
        <v>915.5104</v>
      </c>
      <c r="H200" s="195">
        <f t="shared" si="31"/>
        <v>956.72640000000013</v>
      </c>
      <c r="I200" s="195">
        <f t="shared" si="32"/>
        <v>104.50196961170512</v>
      </c>
      <c r="J200" s="196">
        <v>40.49</v>
      </c>
      <c r="K200" s="196">
        <f t="shared" si="33"/>
        <v>1043.0224000000001</v>
      </c>
      <c r="L200" s="181">
        <f t="shared" si="34"/>
        <v>109.01992460958536</v>
      </c>
      <c r="M200" s="194"/>
      <c r="N200" s="195">
        <v>0</v>
      </c>
      <c r="O200" s="195">
        <v>0</v>
      </c>
      <c r="P200" s="195">
        <f t="shared" si="35"/>
        <v>0</v>
      </c>
      <c r="Q200" s="195">
        <f t="shared" si="36"/>
        <v>0</v>
      </c>
      <c r="R200" s="195" t="e">
        <f t="shared" si="37"/>
        <v>#DIV/0!</v>
      </c>
      <c r="S200" s="196"/>
      <c r="T200" s="196">
        <f t="shared" si="38"/>
        <v>0</v>
      </c>
      <c r="U200" s="196" t="e">
        <f t="shared" si="39"/>
        <v>#DIV/0!</v>
      </c>
      <c r="V200" s="169"/>
      <c r="W200" s="169"/>
      <c r="X200" s="169"/>
    </row>
    <row r="201" spans="1:24" ht="75" x14ac:dyDescent="0.25">
      <c r="A201" s="306"/>
      <c r="B201" s="311"/>
      <c r="C201" s="192" t="s">
        <v>149</v>
      </c>
      <c r="D201" s="194">
        <v>296.5</v>
      </c>
      <c r="E201" s="195">
        <v>41.29</v>
      </c>
      <c r="F201" s="195">
        <v>43.15</v>
      </c>
      <c r="G201" s="195">
        <f t="shared" si="30"/>
        <v>12242.485000000001</v>
      </c>
      <c r="H201" s="195">
        <f t="shared" si="31"/>
        <v>12793.975</v>
      </c>
      <c r="I201" s="195">
        <f t="shared" si="32"/>
        <v>104.50472269314604</v>
      </c>
      <c r="J201" s="196">
        <v>47.04</v>
      </c>
      <c r="K201" s="196">
        <f t="shared" si="33"/>
        <v>13947.36</v>
      </c>
      <c r="L201" s="181">
        <f t="shared" si="34"/>
        <v>109.01506373117033</v>
      </c>
      <c r="M201" s="194"/>
      <c r="N201" s="195">
        <v>0</v>
      </c>
      <c r="O201" s="195">
        <v>0</v>
      </c>
      <c r="P201" s="195">
        <f t="shared" si="35"/>
        <v>0</v>
      </c>
      <c r="Q201" s="195">
        <f t="shared" si="36"/>
        <v>0</v>
      </c>
      <c r="R201" s="195" t="e">
        <f t="shared" si="37"/>
        <v>#DIV/0!</v>
      </c>
      <c r="S201" s="196"/>
      <c r="T201" s="196">
        <f t="shared" si="38"/>
        <v>0</v>
      </c>
      <c r="U201" s="196" t="e">
        <f t="shared" si="39"/>
        <v>#DIV/0!</v>
      </c>
      <c r="V201" s="169"/>
      <c r="W201" s="169"/>
      <c r="X201" s="169"/>
    </row>
    <row r="202" spans="1:24" ht="45" x14ac:dyDescent="0.25">
      <c r="A202" s="306"/>
      <c r="B202" s="311"/>
      <c r="C202" s="192" t="s">
        <v>154</v>
      </c>
      <c r="D202" s="194">
        <v>16.5</v>
      </c>
      <c r="E202" s="195">
        <v>45.1</v>
      </c>
      <c r="F202" s="195">
        <v>47.12</v>
      </c>
      <c r="G202" s="195">
        <f t="shared" si="30"/>
        <v>744.15</v>
      </c>
      <c r="H202" s="195">
        <f t="shared" si="31"/>
        <v>777.4799999999999</v>
      </c>
      <c r="I202" s="195">
        <f t="shared" si="32"/>
        <v>104.47893569844788</v>
      </c>
      <c r="J202" s="196">
        <v>51.36</v>
      </c>
      <c r="K202" s="196">
        <f t="shared" si="33"/>
        <v>847.43999999999994</v>
      </c>
      <c r="L202" s="181">
        <f t="shared" si="34"/>
        <v>108.99830220713073</v>
      </c>
      <c r="M202" s="194"/>
      <c r="N202" s="195">
        <v>0</v>
      </c>
      <c r="O202" s="195">
        <v>0</v>
      </c>
      <c r="P202" s="195">
        <f t="shared" si="35"/>
        <v>0</v>
      </c>
      <c r="Q202" s="195">
        <f t="shared" si="36"/>
        <v>0</v>
      </c>
      <c r="R202" s="195" t="e">
        <f t="shared" si="37"/>
        <v>#DIV/0!</v>
      </c>
      <c r="S202" s="196"/>
      <c r="T202" s="196">
        <f t="shared" si="38"/>
        <v>0</v>
      </c>
      <c r="U202" s="196" t="e">
        <f t="shared" si="39"/>
        <v>#DIV/0!</v>
      </c>
      <c r="V202" s="169"/>
      <c r="W202" s="169"/>
      <c r="X202" s="169"/>
    </row>
    <row r="203" spans="1:24" ht="45" x14ac:dyDescent="0.25">
      <c r="A203" s="306"/>
      <c r="B203" s="311"/>
      <c r="C203" s="192" t="s">
        <v>155</v>
      </c>
      <c r="D203" s="194">
        <v>7.24</v>
      </c>
      <c r="E203" s="195">
        <v>39.31</v>
      </c>
      <c r="F203" s="195">
        <v>41.08</v>
      </c>
      <c r="G203" s="195">
        <f t="shared" si="30"/>
        <v>284.6044</v>
      </c>
      <c r="H203" s="195">
        <f t="shared" si="31"/>
        <v>297.41919999999999</v>
      </c>
      <c r="I203" s="195">
        <f t="shared" si="32"/>
        <v>104.50267107606206</v>
      </c>
      <c r="J203" s="196">
        <v>44.77</v>
      </c>
      <c r="K203" s="196">
        <f t="shared" si="33"/>
        <v>324.13480000000004</v>
      </c>
      <c r="L203" s="181">
        <f t="shared" si="34"/>
        <v>108.98247322297956</v>
      </c>
      <c r="M203" s="194"/>
      <c r="N203" s="195">
        <v>0</v>
      </c>
      <c r="O203" s="195">
        <v>0</v>
      </c>
      <c r="P203" s="195">
        <f t="shared" si="35"/>
        <v>0</v>
      </c>
      <c r="Q203" s="195">
        <f t="shared" si="36"/>
        <v>0</v>
      </c>
      <c r="R203" s="195" t="e">
        <f t="shared" si="37"/>
        <v>#DIV/0!</v>
      </c>
      <c r="S203" s="196"/>
      <c r="T203" s="196">
        <f t="shared" si="38"/>
        <v>0</v>
      </c>
      <c r="U203" s="196" t="e">
        <f t="shared" si="39"/>
        <v>#DIV/0!</v>
      </c>
      <c r="V203" s="169"/>
      <c r="W203" s="169"/>
      <c r="X203" s="169"/>
    </row>
    <row r="204" spans="1:24" ht="30" x14ac:dyDescent="0.25">
      <c r="A204" s="306"/>
      <c r="B204" s="311"/>
      <c r="C204" s="192" t="s">
        <v>156</v>
      </c>
      <c r="D204" s="194">
        <v>15</v>
      </c>
      <c r="E204" s="195">
        <v>50.62</v>
      </c>
      <c r="F204" s="195">
        <v>52.9</v>
      </c>
      <c r="G204" s="195">
        <f t="shared" si="30"/>
        <v>759.3</v>
      </c>
      <c r="H204" s="195">
        <f t="shared" si="31"/>
        <v>793.5</v>
      </c>
      <c r="I204" s="195">
        <f t="shared" si="32"/>
        <v>104.50414855788226</v>
      </c>
      <c r="J204" s="196">
        <v>57.66</v>
      </c>
      <c r="K204" s="196">
        <f t="shared" si="33"/>
        <v>864.9</v>
      </c>
      <c r="L204" s="181">
        <f t="shared" si="34"/>
        <v>108.99810964083176</v>
      </c>
      <c r="M204" s="194"/>
      <c r="N204" s="195">
        <v>0</v>
      </c>
      <c r="O204" s="195">
        <v>0</v>
      </c>
      <c r="P204" s="195">
        <f t="shared" si="35"/>
        <v>0</v>
      </c>
      <c r="Q204" s="195">
        <f t="shared" si="36"/>
        <v>0</v>
      </c>
      <c r="R204" s="195" t="e">
        <f t="shared" si="37"/>
        <v>#DIV/0!</v>
      </c>
      <c r="S204" s="196"/>
      <c r="T204" s="196">
        <f t="shared" si="38"/>
        <v>0</v>
      </c>
      <c r="U204" s="196" t="e">
        <f t="shared" si="39"/>
        <v>#DIV/0!</v>
      </c>
      <c r="V204" s="169"/>
      <c r="W204" s="169"/>
      <c r="X204" s="169"/>
    </row>
    <row r="205" spans="1:24" ht="30" x14ac:dyDescent="0.25">
      <c r="A205" s="306"/>
      <c r="B205" s="311"/>
      <c r="C205" s="192" t="s">
        <v>157</v>
      </c>
      <c r="D205" s="194">
        <v>12.7</v>
      </c>
      <c r="E205" s="195">
        <v>51.68</v>
      </c>
      <c r="F205" s="195">
        <v>54.01</v>
      </c>
      <c r="G205" s="195">
        <f t="shared" si="30"/>
        <v>656.33600000000001</v>
      </c>
      <c r="H205" s="195">
        <f t="shared" si="31"/>
        <v>685.92699999999991</v>
      </c>
      <c r="I205" s="195">
        <f t="shared" si="32"/>
        <v>104.50851393188853</v>
      </c>
      <c r="J205" s="196">
        <v>58.87</v>
      </c>
      <c r="K205" s="196">
        <f t="shared" si="33"/>
        <v>747.64899999999989</v>
      </c>
      <c r="L205" s="181">
        <f t="shared" si="34"/>
        <v>108.99833364191815</v>
      </c>
      <c r="M205" s="194"/>
      <c r="N205" s="195">
        <v>0</v>
      </c>
      <c r="O205" s="195">
        <v>0</v>
      </c>
      <c r="P205" s="195">
        <f t="shared" si="35"/>
        <v>0</v>
      </c>
      <c r="Q205" s="195">
        <f t="shared" si="36"/>
        <v>0</v>
      </c>
      <c r="R205" s="195" t="e">
        <f t="shared" si="37"/>
        <v>#DIV/0!</v>
      </c>
      <c r="S205" s="196"/>
      <c r="T205" s="196">
        <f t="shared" si="38"/>
        <v>0</v>
      </c>
      <c r="U205" s="196" t="e">
        <f t="shared" si="39"/>
        <v>#DIV/0!</v>
      </c>
      <c r="V205" s="169"/>
      <c r="W205" s="169"/>
      <c r="X205" s="169"/>
    </row>
    <row r="206" spans="1:24" ht="30" x14ac:dyDescent="0.25">
      <c r="A206" s="306"/>
      <c r="B206" s="311"/>
      <c r="C206" s="192" t="s">
        <v>158</v>
      </c>
      <c r="D206" s="194">
        <v>9.44</v>
      </c>
      <c r="E206" s="195">
        <v>51.43</v>
      </c>
      <c r="F206" s="195">
        <v>53.75</v>
      </c>
      <c r="G206" s="195">
        <f t="shared" si="30"/>
        <v>485.49919999999997</v>
      </c>
      <c r="H206" s="195">
        <f t="shared" si="31"/>
        <v>507.4</v>
      </c>
      <c r="I206" s="195">
        <f t="shared" si="32"/>
        <v>104.51098580594984</v>
      </c>
      <c r="J206" s="196">
        <v>58.582999999999998</v>
      </c>
      <c r="K206" s="196">
        <f t="shared" si="33"/>
        <v>553.02351999999996</v>
      </c>
      <c r="L206" s="181">
        <f t="shared" si="34"/>
        <v>108.99162790697675</v>
      </c>
      <c r="M206" s="194"/>
      <c r="N206" s="195">
        <v>0</v>
      </c>
      <c r="O206" s="195">
        <v>0</v>
      </c>
      <c r="P206" s="195">
        <f t="shared" si="35"/>
        <v>0</v>
      </c>
      <c r="Q206" s="195">
        <f t="shared" si="36"/>
        <v>0</v>
      </c>
      <c r="R206" s="195" t="e">
        <f t="shared" si="37"/>
        <v>#DIV/0!</v>
      </c>
      <c r="S206" s="196"/>
      <c r="T206" s="196">
        <f t="shared" si="38"/>
        <v>0</v>
      </c>
      <c r="U206" s="196" t="e">
        <f t="shared" si="39"/>
        <v>#DIV/0!</v>
      </c>
      <c r="V206" s="169"/>
      <c r="W206" s="169"/>
      <c r="X206" s="169"/>
    </row>
    <row r="207" spans="1:24" ht="30" x14ac:dyDescent="0.25">
      <c r="A207" s="306"/>
      <c r="B207" s="311"/>
      <c r="C207" s="192" t="s">
        <v>159</v>
      </c>
      <c r="D207" s="194">
        <v>6.8</v>
      </c>
      <c r="E207" s="195">
        <v>46.9</v>
      </c>
      <c r="F207" s="195">
        <v>49.01</v>
      </c>
      <c r="G207" s="195">
        <f t="shared" si="30"/>
        <v>318.91999999999996</v>
      </c>
      <c r="H207" s="195">
        <f t="shared" si="31"/>
        <v>333.26799999999997</v>
      </c>
      <c r="I207" s="195">
        <f t="shared" si="32"/>
        <v>104.49893390191897</v>
      </c>
      <c r="J207" s="196">
        <v>53.42</v>
      </c>
      <c r="K207" s="196">
        <f t="shared" si="33"/>
        <v>363.25600000000003</v>
      </c>
      <c r="L207" s="181">
        <f t="shared" si="34"/>
        <v>108.99816364007347</v>
      </c>
      <c r="M207" s="194"/>
      <c r="N207" s="195">
        <v>0</v>
      </c>
      <c r="O207" s="195">
        <v>0</v>
      </c>
      <c r="P207" s="195">
        <f t="shared" si="35"/>
        <v>0</v>
      </c>
      <c r="Q207" s="195">
        <f t="shared" si="36"/>
        <v>0</v>
      </c>
      <c r="R207" s="195" t="e">
        <f t="shared" si="37"/>
        <v>#DIV/0!</v>
      </c>
      <c r="S207" s="196"/>
      <c r="T207" s="196">
        <f t="shared" si="38"/>
        <v>0</v>
      </c>
      <c r="U207" s="196" t="e">
        <f t="shared" si="39"/>
        <v>#DIV/0!</v>
      </c>
      <c r="V207" s="169"/>
      <c r="W207" s="169"/>
      <c r="X207" s="169"/>
    </row>
    <row r="208" spans="1:24" ht="30" x14ac:dyDescent="0.25">
      <c r="A208" s="306"/>
      <c r="B208" s="311"/>
      <c r="C208" s="192" t="s">
        <v>160</v>
      </c>
      <c r="D208" s="194">
        <v>13.16</v>
      </c>
      <c r="E208" s="195">
        <v>50.29</v>
      </c>
      <c r="F208" s="195">
        <v>52.56</v>
      </c>
      <c r="G208" s="195">
        <f t="shared" si="30"/>
        <v>661.81640000000004</v>
      </c>
      <c r="H208" s="195">
        <f t="shared" si="31"/>
        <v>691.68960000000004</v>
      </c>
      <c r="I208" s="195">
        <f t="shared" si="32"/>
        <v>104.51381984489959</v>
      </c>
      <c r="J208" s="196">
        <v>57.29</v>
      </c>
      <c r="K208" s="196">
        <f t="shared" si="33"/>
        <v>753.93640000000005</v>
      </c>
      <c r="L208" s="181">
        <f t="shared" si="34"/>
        <v>108.99923896499237</v>
      </c>
      <c r="M208" s="194"/>
      <c r="N208" s="195">
        <v>0</v>
      </c>
      <c r="O208" s="195">
        <v>0</v>
      </c>
      <c r="P208" s="195">
        <f t="shared" si="35"/>
        <v>0</v>
      </c>
      <c r="Q208" s="195">
        <f t="shared" si="36"/>
        <v>0</v>
      </c>
      <c r="R208" s="195" t="e">
        <f t="shared" si="37"/>
        <v>#DIV/0!</v>
      </c>
      <c r="S208" s="196"/>
      <c r="T208" s="196">
        <f t="shared" si="38"/>
        <v>0</v>
      </c>
      <c r="U208" s="196" t="e">
        <f t="shared" si="39"/>
        <v>#DIV/0!</v>
      </c>
      <c r="V208" s="169"/>
      <c r="W208" s="169"/>
      <c r="X208" s="169"/>
    </row>
    <row r="209" spans="1:24" ht="30" x14ac:dyDescent="0.25">
      <c r="A209" s="306"/>
      <c r="B209" s="311"/>
      <c r="C209" s="192" t="s">
        <v>161</v>
      </c>
      <c r="D209" s="194">
        <v>6</v>
      </c>
      <c r="E209" s="195">
        <v>45.14</v>
      </c>
      <c r="F209" s="195">
        <v>47.17</v>
      </c>
      <c r="G209" s="195">
        <f t="shared" si="30"/>
        <v>270.84000000000003</v>
      </c>
      <c r="H209" s="195">
        <f t="shared" si="31"/>
        <v>283.02</v>
      </c>
      <c r="I209" s="195">
        <f t="shared" si="32"/>
        <v>104.49712007089056</v>
      </c>
      <c r="J209" s="196">
        <v>51.42</v>
      </c>
      <c r="K209" s="196">
        <f t="shared" si="33"/>
        <v>308.52</v>
      </c>
      <c r="L209" s="181">
        <f t="shared" si="34"/>
        <v>109.00996396014415</v>
      </c>
      <c r="M209" s="194"/>
      <c r="N209" s="195">
        <v>0</v>
      </c>
      <c r="O209" s="195">
        <v>0</v>
      </c>
      <c r="P209" s="195">
        <f t="shared" si="35"/>
        <v>0</v>
      </c>
      <c r="Q209" s="195">
        <f t="shared" si="36"/>
        <v>0</v>
      </c>
      <c r="R209" s="195" t="e">
        <f t="shared" si="37"/>
        <v>#DIV/0!</v>
      </c>
      <c r="S209" s="196"/>
      <c r="T209" s="196">
        <f t="shared" si="38"/>
        <v>0</v>
      </c>
      <c r="U209" s="196" t="e">
        <f t="shared" si="39"/>
        <v>#DIV/0!</v>
      </c>
      <c r="V209" s="169"/>
      <c r="W209" s="169"/>
      <c r="X209" s="169"/>
    </row>
    <row r="210" spans="1:24" ht="30" x14ac:dyDescent="0.25">
      <c r="A210" s="306"/>
      <c r="B210" s="311"/>
      <c r="C210" s="192" t="s">
        <v>162</v>
      </c>
      <c r="D210" s="194">
        <v>7.74</v>
      </c>
      <c r="E210" s="195">
        <v>51.61</v>
      </c>
      <c r="F210" s="195">
        <v>53.93</v>
      </c>
      <c r="G210" s="195">
        <f t="shared" si="30"/>
        <v>399.46140000000003</v>
      </c>
      <c r="H210" s="195">
        <f t="shared" si="31"/>
        <v>417.41820000000001</v>
      </c>
      <c r="I210" s="195">
        <f t="shared" si="32"/>
        <v>104.49525285797326</v>
      </c>
      <c r="J210" s="196">
        <v>58.78</v>
      </c>
      <c r="K210" s="196">
        <f t="shared" si="33"/>
        <v>454.9572</v>
      </c>
      <c r="L210" s="181">
        <f t="shared" si="34"/>
        <v>108.99313925458929</v>
      </c>
      <c r="M210" s="194"/>
      <c r="N210" s="195">
        <v>0</v>
      </c>
      <c r="O210" s="195">
        <v>0</v>
      </c>
      <c r="P210" s="195">
        <f t="shared" si="35"/>
        <v>0</v>
      </c>
      <c r="Q210" s="195">
        <f t="shared" si="36"/>
        <v>0</v>
      </c>
      <c r="R210" s="195" t="e">
        <f t="shared" si="37"/>
        <v>#DIV/0!</v>
      </c>
      <c r="S210" s="196"/>
      <c r="T210" s="196">
        <f t="shared" si="38"/>
        <v>0</v>
      </c>
      <c r="U210" s="196" t="e">
        <f t="shared" si="39"/>
        <v>#DIV/0!</v>
      </c>
      <c r="V210" s="169"/>
      <c r="W210" s="169"/>
      <c r="X210" s="169"/>
    </row>
    <row r="211" spans="1:24" ht="30" x14ac:dyDescent="0.25">
      <c r="A211" s="306"/>
      <c r="B211" s="311"/>
      <c r="C211" s="192" t="s">
        <v>163</v>
      </c>
      <c r="D211" s="194">
        <v>5.72</v>
      </c>
      <c r="E211" s="195">
        <v>52.39</v>
      </c>
      <c r="F211" s="195">
        <v>54.74</v>
      </c>
      <c r="G211" s="195">
        <f t="shared" si="30"/>
        <v>299.67079999999999</v>
      </c>
      <c r="H211" s="195">
        <f t="shared" si="31"/>
        <v>313.11279999999999</v>
      </c>
      <c r="I211" s="195">
        <f t="shared" si="32"/>
        <v>104.48558885283452</v>
      </c>
      <c r="J211" s="196">
        <v>59.68</v>
      </c>
      <c r="K211" s="196">
        <f t="shared" si="33"/>
        <v>341.36959999999999</v>
      </c>
      <c r="L211" s="181">
        <f t="shared" si="34"/>
        <v>109.02447935696019</v>
      </c>
      <c r="M211" s="194"/>
      <c r="N211" s="195">
        <v>0</v>
      </c>
      <c r="O211" s="195">
        <v>0</v>
      </c>
      <c r="P211" s="195">
        <f t="shared" si="35"/>
        <v>0</v>
      </c>
      <c r="Q211" s="195">
        <f t="shared" si="36"/>
        <v>0</v>
      </c>
      <c r="R211" s="195" t="e">
        <f t="shared" si="37"/>
        <v>#DIV/0!</v>
      </c>
      <c r="S211" s="196"/>
      <c r="T211" s="196">
        <f t="shared" si="38"/>
        <v>0</v>
      </c>
      <c r="U211" s="196" t="e">
        <f t="shared" si="39"/>
        <v>#DIV/0!</v>
      </c>
      <c r="V211" s="169"/>
      <c r="W211" s="169"/>
      <c r="X211" s="169"/>
    </row>
    <row r="212" spans="1:24" ht="60" x14ac:dyDescent="0.25">
      <c r="A212" s="306"/>
      <c r="B212" s="311"/>
      <c r="C212" s="192" t="s">
        <v>164</v>
      </c>
      <c r="D212" s="194">
        <v>9</v>
      </c>
      <c r="E212" s="195">
        <v>43.91</v>
      </c>
      <c r="F212" s="195">
        <v>45.89</v>
      </c>
      <c r="G212" s="195">
        <f t="shared" si="30"/>
        <v>395.18999999999994</v>
      </c>
      <c r="H212" s="195">
        <f t="shared" si="31"/>
        <v>413.01</v>
      </c>
      <c r="I212" s="195">
        <f t="shared" si="32"/>
        <v>104.50922341152358</v>
      </c>
      <c r="J212" s="196">
        <v>50.02</v>
      </c>
      <c r="K212" s="196">
        <f t="shared" si="33"/>
        <v>450.18</v>
      </c>
      <c r="L212" s="181">
        <f t="shared" si="34"/>
        <v>108.99978208760079</v>
      </c>
      <c r="M212" s="194"/>
      <c r="N212" s="195">
        <v>0</v>
      </c>
      <c r="O212" s="195">
        <v>0</v>
      </c>
      <c r="P212" s="195">
        <f t="shared" si="35"/>
        <v>0</v>
      </c>
      <c r="Q212" s="195">
        <f t="shared" si="36"/>
        <v>0</v>
      </c>
      <c r="R212" s="195" t="e">
        <f t="shared" si="37"/>
        <v>#DIV/0!</v>
      </c>
      <c r="S212" s="196"/>
      <c r="T212" s="196">
        <f t="shared" si="38"/>
        <v>0</v>
      </c>
      <c r="U212" s="196" t="e">
        <f t="shared" si="39"/>
        <v>#DIV/0!</v>
      </c>
      <c r="V212" s="169"/>
      <c r="W212" s="169"/>
      <c r="X212" s="169"/>
    </row>
    <row r="213" spans="1:24" ht="30" x14ac:dyDescent="0.25">
      <c r="A213" s="306"/>
      <c r="B213" s="311"/>
      <c r="C213" s="192" t="s">
        <v>165</v>
      </c>
      <c r="D213" s="194">
        <v>6</v>
      </c>
      <c r="E213" s="195">
        <v>53.42</v>
      </c>
      <c r="F213" s="195">
        <v>55.82</v>
      </c>
      <c r="G213" s="195">
        <f t="shared" si="30"/>
        <v>320.52</v>
      </c>
      <c r="H213" s="195">
        <f t="shared" si="31"/>
        <v>334.92</v>
      </c>
      <c r="I213" s="195">
        <f t="shared" si="32"/>
        <v>104.49269936353424</v>
      </c>
      <c r="J213" s="196">
        <v>60.85</v>
      </c>
      <c r="K213" s="196">
        <f t="shared" si="33"/>
        <v>365.1</v>
      </c>
      <c r="L213" s="181">
        <f t="shared" si="34"/>
        <v>109.01110713006091</v>
      </c>
      <c r="M213" s="194"/>
      <c r="N213" s="195">
        <v>0</v>
      </c>
      <c r="O213" s="195">
        <v>0</v>
      </c>
      <c r="P213" s="195">
        <f t="shared" si="35"/>
        <v>0</v>
      </c>
      <c r="Q213" s="195">
        <f t="shared" si="36"/>
        <v>0</v>
      </c>
      <c r="R213" s="195" t="e">
        <f t="shared" si="37"/>
        <v>#DIV/0!</v>
      </c>
      <c r="S213" s="196"/>
      <c r="T213" s="196">
        <f t="shared" si="38"/>
        <v>0</v>
      </c>
      <c r="U213" s="196" t="e">
        <f t="shared" si="39"/>
        <v>#DIV/0!</v>
      </c>
      <c r="V213" s="169"/>
      <c r="W213" s="169"/>
      <c r="X213" s="169"/>
    </row>
    <row r="214" spans="1:24" ht="30" x14ac:dyDescent="0.25">
      <c r="A214" s="306"/>
      <c r="B214" s="311"/>
      <c r="C214" s="192" t="s">
        <v>166</v>
      </c>
      <c r="D214" s="194">
        <v>13.6</v>
      </c>
      <c r="E214" s="195">
        <v>54.32</v>
      </c>
      <c r="F214" s="195">
        <v>56.77</v>
      </c>
      <c r="G214" s="195">
        <f t="shared" si="30"/>
        <v>738.75199999999995</v>
      </c>
      <c r="H214" s="195">
        <f t="shared" si="31"/>
        <v>772.072</v>
      </c>
      <c r="I214" s="195">
        <f t="shared" si="32"/>
        <v>104.51030927835052</v>
      </c>
      <c r="J214" s="196">
        <v>61.88</v>
      </c>
      <c r="K214" s="196">
        <f t="shared" si="33"/>
        <v>841.56799999999998</v>
      </c>
      <c r="L214" s="181">
        <f t="shared" si="34"/>
        <v>109.00123304562268</v>
      </c>
      <c r="M214" s="194"/>
      <c r="N214" s="195">
        <v>0</v>
      </c>
      <c r="O214" s="195">
        <v>0</v>
      </c>
      <c r="P214" s="195">
        <f t="shared" si="35"/>
        <v>0</v>
      </c>
      <c r="Q214" s="195">
        <f t="shared" si="36"/>
        <v>0</v>
      </c>
      <c r="R214" s="195" t="e">
        <f t="shared" si="37"/>
        <v>#DIV/0!</v>
      </c>
      <c r="S214" s="196"/>
      <c r="T214" s="196">
        <f t="shared" si="38"/>
        <v>0</v>
      </c>
      <c r="U214" s="196" t="e">
        <f t="shared" si="39"/>
        <v>#DIV/0!</v>
      </c>
      <c r="V214" s="169"/>
      <c r="W214" s="169"/>
      <c r="X214" s="169"/>
    </row>
    <row r="215" spans="1:24" ht="30" x14ac:dyDescent="0.25">
      <c r="A215" s="306"/>
      <c r="B215" s="311"/>
      <c r="C215" s="192" t="s">
        <v>324</v>
      </c>
      <c r="D215" s="194">
        <v>31.88</v>
      </c>
      <c r="E215" s="195"/>
      <c r="F215" s="195">
        <v>42.7</v>
      </c>
      <c r="G215" s="195">
        <f t="shared" si="30"/>
        <v>0</v>
      </c>
      <c r="H215" s="195">
        <f t="shared" si="31"/>
        <v>1361.2760000000001</v>
      </c>
      <c r="I215" s="195" t="e">
        <f t="shared" si="32"/>
        <v>#DIV/0!</v>
      </c>
      <c r="J215" s="196">
        <v>46.54</v>
      </c>
      <c r="K215" s="196">
        <f t="shared" si="33"/>
        <v>1483.6951999999999</v>
      </c>
      <c r="L215" s="181">
        <f t="shared" si="34"/>
        <v>108.99297423887586</v>
      </c>
      <c r="M215" s="194"/>
      <c r="N215" s="195"/>
      <c r="O215" s="195"/>
      <c r="P215" s="195">
        <f t="shared" si="35"/>
        <v>0</v>
      </c>
      <c r="Q215" s="195">
        <f t="shared" si="36"/>
        <v>0</v>
      </c>
      <c r="R215" s="195" t="e">
        <f t="shared" si="37"/>
        <v>#DIV/0!</v>
      </c>
      <c r="S215" s="196"/>
      <c r="T215" s="196">
        <f t="shared" si="38"/>
        <v>0</v>
      </c>
      <c r="U215" s="196" t="e">
        <f t="shared" si="39"/>
        <v>#DIV/0!</v>
      </c>
      <c r="V215" s="169"/>
      <c r="W215" s="169"/>
      <c r="X215" s="169"/>
    </row>
    <row r="216" spans="1:24" x14ac:dyDescent="0.25">
      <c r="A216" s="306"/>
      <c r="B216" s="311"/>
      <c r="C216" s="192" t="s">
        <v>152</v>
      </c>
      <c r="D216" s="194">
        <v>12.6</v>
      </c>
      <c r="E216" s="195">
        <v>52.51</v>
      </c>
      <c r="F216" s="195">
        <v>54.88</v>
      </c>
      <c r="G216" s="195">
        <f t="shared" si="30"/>
        <v>661.62599999999998</v>
      </c>
      <c r="H216" s="195">
        <f t="shared" si="31"/>
        <v>691.48800000000006</v>
      </c>
      <c r="I216" s="195">
        <f t="shared" si="32"/>
        <v>104.51342601409257</v>
      </c>
      <c r="J216" s="196">
        <v>59.82</v>
      </c>
      <c r="K216" s="196">
        <f t="shared" si="33"/>
        <v>753.73199999999997</v>
      </c>
      <c r="L216" s="181">
        <f t="shared" si="34"/>
        <v>109.00145772594752</v>
      </c>
      <c r="M216" s="194"/>
      <c r="N216" s="195">
        <v>0</v>
      </c>
      <c r="O216" s="195">
        <v>0</v>
      </c>
      <c r="P216" s="195">
        <f t="shared" si="35"/>
        <v>0</v>
      </c>
      <c r="Q216" s="195">
        <f t="shared" si="36"/>
        <v>0</v>
      </c>
      <c r="R216" s="195" t="e">
        <f t="shared" si="37"/>
        <v>#DIV/0!</v>
      </c>
      <c r="S216" s="196"/>
      <c r="T216" s="196">
        <f t="shared" si="38"/>
        <v>0</v>
      </c>
      <c r="U216" s="196" t="e">
        <f t="shared" si="39"/>
        <v>#DIV/0!</v>
      </c>
      <c r="V216" s="169"/>
      <c r="W216" s="169"/>
      <c r="X216" s="169"/>
    </row>
    <row r="217" spans="1:24" x14ac:dyDescent="0.25">
      <c r="A217" s="306"/>
      <c r="B217" s="311"/>
      <c r="C217" s="192" t="s">
        <v>252</v>
      </c>
      <c r="D217" s="194">
        <v>13.72</v>
      </c>
      <c r="E217" s="195">
        <v>43.31</v>
      </c>
      <c r="F217" s="195">
        <v>45.25</v>
      </c>
      <c r="G217" s="195">
        <f t="shared" si="30"/>
        <v>594.21320000000003</v>
      </c>
      <c r="H217" s="195">
        <f t="shared" si="31"/>
        <v>620.83000000000004</v>
      </c>
      <c r="I217" s="195">
        <f t="shared" si="32"/>
        <v>104.47933502655276</v>
      </c>
      <c r="J217" s="196">
        <v>49.32</v>
      </c>
      <c r="K217" s="196">
        <f t="shared" si="33"/>
        <v>676.67040000000009</v>
      </c>
      <c r="L217" s="181">
        <f t="shared" si="34"/>
        <v>108.99447513812154</v>
      </c>
      <c r="M217" s="194"/>
      <c r="N217" s="195">
        <v>0</v>
      </c>
      <c r="O217" s="195">
        <v>0</v>
      </c>
      <c r="P217" s="195">
        <f t="shared" si="35"/>
        <v>0</v>
      </c>
      <c r="Q217" s="195">
        <f t="shared" si="36"/>
        <v>0</v>
      </c>
      <c r="R217" s="195" t="e">
        <f t="shared" si="37"/>
        <v>#DIV/0!</v>
      </c>
      <c r="S217" s="196"/>
      <c r="T217" s="196">
        <f t="shared" si="38"/>
        <v>0</v>
      </c>
      <c r="U217" s="196" t="e">
        <f t="shared" si="39"/>
        <v>#DIV/0!</v>
      </c>
      <c r="V217" s="169"/>
      <c r="W217" s="169"/>
      <c r="X217" s="169"/>
    </row>
    <row r="218" spans="1:24" ht="30" x14ac:dyDescent="0.25">
      <c r="A218" s="306"/>
      <c r="B218" s="311"/>
      <c r="C218" s="192" t="s">
        <v>253</v>
      </c>
      <c r="D218" s="194">
        <v>8.8699999999999992</v>
      </c>
      <c r="E218" s="195">
        <v>50.24</v>
      </c>
      <c r="F218" s="195">
        <v>52.5</v>
      </c>
      <c r="G218" s="195">
        <f t="shared" si="30"/>
        <v>445.62879999999996</v>
      </c>
      <c r="H218" s="195">
        <f t="shared" si="31"/>
        <v>465.67499999999995</v>
      </c>
      <c r="I218" s="195">
        <f t="shared" si="32"/>
        <v>104.49840764331211</v>
      </c>
      <c r="J218" s="196">
        <v>57.23</v>
      </c>
      <c r="K218" s="196">
        <f t="shared" si="33"/>
        <v>507.63009999999991</v>
      </c>
      <c r="L218" s="181">
        <f t="shared" si="34"/>
        <v>109.0095238095238</v>
      </c>
      <c r="M218" s="194"/>
      <c r="N218" s="195">
        <v>0</v>
      </c>
      <c r="O218" s="195">
        <v>0</v>
      </c>
      <c r="P218" s="195">
        <f t="shared" si="35"/>
        <v>0</v>
      </c>
      <c r="Q218" s="195">
        <f t="shared" si="36"/>
        <v>0</v>
      </c>
      <c r="R218" s="195" t="e">
        <f t="shared" si="37"/>
        <v>#DIV/0!</v>
      </c>
      <c r="S218" s="196"/>
      <c r="T218" s="196">
        <f t="shared" si="38"/>
        <v>0</v>
      </c>
      <c r="U218" s="196" t="e">
        <f t="shared" si="39"/>
        <v>#DIV/0!</v>
      </c>
      <c r="V218" s="169"/>
      <c r="W218" s="169"/>
      <c r="X218" s="169"/>
    </row>
    <row r="219" spans="1:24" ht="30" x14ac:dyDescent="0.25">
      <c r="A219" s="306"/>
      <c r="B219" s="311"/>
      <c r="C219" s="192" t="s">
        <v>254</v>
      </c>
      <c r="D219" s="194">
        <v>11.14</v>
      </c>
      <c r="E219" s="195">
        <v>47.1</v>
      </c>
      <c r="F219" s="195">
        <v>49.22</v>
      </c>
      <c r="G219" s="195">
        <f t="shared" si="30"/>
        <v>524.69400000000007</v>
      </c>
      <c r="H219" s="195">
        <f t="shared" si="31"/>
        <v>548.31079999999997</v>
      </c>
      <c r="I219" s="195">
        <f t="shared" si="32"/>
        <v>104.50106157112526</v>
      </c>
      <c r="J219" s="196">
        <v>53.65</v>
      </c>
      <c r="K219" s="196">
        <f t="shared" si="33"/>
        <v>597.66100000000006</v>
      </c>
      <c r="L219" s="181">
        <f t="shared" si="34"/>
        <v>109.00040633888663</v>
      </c>
      <c r="M219" s="194"/>
      <c r="N219" s="195">
        <v>0</v>
      </c>
      <c r="O219" s="195">
        <v>0</v>
      </c>
      <c r="P219" s="195">
        <f t="shared" si="35"/>
        <v>0</v>
      </c>
      <c r="Q219" s="195">
        <f t="shared" si="36"/>
        <v>0</v>
      </c>
      <c r="R219" s="195" t="e">
        <f t="shared" si="37"/>
        <v>#DIV/0!</v>
      </c>
      <c r="S219" s="196"/>
      <c r="T219" s="196">
        <f t="shared" si="38"/>
        <v>0</v>
      </c>
      <c r="U219" s="196" t="e">
        <f t="shared" si="39"/>
        <v>#DIV/0!</v>
      </c>
      <c r="V219" s="169"/>
      <c r="W219" s="169"/>
      <c r="X219" s="169"/>
    </row>
    <row r="220" spans="1:24" x14ac:dyDescent="0.25">
      <c r="A220" s="306"/>
      <c r="B220" s="311"/>
      <c r="C220" s="192" t="s">
        <v>255</v>
      </c>
      <c r="D220" s="194">
        <v>26.16</v>
      </c>
      <c r="E220" s="195">
        <v>41.64</v>
      </c>
      <c r="F220" s="195">
        <v>43.51</v>
      </c>
      <c r="G220" s="195">
        <f t="shared" si="30"/>
        <v>1089.3024</v>
      </c>
      <c r="H220" s="195">
        <f t="shared" si="31"/>
        <v>1138.2215999999999</v>
      </c>
      <c r="I220" s="195">
        <f t="shared" si="32"/>
        <v>104.49087415946205</v>
      </c>
      <c r="J220" s="196">
        <v>47.42</v>
      </c>
      <c r="K220" s="196">
        <f t="shared" si="33"/>
        <v>1240.5072</v>
      </c>
      <c r="L220" s="181">
        <f t="shared" si="34"/>
        <v>108.98643989887383</v>
      </c>
      <c r="M220" s="194"/>
      <c r="N220" s="195">
        <v>0</v>
      </c>
      <c r="O220" s="195">
        <v>0</v>
      </c>
      <c r="P220" s="195">
        <f t="shared" si="35"/>
        <v>0</v>
      </c>
      <c r="Q220" s="195">
        <f t="shared" si="36"/>
        <v>0</v>
      </c>
      <c r="R220" s="195" t="e">
        <f t="shared" si="37"/>
        <v>#DIV/0!</v>
      </c>
      <c r="S220" s="196"/>
      <c r="T220" s="196">
        <f t="shared" si="38"/>
        <v>0</v>
      </c>
      <c r="U220" s="196" t="e">
        <f t="shared" si="39"/>
        <v>#DIV/0!</v>
      </c>
      <c r="V220" s="169"/>
      <c r="W220" s="169"/>
      <c r="X220" s="169"/>
    </row>
    <row r="221" spans="1:24" ht="45" x14ac:dyDescent="0.25">
      <c r="A221" s="306"/>
      <c r="B221" s="311"/>
      <c r="C221" s="192" t="s">
        <v>257</v>
      </c>
      <c r="D221" s="194">
        <v>65.709999999999994</v>
      </c>
      <c r="E221" s="195">
        <v>54.41</v>
      </c>
      <c r="F221" s="195">
        <v>56.86</v>
      </c>
      <c r="G221" s="195">
        <f t="shared" si="30"/>
        <v>3575.2810999999992</v>
      </c>
      <c r="H221" s="195">
        <f t="shared" si="31"/>
        <v>3736.2705999999998</v>
      </c>
      <c r="I221" s="195">
        <f t="shared" si="32"/>
        <v>104.50284874104025</v>
      </c>
      <c r="J221" s="196">
        <v>61.97</v>
      </c>
      <c r="K221" s="196">
        <f t="shared" si="33"/>
        <v>4072.0486999999994</v>
      </c>
      <c r="L221" s="181">
        <f t="shared" si="34"/>
        <v>108.98698557861415</v>
      </c>
      <c r="M221" s="194"/>
      <c r="N221" s="195">
        <v>0</v>
      </c>
      <c r="O221" s="195">
        <v>0</v>
      </c>
      <c r="P221" s="195">
        <f t="shared" si="35"/>
        <v>0</v>
      </c>
      <c r="Q221" s="195">
        <f t="shared" si="36"/>
        <v>0</v>
      </c>
      <c r="R221" s="195" t="e">
        <f t="shared" si="37"/>
        <v>#DIV/0!</v>
      </c>
      <c r="S221" s="196"/>
      <c r="T221" s="196">
        <f t="shared" si="38"/>
        <v>0</v>
      </c>
      <c r="U221" s="196" t="e">
        <f t="shared" si="39"/>
        <v>#DIV/0!</v>
      </c>
      <c r="V221" s="169"/>
      <c r="W221" s="169"/>
      <c r="X221" s="169"/>
    </row>
    <row r="222" spans="1:24" x14ac:dyDescent="0.25">
      <c r="A222" s="306"/>
      <c r="B222" s="311"/>
      <c r="C222" s="192" t="s">
        <v>258</v>
      </c>
      <c r="D222" s="194">
        <v>15.84</v>
      </c>
      <c r="E222" s="195">
        <v>45.24</v>
      </c>
      <c r="F222" s="195">
        <v>47.28</v>
      </c>
      <c r="G222" s="195">
        <f t="shared" si="30"/>
        <v>716.60160000000008</v>
      </c>
      <c r="H222" s="195">
        <f t="shared" si="31"/>
        <v>748.91520000000003</v>
      </c>
      <c r="I222" s="195">
        <f t="shared" si="32"/>
        <v>104.50928381962865</v>
      </c>
      <c r="J222" s="196">
        <v>51.54</v>
      </c>
      <c r="K222" s="196">
        <f t="shared" si="33"/>
        <v>816.39359999999999</v>
      </c>
      <c r="L222" s="181">
        <f t="shared" si="34"/>
        <v>109.01015228426397</v>
      </c>
      <c r="M222" s="194"/>
      <c r="N222" s="195">
        <v>0</v>
      </c>
      <c r="O222" s="195">
        <v>0</v>
      </c>
      <c r="P222" s="195">
        <f t="shared" si="35"/>
        <v>0</v>
      </c>
      <c r="Q222" s="195">
        <f t="shared" si="36"/>
        <v>0</v>
      </c>
      <c r="R222" s="195" t="e">
        <f t="shared" si="37"/>
        <v>#DIV/0!</v>
      </c>
      <c r="S222" s="196"/>
      <c r="T222" s="196">
        <f t="shared" si="38"/>
        <v>0</v>
      </c>
      <c r="U222" s="196" t="e">
        <f t="shared" si="39"/>
        <v>#DIV/0!</v>
      </c>
      <c r="V222" s="169"/>
      <c r="W222" s="169"/>
      <c r="X222" s="169"/>
    </row>
    <row r="223" spans="1:24" ht="30" x14ac:dyDescent="0.25">
      <c r="A223" s="306"/>
      <c r="B223" s="311"/>
      <c r="C223" s="192" t="s">
        <v>256</v>
      </c>
      <c r="D223" s="194">
        <v>23.76</v>
      </c>
      <c r="E223" s="195">
        <v>45.16</v>
      </c>
      <c r="F223" s="195">
        <v>47.18</v>
      </c>
      <c r="G223" s="195">
        <f t="shared" si="30"/>
        <v>1073.0016000000001</v>
      </c>
      <c r="H223" s="195">
        <f t="shared" si="31"/>
        <v>1120.9968000000001</v>
      </c>
      <c r="I223" s="195">
        <f t="shared" si="32"/>
        <v>104.47298494242693</v>
      </c>
      <c r="J223" s="196">
        <v>51.43</v>
      </c>
      <c r="K223" s="196">
        <f t="shared" si="33"/>
        <v>1221.9768000000001</v>
      </c>
      <c r="L223" s="181">
        <f t="shared" si="34"/>
        <v>109.00805426027978</v>
      </c>
      <c r="M223" s="194"/>
      <c r="N223" s="195">
        <v>0</v>
      </c>
      <c r="O223" s="195">
        <v>0</v>
      </c>
      <c r="P223" s="195">
        <f t="shared" si="35"/>
        <v>0</v>
      </c>
      <c r="Q223" s="195">
        <f t="shared" si="36"/>
        <v>0</v>
      </c>
      <c r="R223" s="195" t="e">
        <f t="shared" si="37"/>
        <v>#DIV/0!</v>
      </c>
      <c r="S223" s="196"/>
      <c r="T223" s="196">
        <f t="shared" si="38"/>
        <v>0</v>
      </c>
      <c r="U223" s="196" t="e">
        <f t="shared" si="39"/>
        <v>#DIV/0!</v>
      </c>
      <c r="V223" s="169"/>
      <c r="W223" s="169"/>
      <c r="X223" s="169"/>
    </row>
    <row r="224" spans="1:24" x14ac:dyDescent="0.25">
      <c r="A224" s="306"/>
      <c r="B224" s="311"/>
      <c r="C224" s="192" t="s">
        <v>69</v>
      </c>
      <c r="D224" s="194">
        <v>20</v>
      </c>
      <c r="E224" s="195">
        <v>48.6</v>
      </c>
      <c r="F224" s="195">
        <v>50.78</v>
      </c>
      <c r="G224" s="195">
        <f t="shared" si="30"/>
        <v>972</v>
      </c>
      <c r="H224" s="195">
        <f t="shared" si="31"/>
        <v>1015.6</v>
      </c>
      <c r="I224" s="195">
        <f t="shared" si="32"/>
        <v>104.48559670781894</v>
      </c>
      <c r="J224" s="196">
        <v>55.36</v>
      </c>
      <c r="K224" s="196">
        <f t="shared" si="33"/>
        <v>1107.2</v>
      </c>
      <c r="L224" s="181">
        <f t="shared" si="34"/>
        <v>109.01929893658921</v>
      </c>
      <c r="M224" s="194"/>
      <c r="N224" s="195">
        <v>0</v>
      </c>
      <c r="O224" s="195">
        <v>0</v>
      </c>
      <c r="P224" s="195">
        <f t="shared" si="35"/>
        <v>0</v>
      </c>
      <c r="Q224" s="195">
        <f t="shared" si="36"/>
        <v>0</v>
      </c>
      <c r="R224" s="195" t="e">
        <f t="shared" si="37"/>
        <v>#DIV/0!</v>
      </c>
      <c r="S224" s="196"/>
      <c r="T224" s="196">
        <f t="shared" si="38"/>
        <v>0</v>
      </c>
      <c r="U224" s="196" t="e">
        <f t="shared" si="39"/>
        <v>#DIV/0!</v>
      </c>
      <c r="V224" s="169"/>
      <c r="W224" s="169"/>
      <c r="X224" s="169"/>
    </row>
    <row r="225" spans="1:24" x14ac:dyDescent="0.25">
      <c r="A225" s="306"/>
      <c r="B225" s="311"/>
      <c r="C225" s="192" t="s">
        <v>148</v>
      </c>
      <c r="D225" s="194">
        <v>99.28</v>
      </c>
      <c r="E225" s="195">
        <v>41.33</v>
      </c>
      <c r="F225" s="195">
        <v>43.19</v>
      </c>
      <c r="G225" s="195">
        <f t="shared" si="30"/>
        <v>4103.2424000000001</v>
      </c>
      <c r="H225" s="195">
        <f t="shared" si="31"/>
        <v>4287.9031999999997</v>
      </c>
      <c r="I225" s="195">
        <f t="shared" si="32"/>
        <v>104.50036293249457</v>
      </c>
      <c r="J225" s="196">
        <v>47.08</v>
      </c>
      <c r="K225" s="196">
        <f t="shared" si="33"/>
        <v>4674.1023999999998</v>
      </c>
      <c r="L225" s="181">
        <f t="shared" si="34"/>
        <v>109.00671451724936</v>
      </c>
      <c r="M225" s="194">
        <v>21.04</v>
      </c>
      <c r="N225" s="195">
        <v>58.98</v>
      </c>
      <c r="O225" s="195">
        <v>61.63</v>
      </c>
      <c r="P225" s="195">
        <f t="shared" si="35"/>
        <v>1240.9391999999998</v>
      </c>
      <c r="Q225" s="195">
        <f t="shared" si="36"/>
        <v>1296.6952000000001</v>
      </c>
      <c r="R225" s="195">
        <f t="shared" si="37"/>
        <v>104.49304849101392</v>
      </c>
      <c r="S225" s="196">
        <v>67.180000000000007</v>
      </c>
      <c r="T225" s="196">
        <f t="shared" si="38"/>
        <v>1413.4672</v>
      </c>
      <c r="U225" s="196">
        <f t="shared" si="39"/>
        <v>109.005354535129</v>
      </c>
      <c r="V225" s="169"/>
      <c r="W225" s="169"/>
      <c r="X225" s="169"/>
    </row>
    <row r="226" spans="1:24" x14ac:dyDescent="0.25">
      <c r="A226" s="169"/>
      <c r="B226" s="175" t="s">
        <v>325</v>
      </c>
      <c r="C226" s="169"/>
      <c r="D226" s="176">
        <f t="shared" ref="D226:Q226" si="40">SUM(D5:D225)</f>
        <v>35527.508999999991</v>
      </c>
      <c r="E226" s="177"/>
      <c r="F226" s="186">
        <f>H226/D226</f>
        <v>30.503240696385443</v>
      </c>
      <c r="G226" s="177">
        <f t="shared" si="40"/>
        <v>1026917.3844699999</v>
      </c>
      <c r="H226" s="177">
        <f t="shared" si="40"/>
        <v>1083704.1583699998</v>
      </c>
      <c r="I226" s="177"/>
      <c r="J226" s="184">
        <f>K226/D226</f>
        <v>33.429460244173065</v>
      </c>
      <c r="K226" s="178">
        <f t="shared" si="40"/>
        <v>1187665.4496900004</v>
      </c>
      <c r="L226" s="182">
        <f>K226/H226*100</f>
        <v>109.59314315784935</v>
      </c>
      <c r="M226" s="176">
        <f t="shared" si="40"/>
        <v>28919.108000000004</v>
      </c>
      <c r="N226" s="177"/>
      <c r="O226" s="186">
        <f>Q226/M226</f>
        <v>20.623473072890068</v>
      </c>
      <c r="P226" s="177">
        <f t="shared" si="40"/>
        <v>568821.76078000013</v>
      </c>
      <c r="Q226" s="177">
        <f t="shared" si="40"/>
        <v>596412.44512999977</v>
      </c>
      <c r="R226" s="177"/>
      <c r="S226" s="184">
        <f>T226/M226</f>
        <v>22.843464605823936</v>
      </c>
      <c r="T226" s="178">
        <f>SUM(T5:T225)</f>
        <v>660612.62002999987</v>
      </c>
      <c r="U226" s="182">
        <f>T226/Q226*100</f>
        <v>110.7643922296099</v>
      </c>
      <c r="V226" s="169">
        <f>H226+Q226</f>
        <v>1680116.6034999997</v>
      </c>
      <c r="W226" s="169">
        <f>K226+T226</f>
        <v>1848278.0697200003</v>
      </c>
      <c r="X226" s="190">
        <f>W226/V226*100</f>
        <v>110.00891639721246</v>
      </c>
    </row>
    <row r="227" spans="1:24" x14ac:dyDescent="0.25">
      <c r="A227" s="169"/>
      <c r="B227" s="175"/>
      <c r="C227" s="169"/>
      <c r="D227" s="176"/>
      <c r="E227" s="177"/>
      <c r="F227" s="177"/>
      <c r="G227" s="177"/>
      <c r="H227" s="177"/>
      <c r="I227" s="177"/>
      <c r="J227" s="178"/>
      <c r="K227" s="178"/>
      <c r="L227" s="178"/>
      <c r="M227" s="176"/>
      <c r="N227" s="177"/>
      <c r="O227" s="177"/>
      <c r="P227" s="177"/>
      <c r="Q227" s="177"/>
      <c r="R227" s="177"/>
      <c r="S227" s="178"/>
      <c r="T227" s="178"/>
      <c r="U227" s="178"/>
      <c r="V227" s="169"/>
      <c r="W227" s="169"/>
      <c r="X227" s="169"/>
    </row>
    <row r="228" spans="1:24" x14ac:dyDescent="0.25">
      <c r="A228" s="169"/>
      <c r="B228" s="175"/>
      <c r="C228" s="169"/>
      <c r="D228" s="176"/>
      <c r="E228" s="177"/>
      <c r="F228" s="177"/>
      <c r="G228" s="177"/>
      <c r="H228" s="177"/>
      <c r="I228" s="177"/>
      <c r="J228" s="178"/>
      <c r="K228" s="178"/>
      <c r="L228" s="178"/>
      <c r="M228" s="176"/>
      <c r="N228" s="177"/>
      <c r="O228" s="177"/>
      <c r="P228" s="177"/>
      <c r="Q228" s="177"/>
      <c r="R228" s="177"/>
      <c r="S228" s="178"/>
      <c r="T228" s="178"/>
      <c r="U228" s="178"/>
      <c r="V228" s="169"/>
      <c r="W228" s="169"/>
      <c r="X228" s="169"/>
    </row>
    <row r="229" spans="1:24" x14ac:dyDescent="0.25">
      <c r="A229" s="169"/>
      <c r="B229" s="175"/>
      <c r="C229" s="169"/>
      <c r="D229" s="176"/>
      <c r="E229" s="177"/>
      <c r="F229" s="177"/>
      <c r="G229" s="177"/>
      <c r="H229" s="177"/>
      <c r="I229" s="177"/>
      <c r="J229" s="178"/>
      <c r="K229" s="178"/>
      <c r="L229" s="178"/>
      <c r="M229" s="176"/>
      <c r="N229" s="177"/>
      <c r="O229" s="177"/>
      <c r="P229" s="177"/>
      <c r="Q229" s="177" t="e">
        <f>Q227/P227*100</f>
        <v>#DIV/0!</v>
      </c>
      <c r="R229" s="177"/>
      <c r="S229" s="178"/>
      <c r="T229" s="178"/>
      <c r="U229" s="178"/>
      <c r="V229" s="169"/>
      <c r="W229" s="169"/>
      <c r="X229" s="169"/>
    </row>
    <row r="230" spans="1:24" x14ac:dyDescent="0.25">
      <c r="A230" s="169"/>
      <c r="B230" s="175"/>
      <c r="C230" s="169"/>
      <c r="D230" s="176"/>
      <c r="E230" s="177"/>
      <c r="F230" s="177"/>
      <c r="G230" s="177"/>
      <c r="H230" s="177"/>
      <c r="I230" s="177"/>
      <c r="J230" s="178"/>
      <c r="K230" s="178"/>
      <c r="L230" s="178"/>
      <c r="M230" s="176"/>
      <c r="N230" s="177"/>
      <c r="O230" s="177"/>
      <c r="P230" s="177"/>
      <c r="Q230" s="177"/>
      <c r="R230" s="177"/>
      <c r="S230" s="178"/>
      <c r="T230" s="178"/>
      <c r="U230" s="178"/>
      <c r="V230" s="169"/>
      <c r="W230" s="169"/>
      <c r="X230" s="169"/>
    </row>
    <row r="231" spans="1:24" x14ac:dyDescent="0.25">
      <c r="A231" s="169"/>
      <c r="B231" s="175"/>
      <c r="C231" s="169"/>
      <c r="D231" s="176"/>
      <c r="E231" s="177"/>
      <c r="F231" s="177"/>
      <c r="G231" s="177"/>
      <c r="H231" s="177"/>
      <c r="I231" s="177"/>
      <c r="J231" s="178"/>
      <c r="K231" s="178"/>
      <c r="L231" s="178"/>
      <c r="M231" s="176"/>
      <c r="N231" s="177"/>
      <c r="O231" s="177"/>
      <c r="P231" s="177"/>
      <c r="Q231" s="177"/>
      <c r="R231" s="177"/>
      <c r="S231" s="178"/>
      <c r="T231" s="178"/>
      <c r="U231" s="178"/>
      <c r="V231" s="169"/>
      <c r="W231" s="169"/>
      <c r="X231" s="169"/>
    </row>
    <row r="232" spans="1:24" ht="30" x14ac:dyDescent="0.25">
      <c r="A232" s="169"/>
      <c r="B232" s="193" t="s">
        <v>243</v>
      </c>
      <c r="C232" s="192"/>
      <c r="D232" s="194">
        <v>886.12800000000004</v>
      </c>
      <c r="E232" s="195">
        <v>549.74</v>
      </c>
      <c r="F232" s="195">
        <v>585.47</v>
      </c>
      <c r="G232" s="195">
        <f>D232*E232</f>
        <v>487140.00672</v>
      </c>
      <c r="H232" s="195">
        <f>D232*F232</f>
        <v>518801.36016000004</v>
      </c>
      <c r="I232" s="195">
        <f>F232/E232*100</f>
        <v>106.49943609706408</v>
      </c>
      <c r="J232" s="180">
        <f>F232*1.1</f>
        <v>644.01700000000005</v>
      </c>
      <c r="K232" s="196">
        <f>J232*D232</f>
        <v>570681.4961760001</v>
      </c>
      <c r="L232" s="181">
        <f>J232/F232*100</f>
        <v>110.00000000000001</v>
      </c>
      <c r="M232" s="176"/>
      <c r="N232" s="177"/>
      <c r="O232" s="177"/>
      <c r="P232" s="177"/>
      <c r="Q232" s="177"/>
      <c r="R232" s="177"/>
      <c r="S232" s="178"/>
      <c r="T232" s="178"/>
      <c r="U232" s="178"/>
      <c r="V232" s="169"/>
      <c r="W232" s="169"/>
      <c r="X232" s="169"/>
    </row>
    <row r="233" spans="1:24" ht="45" x14ac:dyDescent="0.25">
      <c r="A233" s="169"/>
      <c r="B233" s="193" t="s">
        <v>286</v>
      </c>
      <c r="C233" s="192"/>
      <c r="D233" s="194">
        <v>1274.72</v>
      </c>
      <c r="E233" s="195">
        <v>524.54999999999995</v>
      </c>
      <c r="F233" s="195">
        <v>547.98</v>
      </c>
      <c r="G233" s="195">
        <f>D233*E233</f>
        <v>668654.37599999993</v>
      </c>
      <c r="H233" s="195">
        <f>D233*F233</f>
        <v>698521.06560000009</v>
      </c>
      <c r="I233" s="195">
        <f>F233/E233*100</f>
        <v>104.46668573062627</v>
      </c>
      <c r="J233" s="196">
        <v>597.04</v>
      </c>
      <c r="K233" s="196">
        <f>J233*D233:D234</f>
        <v>761058.82880000002</v>
      </c>
      <c r="L233" s="181">
        <f>J233/F233*100</f>
        <v>108.95288149202524</v>
      </c>
      <c r="M233" s="176"/>
      <c r="N233" s="177"/>
      <c r="O233" s="177"/>
      <c r="P233" s="177"/>
      <c r="Q233" s="177"/>
      <c r="R233" s="177"/>
      <c r="S233" s="178"/>
      <c r="T233" s="178"/>
      <c r="U233" s="178"/>
      <c r="V233" s="169"/>
      <c r="W233" s="169"/>
      <c r="X233" s="169"/>
    </row>
    <row r="234" spans="1:24" x14ac:dyDescent="0.25">
      <c r="A234" s="169"/>
      <c r="B234" s="193"/>
      <c r="C234" s="192"/>
      <c r="D234" s="194">
        <f>SUM(D232:D233)</f>
        <v>2160.848</v>
      </c>
      <c r="E234" s="195">
        <f>G234/D234</f>
        <v>534.88000207326013</v>
      </c>
      <c r="F234" s="195">
        <f>H234/D234</f>
        <v>563.35402849251773</v>
      </c>
      <c r="G234" s="195">
        <f>SUM(G232:G233)</f>
        <v>1155794.3827199999</v>
      </c>
      <c r="H234" s="195">
        <f>SUM(H232:H233)</f>
        <v>1217322.42576</v>
      </c>
      <c r="I234" s="195">
        <f>H234/G234*100</f>
        <v>105.32344195125802</v>
      </c>
      <c r="J234" s="185">
        <f>K234/D234</f>
        <v>616.3044901705257</v>
      </c>
      <c r="K234" s="196">
        <f>SUM(K232:K233)</f>
        <v>1331740.324976</v>
      </c>
      <c r="L234" s="183">
        <f>K234/H234*100</f>
        <v>109.39914494260357</v>
      </c>
      <c r="M234" s="176"/>
      <c r="N234" s="177"/>
      <c r="O234" s="177"/>
      <c r="P234" s="177"/>
      <c r="Q234" s="177"/>
      <c r="R234" s="177"/>
      <c r="S234" s="178"/>
      <c r="T234" s="178"/>
      <c r="U234" s="178"/>
      <c r="V234" s="169"/>
      <c r="W234" s="169"/>
      <c r="X234" s="169"/>
    </row>
    <row r="235" spans="1:24" x14ac:dyDescent="0.25">
      <c r="A235" s="169"/>
      <c r="B235" s="193"/>
      <c r="C235" s="192"/>
      <c r="D235" s="194"/>
      <c r="E235" s="195"/>
      <c r="F235" s="195"/>
      <c r="G235" s="195"/>
      <c r="H235" s="195"/>
      <c r="I235" s="195"/>
      <c r="J235" s="196"/>
      <c r="K235" s="196"/>
      <c r="L235" s="196"/>
      <c r="M235" s="176"/>
      <c r="N235" s="177"/>
      <c r="O235" s="177"/>
      <c r="P235" s="177"/>
      <c r="Q235" s="177"/>
      <c r="R235" s="177"/>
      <c r="S235" s="178"/>
      <c r="T235" s="178"/>
      <c r="U235" s="178"/>
      <c r="V235" s="169"/>
      <c r="W235" s="169"/>
      <c r="X235" s="169"/>
    </row>
    <row r="236" spans="1:24" x14ac:dyDescent="0.25">
      <c r="A236" s="169"/>
      <c r="B236" s="175"/>
      <c r="C236" s="169"/>
      <c r="D236" s="176"/>
      <c r="E236" s="177"/>
      <c r="F236" s="177"/>
      <c r="G236" s="177"/>
      <c r="H236" s="177"/>
      <c r="I236" s="177"/>
      <c r="J236" s="178"/>
      <c r="K236" s="178"/>
      <c r="L236" s="178"/>
      <c r="M236" s="176"/>
      <c r="N236" s="177"/>
      <c r="O236" s="177"/>
      <c r="P236" s="177"/>
      <c r="Q236" s="177"/>
      <c r="R236" s="177"/>
      <c r="S236" s="178"/>
      <c r="T236" s="178"/>
      <c r="U236" s="178"/>
      <c r="V236" s="169"/>
      <c r="W236" s="169"/>
      <c r="X236" s="169"/>
    </row>
    <row r="237" spans="1:24" x14ac:dyDescent="0.25">
      <c r="A237" s="169"/>
      <c r="B237" s="175"/>
      <c r="C237" s="169"/>
      <c r="D237" s="176"/>
      <c r="E237" s="177"/>
      <c r="F237" s="177"/>
      <c r="G237" s="177"/>
      <c r="H237" s="177"/>
      <c r="I237" s="177"/>
      <c r="J237" s="178"/>
      <c r="K237" s="178"/>
      <c r="L237" s="178"/>
      <c r="M237" s="176"/>
      <c r="N237" s="177"/>
      <c r="O237" s="177"/>
      <c r="P237" s="177"/>
      <c r="Q237" s="177"/>
      <c r="R237" s="177"/>
      <c r="S237" s="178"/>
      <c r="T237" s="178"/>
      <c r="U237" s="178"/>
      <c r="V237" s="169"/>
      <c r="W237" s="169"/>
      <c r="X237" s="169"/>
    </row>
  </sheetData>
  <mergeCells count="46">
    <mergeCell ref="A142:A144"/>
    <mergeCell ref="B142:B144"/>
    <mergeCell ref="A159:A225"/>
    <mergeCell ref="B159:B225"/>
    <mergeCell ref="A118:A125"/>
    <mergeCell ref="B119:B125"/>
    <mergeCell ref="A130:A132"/>
    <mergeCell ref="B130:B132"/>
    <mergeCell ref="A136:A137"/>
    <mergeCell ref="B136:B137"/>
    <mergeCell ref="A115:A116"/>
    <mergeCell ref="B115:B116"/>
    <mergeCell ref="A36:A38"/>
    <mergeCell ref="B36:B38"/>
    <mergeCell ref="A40:A61"/>
    <mergeCell ref="B40:B61"/>
    <mergeCell ref="A64:A65"/>
    <mergeCell ref="B64:B65"/>
    <mergeCell ref="A67:A70"/>
    <mergeCell ref="B67:B70"/>
    <mergeCell ref="A87:A91"/>
    <mergeCell ref="B87:B91"/>
    <mergeCell ref="B97:B111"/>
    <mergeCell ref="A12:A15"/>
    <mergeCell ref="B12:B15"/>
    <mergeCell ref="A16:A24"/>
    <mergeCell ref="B16:B24"/>
    <mergeCell ref="A27:A28"/>
    <mergeCell ref="B27:B28"/>
    <mergeCell ref="A5:A7"/>
    <mergeCell ref="B5:B7"/>
    <mergeCell ref="A1:A4"/>
    <mergeCell ref="B1:B4"/>
    <mergeCell ref="C1:C4"/>
    <mergeCell ref="D3:D4"/>
    <mergeCell ref="D1:L1"/>
    <mergeCell ref="M1:U1"/>
    <mergeCell ref="E2:I2"/>
    <mergeCell ref="J2:L2"/>
    <mergeCell ref="M2:R2"/>
    <mergeCell ref="S2:U2"/>
    <mergeCell ref="E3:I3"/>
    <mergeCell ref="J3:L3"/>
    <mergeCell ref="M3:M4"/>
    <mergeCell ref="N3:R3"/>
    <mergeCell ref="S3:U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43"/>
  <sheetViews>
    <sheetView zoomScale="85" zoomScaleNormal="85" zoomScaleSheetLayoutView="70" workbookViewId="0">
      <pane xSplit="4" ySplit="4" topLeftCell="E229" activePane="bottomRight" state="frozen"/>
      <selection pane="topRight" activeCell="E1" sqref="E1"/>
      <selection pane="bottomLeft" activeCell="A4" sqref="A4"/>
      <selection pane="bottomRight" activeCell="I248" sqref="I248"/>
    </sheetView>
  </sheetViews>
  <sheetFormatPr defaultRowHeight="15" x14ac:dyDescent="0.25"/>
  <cols>
    <col min="1" max="1" width="9.140625" style="169"/>
    <col min="2" max="2" width="25.5703125" style="175" customWidth="1"/>
    <col min="3" max="3" width="36.5703125" style="169" customWidth="1"/>
    <col min="4" max="4" width="14.85546875" style="176" customWidth="1"/>
    <col min="5" max="8" width="10.7109375" style="177" customWidth="1"/>
    <col min="9" max="9" width="12.140625" style="177" customWidth="1"/>
    <col min="10" max="10" width="10.7109375" style="178" customWidth="1"/>
    <col min="11" max="11" width="11.85546875" style="178" customWidth="1"/>
    <col min="12" max="12" width="10.7109375" style="178" customWidth="1"/>
    <col min="13" max="13" width="10.7109375" style="176" customWidth="1"/>
    <col min="14" max="18" width="10.7109375" style="177" customWidth="1"/>
    <col min="19" max="19" width="11.7109375" style="178" bestFit="1" customWidth="1"/>
    <col min="20" max="20" width="11.7109375" style="178" customWidth="1"/>
    <col min="21" max="21" width="13.28515625" style="178" customWidth="1"/>
    <col min="22" max="23" width="13.7109375" style="169" bestFit="1" customWidth="1"/>
    <col min="24" max="24" width="11.7109375" style="169" bestFit="1" customWidth="1"/>
    <col min="25" max="16384" width="9.140625" style="169"/>
  </cols>
  <sheetData>
    <row r="1" spans="1:21" ht="27" customHeight="1" x14ac:dyDescent="0.25">
      <c r="A1" s="312" t="s">
        <v>4</v>
      </c>
      <c r="B1" s="313" t="s">
        <v>3</v>
      </c>
      <c r="C1" s="312" t="s">
        <v>5</v>
      </c>
      <c r="D1" s="306" t="s">
        <v>1</v>
      </c>
      <c r="E1" s="306"/>
      <c r="F1" s="306"/>
      <c r="G1" s="306"/>
      <c r="H1" s="306"/>
      <c r="I1" s="306"/>
      <c r="J1" s="306"/>
      <c r="K1" s="306"/>
      <c r="L1" s="306"/>
      <c r="M1" s="306" t="s">
        <v>2</v>
      </c>
      <c r="N1" s="306"/>
      <c r="O1" s="306"/>
      <c r="P1" s="306"/>
      <c r="Q1" s="306"/>
      <c r="R1" s="306"/>
      <c r="S1" s="306"/>
      <c r="T1" s="306"/>
      <c r="U1" s="306"/>
    </row>
    <row r="2" spans="1:21" ht="27" customHeight="1" x14ac:dyDescent="0.25">
      <c r="A2" s="312"/>
      <c r="B2" s="313"/>
      <c r="C2" s="312"/>
      <c r="D2" s="170"/>
      <c r="E2" s="307" t="s">
        <v>279</v>
      </c>
      <c r="F2" s="307"/>
      <c r="G2" s="307"/>
      <c r="H2" s="307"/>
      <c r="I2" s="307"/>
      <c r="J2" s="308" t="s">
        <v>319</v>
      </c>
      <c r="K2" s="308"/>
      <c r="L2" s="308"/>
      <c r="M2" s="307" t="s">
        <v>279</v>
      </c>
      <c r="N2" s="307"/>
      <c r="O2" s="307"/>
      <c r="P2" s="307"/>
      <c r="Q2" s="307"/>
      <c r="R2" s="307"/>
      <c r="S2" s="308" t="s">
        <v>319</v>
      </c>
      <c r="T2" s="308"/>
      <c r="U2" s="308"/>
    </row>
    <row r="3" spans="1:21" ht="42.75" customHeight="1" x14ac:dyDescent="0.25">
      <c r="A3" s="312"/>
      <c r="B3" s="313"/>
      <c r="C3" s="312"/>
      <c r="D3" s="305" t="s">
        <v>320</v>
      </c>
      <c r="E3" s="309" t="s">
        <v>216</v>
      </c>
      <c r="F3" s="309"/>
      <c r="G3" s="309"/>
      <c r="H3" s="309"/>
      <c r="I3" s="309"/>
      <c r="J3" s="310" t="s">
        <v>216</v>
      </c>
      <c r="K3" s="310"/>
      <c r="L3" s="310"/>
      <c r="M3" s="305" t="s">
        <v>0</v>
      </c>
      <c r="N3" s="309" t="s">
        <v>217</v>
      </c>
      <c r="O3" s="309"/>
      <c r="P3" s="309"/>
      <c r="Q3" s="309"/>
      <c r="R3" s="309"/>
      <c r="S3" s="310" t="s">
        <v>217</v>
      </c>
      <c r="T3" s="310"/>
      <c r="U3" s="310"/>
    </row>
    <row r="4" spans="1:21" ht="60" x14ac:dyDescent="0.25">
      <c r="A4" s="312"/>
      <c r="B4" s="313"/>
      <c r="C4" s="312"/>
      <c r="D4" s="305"/>
      <c r="E4" s="171" t="s">
        <v>280</v>
      </c>
      <c r="F4" s="171" t="s">
        <v>281</v>
      </c>
      <c r="G4" s="171" t="s">
        <v>284</v>
      </c>
      <c r="H4" s="171" t="s">
        <v>285</v>
      </c>
      <c r="I4" s="171" t="s">
        <v>299</v>
      </c>
      <c r="J4" s="172" t="s">
        <v>321</v>
      </c>
      <c r="K4" s="172" t="s">
        <v>322</v>
      </c>
      <c r="L4" s="172" t="s">
        <v>299</v>
      </c>
      <c r="M4" s="305"/>
      <c r="N4" s="171" t="s">
        <v>280</v>
      </c>
      <c r="O4" s="171" t="s">
        <v>281</v>
      </c>
      <c r="P4" s="171" t="s">
        <v>284</v>
      </c>
      <c r="Q4" s="171" t="s">
        <v>285</v>
      </c>
      <c r="R4" s="171" t="s">
        <v>299</v>
      </c>
      <c r="S4" s="172" t="s">
        <v>321</v>
      </c>
      <c r="T4" s="172" t="s">
        <v>322</v>
      </c>
      <c r="U4" s="172" t="s">
        <v>299</v>
      </c>
    </row>
    <row r="5" spans="1:21" x14ac:dyDescent="0.25">
      <c r="A5" s="306">
        <v>1</v>
      </c>
      <c r="B5" s="311" t="s">
        <v>65</v>
      </c>
      <c r="C5" s="173" t="s">
        <v>202</v>
      </c>
      <c r="D5" s="170">
        <v>26.6</v>
      </c>
      <c r="E5" s="171">
        <v>28.31</v>
      </c>
      <c r="F5" s="171">
        <v>30.15</v>
      </c>
      <c r="G5" s="171">
        <f>D5*E5</f>
        <v>753.04600000000005</v>
      </c>
      <c r="H5" s="171">
        <f>D5*F5</f>
        <v>801.99</v>
      </c>
      <c r="I5" s="171">
        <f>F5/E5*100</f>
        <v>106.49947015188978</v>
      </c>
      <c r="J5" s="172">
        <v>33.47</v>
      </c>
      <c r="K5" s="172">
        <f>D5*J5</f>
        <v>890.30200000000002</v>
      </c>
      <c r="L5" s="181">
        <f>J5/F5*100</f>
        <v>111.01160862354892</v>
      </c>
      <c r="M5" s="170"/>
      <c r="N5" s="171">
        <v>0</v>
      </c>
      <c r="O5" s="171">
        <v>0</v>
      </c>
      <c r="P5" s="171">
        <f>M5*N5</f>
        <v>0</v>
      </c>
      <c r="Q5" s="171">
        <f>M5*O5</f>
        <v>0</v>
      </c>
      <c r="R5" s="171" t="e">
        <f>Q5/P5*100</f>
        <v>#DIV/0!</v>
      </c>
      <c r="S5" s="172"/>
      <c r="T5" s="172">
        <f>M5*S5</f>
        <v>0</v>
      </c>
      <c r="U5" s="172" t="e">
        <f>S5/O5*100</f>
        <v>#DIV/0!</v>
      </c>
    </row>
    <row r="6" spans="1:21" x14ac:dyDescent="0.25">
      <c r="A6" s="306"/>
      <c r="B6" s="311"/>
      <c r="C6" s="173" t="s">
        <v>250</v>
      </c>
      <c r="D6" s="170">
        <v>36.198999999999998</v>
      </c>
      <c r="E6" s="171">
        <v>53.21</v>
      </c>
      <c r="F6" s="171">
        <v>56.67</v>
      </c>
      <c r="G6" s="171">
        <f t="shared" ref="G6:G69" si="0">D6*E6</f>
        <v>1926.14879</v>
      </c>
      <c r="H6" s="171">
        <f t="shared" ref="H6:H69" si="1">D6*F6</f>
        <v>2051.3973299999998</v>
      </c>
      <c r="I6" s="171">
        <f t="shared" ref="I6:I69" si="2">F6/E6*100</f>
        <v>106.50253711708326</v>
      </c>
      <c r="J6" s="172">
        <v>58.78</v>
      </c>
      <c r="K6" s="172">
        <f t="shared" ref="K6:K69" si="3">D6*J6</f>
        <v>2127.7772199999999</v>
      </c>
      <c r="L6" s="181">
        <f t="shared" ref="L6:L69" si="4">J6/F6*100</f>
        <v>103.72331039350627</v>
      </c>
      <c r="M6" s="170"/>
      <c r="N6" s="171">
        <v>0</v>
      </c>
      <c r="O6" s="171">
        <v>0</v>
      </c>
      <c r="P6" s="171">
        <f t="shared" ref="P6:P69" si="5">M6*N6</f>
        <v>0</v>
      </c>
      <c r="Q6" s="171">
        <f t="shared" ref="Q6:Q69" si="6">M6*O6</f>
        <v>0</v>
      </c>
      <c r="R6" s="171" t="e">
        <f t="shared" ref="R6:R69" si="7">Q6/P6*100</f>
        <v>#DIV/0!</v>
      </c>
      <c r="S6" s="172"/>
      <c r="T6" s="172">
        <f t="shared" ref="T6:T69" si="8">M6*S6</f>
        <v>0</v>
      </c>
      <c r="U6" s="172" t="e">
        <f t="shared" ref="U6:U69" si="9">S6/O6*100</f>
        <v>#DIV/0!</v>
      </c>
    </row>
    <row r="7" spans="1:21" ht="180" customHeight="1" x14ac:dyDescent="0.25">
      <c r="A7" s="306"/>
      <c r="B7" s="311"/>
      <c r="C7" s="173" t="s">
        <v>192</v>
      </c>
      <c r="D7" s="170">
        <v>94.733000000000004</v>
      </c>
      <c r="E7" s="171">
        <v>55.48</v>
      </c>
      <c r="F7" s="171">
        <v>59.09</v>
      </c>
      <c r="G7" s="171">
        <f t="shared" si="0"/>
        <v>5255.7868399999998</v>
      </c>
      <c r="H7" s="171">
        <f t="shared" si="1"/>
        <v>5597.7729700000009</v>
      </c>
      <c r="I7" s="171">
        <f t="shared" si="2"/>
        <v>106.50684931506851</v>
      </c>
      <c r="J7" s="172">
        <v>58.78</v>
      </c>
      <c r="K7" s="172">
        <f t="shared" si="3"/>
        <v>5568.4057400000002</v>
      </c>
      <c r="L7" s="181">
        <f t="shared" si="4"/>
        <v>99.47537654425453</v>
      </c>
      <c r="M7" s="170"/>
      <c r="N7" s="171">
        <v>0</v>
      </c>
      <c r="O7" s="171">
        <v>0</v>
      </c>
      <c r="P7" s="171">
        <f t="shared" si="5"/>
        <v>0</v>
      </c>
      <c r="Q7" s="171">
        <f t="shared" si="6"/>
        <v>0</v>
      </c>
      <c r="R7" s="171" t="e">
        <f t="shared" si="7"/>
        <v>#DIV/0!</v>
      </c>
      <c r="S7" s="172"/>
      <c r="T7" s="172">
        <f t="shared" si="8"/>
        <v>0</v>
      </c>
      <c r="U7" s="172" t="e">
        <f t="shared" si="9"/>
        <v>#DIV/0!</v>
      </c>
    </row>
    <row r="8" spans="1:21" x14ac:dyDescent="0.25">
      <c r="A8" s="173">
        <v>2</v>
      </c>
      <c r="B8" s="174" t="s">
        <v>150</v>
      </c>
      <c r="C8" s="173" t="s">
        <v>145</v>
      </c>
      <c r="D8" s="170">
        <v>103.693</v>
      </c>
      <c r="E8" s="171">
        <v>52.98</v>
      </c>
      <c r="F8" s="171">
        <v>56.42</v>
      </c>
      <c r="G8" s="171">
        <f t="shared" si="0"/>
        <v>5493.6551399999998</v>
      </c>
      <c r="H8" s="171">
        <f t="shared" si="1"/>
        <v>5850.3590599999998</v>
      </c>
      <c r="I8" s="171">
        <f t="shared" si="2"/>
        <v>106.4930162325406</v>
      </c>
      <c r="J8" s="172">
        <v>61.5</v>
      </c>
      <c r="K8" s="172">
        <f t="shared" si="3"/>
        <v>6377.1194999999998</v>
      </c>
      <c r="L8" s="181">
        <f t="shared" si="4"/>
        <v>109.00389932647995</v>
      </c>
      <c r="M8" s="170"/>
      <c r="N8" s="171">
        <v>0</v>
      </c>
      <c r="O8" s="171">
        <v>0</v>
      </c>
      <c r="P8" s="171">
        <f t="shared" si="5"/>
        <v>0</v>
      </c>
      <c r="Q8" s="171">
        <f t="shared" si="6"/>
        <v>0</v>
      </c>
      <c r="R8" s="171" t="e">
        <f t="shared" si="7"/>
        <v>#DIV/0!</v>
      </c>
      <c r="S8" s="172"/>
      <c r="T8" s="172">
        <f t="shared" si="8"/>
        <v>0</v>
      </c>
      <c r="U8" s="172" t="e">
        <f t="shared" si="9"/>
        <v>#DIV/0!</v>
      </c>
    </row>
    <row r="9" spans="1:21" ht="105" x14ac:dyDescent="0.25">
      <c r="A9" s="173">
        <v>3</v>
      </c>
      <c r="B9" s="174" t="s">
        <v>306</v>
      </c>
      <c r="C9" s="173" t="s">
        <v>307</v>
      </c>
      <c r="D9" s="170">
        <v>352.02</v>
      </c>
      <c r="E9" s="171">
        <v>37.06</v>
      </c>
      <c r="F9" s="171">
        <v>38.979999999999997</v>
      </c>
      <c r="G9" s="171">
        <f t="shared" si="0"/>
        <v>13045.861199999999</v>
      </c>
      <c r="H9" s="171">
        <f t="shared" si="1"/>
        <v>13721.739599999999</v>
      </c>
      <c r="I9" s="171">
        <f t="shared" si="2"/>
        <v>105.18078791149486</v>
      </c>
      <c r="J9" s="172">
        <v>40.229999999999997</v>
      </c>
      <c r="K9" s="172">
        <f t="shared" si="3"/>
        <v>14161.764599999999</v>
      </c>
      <c r="L9" s="181">
        <f t="shared" si="4"/>
        <v>103.20677270395073</v>
      </c>
      <c r="M9" s="170"/>
      <c r="N9" s="171">
        <v>0</v>
      </c>
      <c r="O9" s="171">
        <v>0</v>
      </c>
      <c r="P9" s="171">
        <f t="shared" si="5"/>
        <v>0</v>
      </c>
      <c r="Q9" s="171">
        <f t="shared" si="6"/>
        <v>0</v>
      </c>
      <c r="R9" s="171" t="e">
        <f t="shared" si="7"/>
        <v>#DIV/0!</v>
      </c>
      <c r="S9" s="172"/>
      <c r="T9" s="172">
        <f t="shared" si="8"/>
        <v>0</v>
      </c>
      <c r="U9" s="172" t="e">
        <f t="shared" si="9"/>
        <v>#DIV/0!</v>
      </c>
    </row>
    <row r="10" spans="1:21" x14ac:dyDescent="0.25">
      <c r="A10" s="173">
        <v>4</v>
      </c>
      <c r="B10" s="174" t="s">
        <v>287</v>
      </c>
      <c r="C10" s="173" t="s">
        <v>201</v>
      </c>
      <c r="D10" s="170">
        <v>72.36</v>
      </c>
      <c r="E10" s="171">
        <v>57.35</v>
      </c>
      <c r="F10" s="171">
        <v>61.08</v>
      </c>
      <c r="G10" s="171">
        <f t="shared" si="0"/>
        <v>4149.8460000000005</v>
      </c>
      <c r="H10" s="171">
        <f t="shared" si="1"/>
        <v>4419.7487999999994</v>
      </c>
      <c r="I10" s="171">
        <f t="shared" si="2"/>
        <v>106.50392327811682</v>
      </c>
      <c r="J10" s="172">
        <v>66.58</v>
      </c>
      <c r="K10" s="172">
        <f t="shared" si="3"/>
        <v>4817.7287999999999</v>
      </c>
      <c r="L10" s="181">
        <f t="shared" si="4"/>
        <v>109.00458415193188</v>
      </c>
      <c r="M10" s="170">
        <v>20.18</v>
      </c>
      <c r="N10" s="171">
        <v>33.21</v>
      </c>
      <c r="O10" s="171">
        <v>35.369999999999997</v>
      </c>
      <c r="P10" s="171">
        <f t="shared" si="5"/>
        <v>670.17780000000005</v>
      </c>
      <c r="Q10" s="171">
        <f t="shared" si="6"/>
        <v>713.76659999999993</v>
      </c>
      <c r="R10" s="171">
        <f t="shared" si="7"/>
        <v>106.5040650406504</v>
      </c>
      <c r="S10" s="172">
        <v>39.26</v>
      </c>
      <c r="T10" s="172">
        <f t="shared" si="8"/>
        <v>792.26679999999999</v>
      </c>
      <c r="U10" s="172">
        <f t="shared" si="9"/>
        <v>110.99802092168505</v>
      </c>
    </row>
    <row r="11" spans="1:21" ht="30" x14ac:dyDescent="0.25">
      <c r="A11" s="173">
        <v>5</v>
      </c>
      <c r="B11" s="174" t="s">
        <v>6</v>
      </c>
      <c r="C11" s="173" t="s">
        <v>171</v>
      </c>
      <c r="D11" s="170">
        <v>193.9</v>
      </c>
      <c r="E11" s="171">
        <v>45.54</v>
      </c>
      <c r="F11" s="171">
        <v>47.59</v>
      </c>
      <c r="G11" s="171">
        <f t="shared" si="0"/>
        <v>8830.2060000000001</v>
      </c>
      <c r="H11" s="171">
        <f t="shared" si="1"/>
        <v>9227.7010000000009</v>
      </c>
      <c r="I11" s="171">
        <f t="shared" si="2"/>
        <v>104.50153711023277</v>
      </c>
      <c r="J11" s="172">
        <v>51.49</v>
      </c>
      <c r="K11" s="172">
        <f t="shared" si="3"/>
        <v>9983.9110000000001</v>
      </c>
      <c r="L11" s="181">
        <f t="shared" si="4"/>
        <v>108.19499894935912</v>
      </c>
      <c r="M11" s="170">
        <v>53.76</v>
      </c>
      <c r="N11" s="171">
        <v>54.23</v>
      </c>
      <c r="O11" s="171">
        <v>54.39</v>
      </c>
      <c r="P11" s="171">
        <f t="shared" si="5"/>
        <v>2915.4047999999998</v>
      </c>
      <c r="Q11" s="171">
        <f t="shared" si="6"/>
        <v>2924.0063999999998</v>
      </c>
      <c r="R11" s="171">
        <f t="shared" si="7"/>
        <v>100.29503964595243</v>
      </c>
      <c r="S11" s="172">
        <v>57.75</v>
      </c>
      <c r="T11" s="172">
        <f t="shared" si="8"/>
        <v>3104.64</v>
      </c>
      <c r="U11" s="172">
        <f t="shared" si="9"/>
        <v>106.17760617760619</v>
      </c>
    </row>
    <row r="12" spans="1:21" ht="30" x14ac:dyDescent="0.25">
      <c r="A12" s="306">
        <v>6</v>
      </c>
      <c r="B12" s="311" t="s">
        <v>141</v>
      </c>
      <c r="C12" s="173" t="s">
        <v>99</v>
      </c>
      <c r="D12" s="170">
        <v>66.3</v>
      </c>
      <c r="E12" s="171">
        <v>37.619999999999997</v>
      </c>
      <c r="F12" s="171">
        <v>39.31</v>
      </c>
      <c r="G12" s="171">
        <f t="shared" si="0"/>
        <v>2494.2059999999997</v>
      </c>
      <c r="H12" s="171">
        <f t="shared" si="1"/>
        <v>2606.2530000000002</v>
      </c>
      <c r="I12" s="171">
        <f t="shared" si="2"/>
        <v>104.49229133439661</v>
      </c>
      <c r="J12" s="172">
        <v>42.85</v>
      </c>
      <c r="K12" s="172">
        <f t="shared" si="3"/>
        <v>2840.9549999999999</v>
      </c>
      <c r="L12" s="181">
        <f t="shared" si="4"/>
        <v>109.00534215212414</v>
      </c>
      <c r="M12" s="170">
        <v>13.4</v>
      </c>
      <c r="N12" s="171">
        <v>20.12</v>
      </c>
      <c r="O12" s="171">
        <v>21.02</v>
      </c>
      <c r="P12" s="171">
        <f t="shared" si="5"/>
        <v>269.608</v>
      </c>
      <c r="Q12" s="171">
        <f t="shared" si="6"/>
        <v>281.66800000000001</v>
      </c>
      <c r="R12" s="171">
        <f t="shared" si="7"/>
        <v>104.47316103379723</v>
      </c>
      <c r="S12" s="172">
        <v>23.34</v>
      </c>
      <c r="T12" s="172">
        <f t="shared" si="8"/>
        <v>312.75600000000003</v>
      </c>
      <c r="U12" s="172">
        <f t="shared" si="9"/>
        <v>111.03710751665081</v>
      </c>
    </row>
    <row r="13" spans="1:21" ht="30" x14ac:dyDescent="0.25">
      <c r="A13" s="306"/>
      <c r="B13" s="311"/>
      <c r="C13" s="173" t="s">
        <v>100</v>
      </c>
      <c r="D13" s="170">
        <v>26.2</v>
      </c>
      <c r="E13" s="171">
        <v>37.549999999999997</v>
      </c>
      <c r="F13" s="171">
        <v>39.24</v>
      </c>
      <c r="G13" s="171">
        <f t="shared" si="0"/>
        <v>983.81</v>
      </c>
      <c r="H13" s="171">
        <f t="shared" si="1"/>
        <v>1028.088</v>
      </c>
      <c r="I13" s="171">
        <f t="shared" si="2"/>
        <v>104.50066577896141</v>
      </c>
      <c r="J13" s="172">
        <v>42.77</v>
      </c>
      <c r="K13" s="172">
        <f t="shared" si="3"/>
        <v>1120.5740000000001</v>
      </c>
      <c r="L13" s="181">
        <f t="shared" si="4"/>
        <v>108.99592252803262</v>
      </c>
      <c r="M13" s="170">
        <v>31.1</v>
      </c>
      <c r="N13" s="171">
        <v>36.43</v>
      </c>
      <c r="O13" s="171">
        <v>38.08</v>
      </c>
      <c r="P13" s="171">
        <f t="shared" si="5"/>
        <v>1132.973</v>
      </c>
      <c r="Q13" s="171">
        <f t="shared" si="6"/>
        <v>1184.288</v>
      </c>
      <c r="R13" s="171">
        <f t="shared" si="7"/>
        <v>104.5292341476805</v>
      </c>
      <c r="S13" s="172">
        <v>42.26</v>
      </c>
      <c r="T13" s="172">
        <f t="shared" si="8"/>
        <v>1314.2860000000001</v>
      </c>
      <c r="U13" s="172">
        <f t="shared" si="9"/>
        <v>110.97689075630252</v>
      </c>
    </row>
    <row r="14" spans="1:21" ht="30" x14ac:dyDescent="0.25">
      <c r="A14" s="306"/>
      <c r="B14" s="311"/>
      <c r="C14" s="173" t="s">
        <v>101</v>
      </c>
      <c r="D14" s="170">
        <v>110.5</v>
      </c>
      <c r="E14" s="171">
        <v>37.619999999999997</v>
      </c>
      <c r="F14" s="171">
        <v>39.31</v>
      </c>
      <c r="G14" s="171">
        <f t="shared" si="0"/>
        <v>4157.0099999999993</v>
      </c>
      <c r="H14" s="171">
        <f t="shared" si="1"/>
        <v>4343.7550000000001</v>
      </c>
      <c r="I14" s="171">
        <f t="shared" si="2"/>
        <v>104.49229133439661</v>
      </c>
      <c r="J14" s="172">
        <v>42.85</v>
      </c>
      <c r="K14" s="172">
        <f t="shared" si="3"/>
        <v>4734.9250000000002</v>
      </c>
      <c r="L14" s="181">
        <f t="shared" si="4"/>
        <v>109.00534215212414</v>
      </c>
      <c r="M14" s="170">
        <v>13.8</v>
      </c>
      <c r="N14" s="171">
        <v>50.92</v>
      </c>
      <c r="O14" s="171">
        <v>53.21</v>
      </c>
      <c r="P14" s="171">
        <f t="shared" si="5"/>
        <v>702.69600000000003</v>
      </c>
      <c r="Q14" s="171">
        <f t="shared" si="6"/>
        <v>734.298</v>
      </c>
      <c r="R14" s="171">
        <f t="shared" si="7"/>
        <v>104.49725058915946</v>
      </c>
      <c r="S14" s="172">
        <v>59.06</v>
      </c>
      <c r="T14" s="172">
        <f t="shared" si="8"/>
        <v>815.02800000000002</v>
      </c>
      <c r="U14" s="172">
        <f t="shared" si="9"/>
        <v>110.99417402743845</v>
      </c>
    </row>
    <row r="15" spans="1:21" ht="30" x14ac:dyDescent="0.25">
      <c r="A15" s="306"/>
      <c r="B15" s="311"/>
      <c r="C15" s="173" t="s">
        <v>297</v>
      </c>
      <c r="D15" s="170">
        <v>57.6</v>
      </c>
      <c r="E15" s="171">
        <v>30.05</v>
      </c>
      <c r="F15" s="171">
        <v>31.4</v>
      </c>
      <c r="G15" s="171">
        <f t="shared" si="0"/>
        <v>1730.88</v>
      </c>
      <c r="H15" s="171">
        <f t="shared" si="1"/>
        <v>1808.6399999999999</v>
      </c>
      <c r="I15" s="171">
        <f t="shared" si="2"/>
        <v>104.49251247920132</v>
      </c>
      <c r="J15" s="172">
        <v>34.24</v>
      </c>
      <c r="K15" s="172">
        <f t="shared" si="3"/>
        <v>1972.2240000000002</v>
      </c>
      <c r="L15" s="181">
        <f t="shared" si="4"/>
        <v>109.04458598726117</v>
      </c>
      <c r="M15" s="170">
        <v>56.7</v>
      </c>
      <c r="N15" s="171">
        <v>44.51</v>
      </c>
      <c r="O15" s="171">
        <v>46.51</v>
      </c>
      <c r="P15" s="171">
        <f t="shared" si="5"/>
        <v>2523.7170000000001</v>
      </c>
      <c r="Q15" s="171">
        <f t="shared" si="6"/>
        <v>2637.1170000000002</v>
      </c>
      <c r="R15" s="171">
        <f t="shared" si="7"/>
        <v>104.49337227589307</v>
      </c>
      <c r="S15" s="172">
        <v>51.62</v>
      </c>
      <c r="T15" s="172">
        <f t="shared" si="8"/>
        <v>2926.8539999999998</v>
      </c>
      <c r="U15" s="172">
        <f t="shared" si="9"/>
        <v>110.98688454095893</v>
      </c>
    </row>
    <row r="16" spans="1:21" ht="30" x14ac:dyDescent="0.25">
      <c r="A16" s="306">
        <v>7</v>
      </c>
      <c r="B16" s="311"/>
      <c r="C16" s="173" t="s">
        <v>102</v>
      </c>
      <c r="D16" s="170">
        <v>14.2</v>
      </c>
      <c r="E16" s="171">
        <v>23.47</v>
      </c>
      <c r="F16" s="171">
        <v>23.47</v>
      </c>
      <c r="G16" s="171">
        <f t="shared" si="0"/>
        <v>333.27399999999994</v>
      </c>
      <c r="H16" s="171">
        <f t="shared" si="1"/>
        <v>333.27399999999994</v>
      </c>
      <c r="I16" s="171">
        <f t="shared" si="2"/>
        <v>100</v>
      </c>
      <c r="J16" s="172">
        <v>25.58</v>
      </c>
      <c r="K16" s="172">
        <f t="shared" si="3"/>
        <v>363.23599999999993</v>
      </c>
      <c r="L16" s="181">
        <f t="shared" si="4"/>
        <v>108.9902002556455</v>
      </c>
      <c r="M16" s="170"/>
      <c r="N16" s="171">
        <v>0</v>
      </c>
      <c r="O16" s="171">
        <v>0</v>
      </c>
      <c r="P16" s="171">
        <f t="shared" si="5"/>
        <v>0</v>
      </c>
      <c r="Q16" s="171">
        <f t="shared" si="6"/>
        <v>0</v>
      </c>
      <c r="R16" s="171" t="e">
        <f t="shared" si="7"/>
        <v>#DIV/0!</v>
      </c>
      <c r="S16" s="172">
        <v>0</v>
      </c>
      <c r="T16" s="172">
        <f t="shared" si="8"/>
        <v>0</v>
      </c>
      <c r="U16" s="172" t="e">
        <f t="shared" si="9"/>
        <v>#DIV/0!</v>
      </c>
    </row>
    <row r="17" spans="1:21" ht="45" x14ac:dyDescent="0.25">
      <c r="A17" s="306"/>
      <c r="B17" s="311"/>
      <c r="C17" s="173" t="s">
        <v>298</v>
      </c>
      <c r="D17" s="170">
        <v>26.2</v>
      </c>
      <c r="E17" s="171">
        <v>42.44</v>
      </c>
      <c r="F17" s="171">
        <v>44.35</v>
      </c>
      <c r="G17" s="171">
        <f t="shared" si="0"/>
        <v>1111.9279999999999</v>
      </c>
      <c r="H17" s="171">
        <f t="shared" si="1"/>
        <v>1161.97</v>
      </c>
      <c r="I17" s="171">
        <f t="shared" si="2"/>
        <v>104.50047125353441</v>
      </c>
      <c r="J17" s="172">
        <v>48.35</v>
      </c>
      <c r="K17" s="172">
        <f t="shared" si="3"/>
        <v>1266.77</v>
      </c>
      <c r="L17" s="181">
        <f t="shared" si="4"/>
        <v>109.01916572717023</v>
      </c>
      <c r="M17" s="170"/>
      <c r="N17" s="171">
        <v>0</v>
      </c>
      <c r="O17" s="171">
        <v>0</v>
      </c>
      <c r="P17" s="171">
        <f t="shared" si="5"/>
        <v>0</v>
      </c>
      <c r="Q17" s="171">
        <f t="shared" si="6"/>
        <v>0</v>
      </c>
      <c r="R17" s="171" t="e">
        <f t="shared" si="7"/>
        <v>#DIV/0!</v>
      </c>
      <c r="S17" s="172">
        <v>0</v>
      </c>
      <c r="T17" s="172">
        <f t="shared" si="8"/>
        <v>0</v>
      </c>
      <c r="U17" s="172" t="e">
        <f t="shared" si="9"/>
        <v>#DIV/0!</v>
      </c>
    </row>
    <row r="18" spans="1:21" ht="30" x14ac:dyDescent="0.25">
      <c r="A18" s="306"/>
      <c r="B18" s="311"/>
      <c r="C18" s="173" t="s">
        <v>125</v>
      </c>
      <c r="D18" s="170">
        <v>57.9</v>
      </c>
      <c r="E18" s="171">
        <v>42.44</v>
      </c>
      <c r="F18" s="171">
        <v>44.35</v>
      </c>
      <c r="G18" s="171">
        <f t="shared" si="0"/>
        <v>2457.2759999999998</v>
      </c>
      <c r="H18" s="171">
        <f t="shared" si="1"/>
        <v>2567.8650000000002</v>
      </c>
      <c r="I18" s="171">
        <f t="shared" si="2"/>
        <v>104.50047125353441</v>
      </c>
      <c r="J18" s="172">
        <v>48.35</v>
      </c>
      <c r="K18" s="172">
        <f t="shared" si="3"/>
        <v>2799.4650000000001</v>
      </c>
      <c r="L18" s="181">
        <f t="shared" si="4"/>
        <v>109.01916572717023</v>
      </c>
      <c r="M18" s="170"/>
      <c r="N18" s="171">
        <v>0</v>
      </c>
      <c r="O18" s="171">
        <v>0</v>
      </c>
      <c r="P18" s="171">
        <f t="shared" si="5"/>
        <v>0</v>
      </c>
      <c r="Q18" s="171">
        <f t="shared" si="6"/>
        <v>0</v>
      </c>
      <c r="R18" s="171" t="e">
        <f t="shared" si="7"/>
        <v>#DIV/0!</v>
      </c>
      <c r="S18" s="172">
        <v>0</v>
      </c>
      <c r="T18" s="172">
        <f t="shared" si="8"/>
        <v>0</v>
      </c>
      <c r="U18" s="172" t="e">
        <f t="shared" si="9"/>
        <v>#DIV/0!</v>
      </c>
    </row>
    <row r="19" spans="1:21" x14ac:dyDescent="0.25">
      <c r="A19" s="306"/>
      <c r="B19" s="311"/>
      <c r="C19" s="173" t="s">
        <v>126</v>
      </c>
      <c r="D19" s="170">
        <v>43.4</v>
      </c>
      <c r="E19" s="171">
        <v>42.442999999999998</v>
      </c>
      <c r="F19" s="171">
        <v>44.35</v>
      </c>
      <c r="G19" s="171">
        <f t="shared" si="0"/>
        <v>1842.0261999999998</v>
      </c>
      <c r="H19" s="171">
        <f t="shared" si="1"/>
        <v>1924.79</v>
      </c>
      <c r="I19" s="171">
        <f t="shared" si="2"/>
        <v>104.49308484320147</v>
      </c>
      <c r="J19" s="172">
        <v>48.35</v>
      </c>
      <c r="K19" s="172">
        <f t="shared" si="3"/>
        <v>2098.39</v>
      </c>
      <c r="L19" s="181">
        <f t="shared" si="4"/>
        <v>109.01916572717023</v>
      </c>
      <c r="M19" s="170"/>
      <c r="N19" s="171">
        <v>0</v>
      </c>
      <c r="O19" s="171">
        <v>0</v>
      </c>
      <c r="P19" s="171">
        <f t="shared" si="5"/>
        <v>0</v>
      </c>
      <c r="Q19" s="171">
        <f t="shared" si="6"/>
        <v>0</v>
      </c>
      <c r="R19" s="171" t="e">
        <f t="shared" si="7"/>
        <v>#DIV/0!</v>
      </c>
      <c r="S19" s="172">
        <v>0</v>
      </c>
      <c r="T19" s="172">
        <f t="shared" si="8"/>
        <v>0</v>
      </c>
      <c r="U19" s="172" t="e">
        <f t="shared" si="9"/>
        <v>#DIV/0!</v>
      </c>
    </row>
    <row r="20" spans="1:21" ht="30" x14ac:dyDescent="0.25">
      <c r="A20" s="306"/>
      <c r="B20" s="311"/>
      <c r="C20" s="173" t="s">
        <v>127</v>
      </c>
      <c r="D20" s="170">
        <v>7.6</v>
      </c>
      <c r="E20" s="171">
        <v>42.44</v>
      </c>
      <c r="F20" s="171">
        <v>44.35</v>
      </c>
      <c r="G20" s="171">
        <f t="shared" si="0"/>
        <v>322.54399999999998</v>
      </c>
      <c r="H20" s="171">
        <f t="shared" si="1"/>
        <v>337.06</v>
      </c>
      <c r="I20" s="171">
        <f t="shared" si="2"/>
        <v>104.50047125353441</v>
      </c>
      <c r="J20" s="172">
        <v>48.35</v>
      </c>
      <c r="K20" s="172">
        <f t="shared" si="3"/>
        <v>367.46</v>
      </c>
      <c r="L20" s="181">
        <f t="shared" si="4"/>
        <v>109.01916572717023</v>
      </c>
      <c r="M20" s="170"/>
      <c r="N20" s="171">
        <v>0</v>
      </c>
      <c r="O20" s="171">
        <v>0</v>
      </c>
      <c r="P20" s="171">
        <f t="shared" si="5"/>
        <v>0</v>
      </c>
      <c r="Q20" s="171">
        <f t="shared" si="6"/>
        <v>0</v>
      </c>
      <c r="R20" s="171" t="e">
        <f t="shared" si="7"/>
        <v>#DIV/0!</v>
      </c>
      <c r="S20" s="172">
        <v>0</v>
      </c>
      <c r="T20" s="172">
        <f t="shared" si="8"/>
        <v>0</v>
      </c>
      <c r="U20" s="172" t="e">
        <f t="shared" si="9"/>
        <v>#DIV/0!</v>
      </c>
    </row>
    <row r="21" spans="1:21" x14ac:dyDescent="0.25">
      <c r="A21" s="306"/>
      <c r="B21" s="311"/>
      <c r="C21" s="173" t="s">
        <v>128</v>
      </c>
      <c r="D21" s="170">
        <v>10.7</v>
      </c>
      <c r="E21" s="171">
        <v>42.44</v>
      </c>
      <c r="F21" s="171">
        <v>44.35</v>
      </c>
      <c r="G21" s="171">
        <f t="shared" si="0"/>
        <v>454.10799999999995</v>
      </c>
      <c r="H21" s="171">
        <f t="shared" si="1"/>
        <v>474.54499999999996</v>
      </c>
      <c r="I21" s="171">
        <f t="shared" si="2"/>
        <v>104.50047125353441</v>
      </c>
      <c r="J21" s="172">
        <v>48.35</v>
      </c>
      <c r="K21" s="172">
        <f t="shared" si="3"/>
        <v>517.34500000000003</v>
      </c>
      <c r="L21" s="181">
        <f t="shared" si="4"/>
        <v>109.01916572717023</v>
      </c>
      <c r="M21" s="170"/>
      <c r="N21" s="171">
        <v>0</v>
      </c>
      <c r="O21" s="171">
        <v>0</v>
      </c>
      <c r="P21" s="171">
        <f t="shared" si="5"/>
        <v>0</v>
      </c>
      <c r="Q21" s="171">
        <f t="shared" si="6"/>
        <v>0</v>
      </c>
      <c r="R21" s="171" t="e">
        <f t="shared" si="7"/>
        <v>#DIV/0!</v>
      </c>
      <c r="S21" s="172">
        <v>0</v>
      </c>
      <c r="T21" s="172">
        <f t="shared" si="8"/>
        <v>0</v>
      </c>
      <c r="U21" s="172" t="e">
        <f t="shared" si="9"/>
        <v>#DIV/0!</v>
      </c>
    </row>
    <row r="22" spans="1:21" ht="30" x14ac:dyDescent="0.25">
      <c r="A22" s="306"/>
      <c r="B22" s="311"/>
      <c r="C22" s="173" t="s">
        <v>129</v>
      </c>
      <c r="D22" s="170">
        <v>11.1</v>
      </c>
      <c r="E22" s="171">
        <v>42.44</v>
      </c>
      <c r="F22" s="171">
        <v>44.35</v>
      </c>
      <c r="G22" s="171">
        <f t="shared" si="0"/>
        <v>471.08399999999995</v>
      </c>
      <c r="H22" s="171">
        <f t="shared" si="1"/>
        <v>492.28500000000003</v>
      </c>
      <c r="I22" s="171">
        <f t="shared" si="2"/>
        <v>104.50047125353441</v>
      </c>
      <c r="J22" s="172">
        <v>48.35</v>
      </c>
      <c r="K22" s="172">
        <f t="shared" si="3"/>
        <v>536.68499999999995</v>
      </c>
      <c r="L22" s="181">
        <f t="shared" si="4"/>
        <v>109.01916572717023</v>
      </c>
      <c r="M22" s="170"/>
      <c r="N22" s="171">
        <v>0</v>
      </c>
      <c r="O22" s="171">
        <v>0</v>
      </c>
      <c r="P22" s="171">
        <f t="shared" si="5"/>
        <v>0</v>
      </c>
      <c r="Q22" s="171">
        <f t="shared" si="6"/>
        <v>0</v>
      </c>
      <c r="R22" s="171" t="e">
        <f t="shared" si="7"/>
        <v>#DIV/0!</v>
      </c>
      <c r="S22" s="172">
        <v>0</v>
      </c>
      <c r="T22" s="172">
        <f t="shared" si="8"/>
        <v>0</v>
      </c>
      <c r="U22" s="172" t="e">
        <f t="shared" si="9"/>
        <v>#DIV/0!</v>
      </c>
    </row>
    <row r="23" spans="1:21" ht="30" x14ac:dyDescent="0.25">
      <c r="A23" s="306"/>
      <c r="B23" s="311"/>
      <c r="C23" s="173" t="s">
        <v>130</v>
      </c>
      <c r="D23" s="170">
        <v>4.5</v>
      </c>
      <c r="E23" s="171">
        <v>42.44</v>
      </c>
      <c r="F23" s="171">
        <v>44.35</v>
      </c>
      <c r="G23" s="171">
        <f t="shared" si="0"/>
        <v>190.98</v>
      </c>
      <c r="H23" s="171">
        <f t="shared" si="1"/>
        <v>199.57500000000002</v>
      </c>
      <c r="I23" s="171">
        <f t="shared" si="2"/>
        <v>104.50047125353441</v>
      </c>
      <c r="J23" s="172">
        <v>48.35</v>
      </c>
      <c r="K23" s="172">
        <f t="shared" si="3"/>
        <v>217.57500000000002</v>
      </c>
      <c r="L23" s="181">
        <f t="shared" si="4"/>
        <v>109.01916572717023</v>
      </c>
      <c r="M23" s="170"/>
      <c r="N23" s="171">
        <v>0</v>
      </c>
      <c r="O23" s="171">
        <v>0</v>
      </c>
      <c r="P23" s="171">
        <f t="shared" si="5"/>
        <v>0</v>
      </c>
      <c r="Q23" s="171">
        <f t="shared" si="6"/>
        <v>0</v>
      </c>
      <c r="R23" s="171" t="e">
        <f t="shared" si="7"/>
        <v>#DIV/0!</v>
      </c>
      <c r="S23" s="172">
        <v>0</v>
      </c>
      <c r="T23" s="172">
        <f t="shared" si="8"/>
        <v>0</v>
      </c>
      <c r="U23" s="172" t="e">
        <f t="shared" si="9"/>
        <v>#DIV/0!</v>
      </c>
    </row>
    <row r="24" spans="1:21" x14ac:dyDescent="0.25">
      <c r="A24" s="306"/>
      <c r="B24" s="311"/>
      <c r="C24" s="173" t="s">
        <v>310</v>
      </c>
      <c r="D24" s="170">
        <v>90.43</v>
      </c>
      <c r="E24" s="171">
        <v>19.59</v>
      </c>
      <c r="F24" s="171">
        <v>20.77</v>
      </c>
      <c r="G24" s="171">
        <f t="shared" si="0"/>
        <v>1771.5237000000002</v>
      </c>
      <c r="H24" s="171">
        <f t="shared" si="1"/>
        <v>1878.2311000000002</v>
      </c>
      <c r="I24" s="171">
        <f t="shared" si="2"/>
        <v>106.02348136804491</v>
      </c>
      <c r="J24" s="172">
        <v>22.64</v>
      </c>
      <c r="K24" s="172">
        <f t="shared" si="3"/>
        <v>2047.3352000000002</v>
      </c>
      <c r="L24" s="181">
        <f t="shared" si="4"/>
        <v>109.00337024554648</v>
      </c>
      <c r="M24" s="170">
        <v>92.41</v>
      </c>
      <c r="N24" s="171">
        <v>25.4</v>
      </c>
      <c r="O24" s="171">
        <v>26.92</v>
      </c>
      <c r="P24" s="171">
        <f t="shared" si="5"/>
        <v>2347.2139999999999</v>
      </c>
      <c r="Q24" s="171">
        <f t="shared" si="6"/>
        <v>2487.6772000000001</v>
      </c>
      <c r="R24" s="171">
        <f t="shared" si="7"/>
        <v>105.98425196850394</v>
      </c>
      <c r="S24" s="172">
        <v>29.88</v>
      </c>
      <c r="T24" s="172">
        <f t="shared" si="8"/>
        <v>2761.2107999999998</v>
      </c>
      <c r="U24" s="172">
        <f t="shared" si="9"/>
        <v>110.99554234769687</v>
      </c>
    </row>
    <row r="25" spans="1:21" ht="60" x14ac:dyDescent="0.25">
      <c r="A25" s="173">
        <v>8</v>
      </c>
      <c r="B25" s="174" t="s">
        <v>7</v>
      </c>
      <c r="C25" s="173" t="s">
        <v>197</v>
      </c>
      <c r="D25" s="170">
        <v>64.599999999999994</v>
      </c>
      <c r="E25" s="171">
        <v>41.38</v>
      </c>
      <c r="F25" s="171">
        <v>44.07</v>
      </c>
      <c r="G25" s="171">
        <f t="shared" si="0"/>
        <v>2673.1480000000001</v>
      </c>
      <c r="H25" s="171">
        <f t="shared" si="1"/>
        <v>2846.9219999999996</v>
      </c>
      <c r="I25" s="171">
        <f t="shared" si="2"/>
        <v>106.50072498791687</v>
      </c>
      <c r="J25" s="172">
        <v>48.04</v>
      </c>
      <c r="K25" s="172">
        <f t="shared" si="3"/>
        <v>3103.3839999999996</v>
      </c>
      <c r="L25" s="181">
        <f t="shared" si="4"/>
        <v>109.00839573405945</v>
      </c>
      <c r="M25" s="170">
        <v>61.4</v>
      </c>
      <c r="N25" s="171">
        <v>58.75</v>
      </c>
      <c r="O25" s="171">
        <v>62.57</v>
      </c>
      <c r="P25" s="171">
        <f t="shared" si="5"/>
        <v>3607.25</v>
      </c>
      <c r="Q25" s="171">
        <f t="shared" si="6"/>
        <v>3841.7979999999998</v>
      </c>
      <c r="R25" s="171">
        <f t="shared" si="7"/>
        <v>106.50212765957446</v>
      </c>
      <c r="S25" s="172">
        <v>67.55</v>
      </c>
      <c r="T25" s="172">
        <f t="shared" si="8"/>
        <v>4147.57</v>
      </c>
      <c r="U25" s="172">
        <f t="shared" si="9"/>
        <v>107.95908582387726</v>
      </c>
    </row>
    <row r="26" spans="1:21" ht="62.25" customHeight="1" x14ac:dyDescent="0.25">
      <c r="A26" s="173">
        <v>9</v>
      </c>
      <c r="B26" s="174" t="s">
        <v>236</v>
      </c>
      <c r="C26" s="173" t="s">
        <v>197</v>
      </c>
      <c r="D26" s="170">
        <v>0</v>
      </c>
      <c r="E26" s="171">
        <v>0</v>
      </c>
      <c r="F26" s="171">
        <v>0</v>
      </c>
      <c r="G26" s="171">
        <f t="shared" si="0"/>
        <v>0</v>
      </c>
      <c r="H26" s="171">
        <f t="shared" si="1"/>
        <v>0</v>
      </c>
      <c r="I26" s="171" t="e">
        <f t="shared" si="2"/>
        <v>#DIV/0!</v>
      </c>
      <c r="J26" s="172">
        <v>0</v>
      </c>
      <c r="K26" s="172">
        <f t="shared" si="3"/>
        <v>0</v>
      </c>
      <c r="L26" s="172" t="e">
        <f t="shared" si="4"/>
        <v>#DIV/0!</v>
      </c>
      <c r="M26" s="170">
        <v>0</v>
      </c>
      <c r="N26" s="171">
        <v>0</v>
      </c>
      <c r="O26" s="171">
        <v>0</v>
      </c>
      <c r="P26" s="171">
        <f t="shared" si="5"/>
        <v>0</v>
      </c>
      <c r="Q26" s="171">
        <f t="shared" si="6"/>
        <v>0</v>
      </c>
      <c r="R26" s="171" t="e">
        <f t="shared" si="7"/>
        <v>#DIV/0!</v>
      </c>
      <c r="S26" s="172">
        <v>0</v>
      </c>
      <c r="T26" s="172">
        <f t="shared" si="8"/>
        <v>0</v>
      </c>
      <c r="U26" s="172" t="e">
        <f t="shared" si="9"/>
        <v>#DIV/0!</v>
      </c>
    </row>
    <row r="27" spans="1:21" ht="30" x14ac:dyDescent="0.25">
      <c r="A27" s="306">
        <v>10</v>
      </c>
      <c r="B27" s="311" t="s">
        <v>141</v>
      </c>
      <c r="C27" s="173" t="s">
        <v>144</v>
      </c>
      <c r="D27" s="170">
        <v>50.86</v>
      </c>
      <c r="E27" s="171">
        <v>52.28</v>
      </c>
      <c r="F27" s="171">
        <v>52.28</v>
      </c>
      <c r="G27" s="171">
        <f t="shared" si="0"/>
        <v>2658.9607999999998</v>
      </c>
      <c r="H27" s="171">
        <f t="shared" si="1"/>
        <v>2658.9607999999998</v>
      </c>
      <c r="I27" s="171">
        <f t="shared" si="2"/>
        <v>100</v>
      </c>
      <c r="J27" s="172">
        <v>56.99</v>
      </c>
      <c r="K27" s="172">
        <f t="shared" si="3"/>
        <v>2898.5113999999999</v>
      </c>
      <c r="L27" s="181">
        <f t="shared" si="4"/>
        <v>109.00918133129305</v>
      </c>
      <c r="M27" s="170">
        <v>10.95</v>
      </c>
      <c r="N27" s="171">
        <v>59.35</v>
      </c>
      <c r="O27" s="171">
        <v>63.2</v>
      </c>
      <c r="P27" s="171">
        <f t="shared" si="5"/>
        <v>649.88249999999994</v>
      </c>
      <c r="Q27" s="171">
        <f t="shared" si="6"/>
        <v>692.04</v>
      </c>
      <c r="R27" s="171">
        <f t="shared" si="7"/>
        <v>106.48694187026118</v>
      </c>
      <c r="S27" s="172">
        <v>68.89</v>
      </c>
      <c r="T27" s="172">
        <f t="shared" si="8"/>
        <v>754.3454999999999</v>
      </c>
      <c r="U27" s="172">
        <f t="shared" si="9"/>
        <v>109.00316455696202</v>
      </c>
    </row>
    <row r="28" spans="1:21" ht="45" x14ac:dyDescent="0.25">
      <c r="A28" s="306"/>
      <c r="B28" s="311"/>
      <c r="C28" s="173" t="s">
        <v>277</v>
      </c>
      <c r="D28" s="170">
        <v>18.86</v>
      </c>
      <c r="E28" s="171">
        <v>56.6</v>
      </c>
      <c r="F28" s="171">
        <v>56.6</v>
      </c>
      <c r="G28" s="171">
        <f t="shared" si="0"/>
        <v>1067.4759999999999</v>
      </c>
      <c r="H28" s="171">
        <f t="shared" si="1"/>
        <v>1067.4759999999999</v>
      </c>
      <c r="I28" s="171">
        <f t="shared" si="2"/>
        <v>100</v>
      </c>
      <c r="J28" s="172">
        <v>61.7</v>
      </c>
      <c r="K28" s="172">
        <f t="shared" si="3"/>
        <v>1163.662</v>
      </c>
      <c r="L28" s="181">
        <f t="shared" si="4"/>
        <v>109.01060070671377</v>
      </c>
      <c r="M28" s="170"/>
      <c r="N28" s="171">
        <v>0</v>
      </c>
      <c r="O28" s="171">
        <v>0</v>
      </c>
      <c r="P28" s="171">
        <f t="shared" si="5"/>
        <v>0</v>
      </c>
      <c r="Q28" s="171">
        <f t="shared" si="6"/>
        <v>0</v>
      </c>
      <c r="R28" s="171" t="e">
        <f t="shared" si="7"/>
        <v>#DIV/0!</v>
      </c>
      <c r="S28" s="172"/>
      <c r="T28" s="172">
        <f t="shared" si="8"/>
        <v>0</v>
      </c>
      <c r="U28" s="172" t="e">
        <f t="shared" si="9"/>
        <v>#DIV/0!</v>
      </c>
    </row>
    <row r="29" spans="1:21" ht="66.75" customHeight="1" x14ac:dyDescent="0.25">
      <c r="A29" s="173">
        <v>11</v>
      </c>
      <c r="B29" s="174" t="s">
        <v>237</v>
      </c>
      <c r="C29" s="173" t="s">
        <v>144</v>
      </c>
      <c r="D29" s="170"/>
      <c r="E29" s="171">
        <v>0</v>
      </c>
      <c r="F29" s="171"/>
      <c r="G29" s="171">
        <f t="shared" si="0"/>
        <v>0</v>
      </c>
      <c r="H29" s="171">
        <f t="shared" si="1"/>
        <v>0</v>
      </c>
      <c r="I29" s="171" t="e">
        <f t="shared" si="2"/>
        <v>#DIV/0!</v>
      </c>
      <c r="J29" s="172"/>
      <c r="K29" s="172">
        <f t="shared" si="3"/>
        <v>0</v>
      </c>
      <c r="L29" s="172" t="e">
        <f t="shared" si="4"/>
        <v>#DIV/0!</v>
      </c>
      <c r="M29" s="170"/>
      <c r="N29" s="171">
        <v>0</v>
      </c>
      <c r="O29" s="171">
        <v>0</v>
      </c>
      <c r="P29" s="171">
        <f t="shared" si="5"/>
        <v>0</v>
      </c>
      <c r="Q29" s="171">
        <f t="shared" si="6"/>
        <v>0</v>
      </c>
      <c r="R29" s="171" t="e">
        <f t="shared" si="7"/>
        <v>#DIV/0!</v>
      </c>
      <c r="S29" s="172"/>
      <c r="T29" s="172">
        <f t="shared" si="8"/>
        <v>0</v>
      </c>
      <c r="U29" s="172" t="e">
        <f t="shared" si="9"/>
        <v>#DIV/0!</v>
      </c>
    </row>
    <row r="30" spans="1:21" ht="51" customHeight="1" x14ac:dyDescent="0.25">
      <c r="A30" s="173">
        <v>12</v>
      </c>
      <c r="B30" s="174" t="s">
        <v>9</v>
      </c>
      <c r="C30" s="173" t="s">
        <v>169</v>
      </c>
      <c r="D30" s="170">
        <v>76.599999999999994</v>
      </c>
      <c r="E30" s="171">
        <v>49.35</v>
      </c>
      <c r="F30" s="171">
        <v>50.29</v>
      </c>
      <c r="G30" s="171">
        <f t="shared" si="0"/>
        <v>3780.21</v>
      </c>
      <c r="H30" s="171">
        <f t="shared" si="1"/>
        <v>3852.2139999999995</v>
      </c>
      <c r="I30" s="171">
        <f t="shared" si="2"/>
        <v>101.9047619047619</v>
      </c>
      <c r="J30" s="172">
        <v>54.49</v>
      </c>
      <c r="K30" s="172">
        <f t="shared" si="3"/>
        <v>4173.9340000000002</v>
      </c>
      <c r="L30" s="181">
        <f t="shared" si="4"/>
        <v>108.35156094651023</v>
      </c>
      <c r="M30" s="170"/>
      <c r="N30" s="171">
        <v>0</v>
      </c>
      <c r="O30" s="171">
        <v>0</v>
      </c>
      <c r="P30" s="171">
        <f t="shared" si="5"/>
        <v>0</v>
      </c>
      <c r="Q30" s="171">
        <f t="shared" si="6"/>
        <v>0</v>
      </c>
      <c r="R30" s="171" t="e">
        <f t="shared" si="7"/>
        <v>#DIV/0!</v>
      </c>
      <c r="S30" s="172"/>
      <c r="T30" s="172">
        <f t="shared" si="8"/>
        <v>0</v>
      </c>
      <c r="U30" s="172" t="e">
        <f t="shared" si="9"/>
        <v>#DIV/0!</v>
      </c>
    </row>
    <row r="31" spans="1:21" ht="54" customHeight="1" x14ac:dyDescent="0.25">
      <c r="A31" s="173">
        <v>13</v>
      </c>
      <c r="B31" s="174" t="s">
        <v>147</v>
      </c>
      <c r="C31" s="173" t="s">
        <v>203</v>
      </c>
      <c r="D31" s="170">
        <v>79.02</v>
      </c>
      <c r="E31" s="171">
        <v>26.27</v>
      </c>
      <c r="F31" s="171">
        <v>27.98</v>
      </c>
      <c r="G31" s="171">
        <f t="shared" si="0"/>
        <v>2075.8553999999999</v>
      </c>
      <c r="H31" s="171">
        <f t="shared" si="1"/>
        <v>2210.9796000000001</v>
      </c>
      <c r="I31" s="171">
        <f t="shared" si="2"/>
        <v>106.50932622763609</v>
      </c>
      <c r="J31" s="172">
        <v>30.5</v>
      </c>
      <c r="K31" s="172">
        <f t="shared" si="3"/>
        <v>2410.1099999999997</v>
      </c>
      <c r="L31" s="181">
        <f t="shared" si="4"/>
        <v>109.00643316654752</v>
      </c>
      <c r="M31" s="170">
        <v>53</v>
      </c>
      <c r="N31" s="171">
        <v>18.98</v>
      </c>
      <c r="O31" s="171">
        <v>20.21</v>
      </c>
      <c r="P31" s="171">
        <f t="shared" si="5"/>
        <v>1005.94</v>
      </c>
      <c r="Q31" s="171">
        <f t="shared" si="6"/>
        <v>1071.1300000000001</v>
      </c>
      <c r="R31" s="171">
        <f t="shared" si="7"/>
        <v>106.48050579557429</v>
      </c>
      <c r="S31" s="172">
        <v>22.03</v>
      </c>
      <c r="T31" s="172">
        <f t="shared" si="8"/>
        <v>1167.5900000000001</v>
      </c>
      <c r="U31" s="172">
        <f t="shared" si="9"/>
        <v>109.00544285007423</v>
      </c>
    </row>
    <row r="32" spans="1:21" ht="64.5" customHeight="1" x14ac:dyDescent="0.25">
      <c r="A32" s="173">
        <v>14</v>
      </c>
      <c r="B32" s="174" t="s">
        <v>222</v>
      </c>
      <c r="C32" s="173" t="s">
        <v>203</v>
      </c>
      <c r="D32" s="170">
        <v>0</v>
      </c>
      <c r="E32" s="171">
        <v>0</v>
      </c>
      <c r="F32" s="171">
        <v>0</v>
      </c>
      <c r="G32" s="171">
        <f t="shared" si="0"/>
        <v>0</v>
      </c>
      <c r="H32" s="171">
        <f t="shared" si="1"/>
        <v>0</v>
      </c>
      <c r="I32" s="171" t="e">
        <f t="shared" si="2"/>
        <v>#DIV/0!</v>
      </c>
      <c r="J32" s="172"/>
      <c r="K32" s="172">
        <f t="shared" si="3"/>
        <v>0</v>
      </c>
      <c r="L32" s="172" t="e">
        <f t="shared" si="4"/>
        <v>#DIV/0!</v>
      </c>
      <c r="M32" s="170">
        <v>0</v>
      </c>
      <c r="N32" s="171">
        <v>0</v>
      </c>
      <c r="O32" s="171">
        <v>0</v>
      </c>
      <c r="P32" s="171">
        <f t="shared" si="5"/>
        <v>0</v>
      </c>
      <c r="Q32" s="171">
        <f t="shared" si="6"/>
        <v>0</v>
      </c>
      <c r="R32" s="171" t="e">
        <f t="shared" si="7"/>
        <v>#DIV/0!</v>
      </c>
      <c r="S32" s="172"/>
      <c r="T32" s="172">
        <f t="shared" si="8"/>
        <v>0</v>
      </c>
      <c r="U32" s="172" t="e">
        <f t="shared" si="9"/>
        <v>#DIV/0!</v>
      </c>
    </row>
    <row r="33" spans="1:21" ht="229.5" customHeight="1" x14ac:dyDescent="0.25">
      <c r="A33" s="173">
        <v>15</v>
      </c>
      <c r="B33" s="174" t="s">
        <v>10</v>
      </c>
      <c r="C33" s="173" t="s">
        <v>194</v>
      </c>
      <c r="D33" s="170">
        <v>58.558999999999997</v>
      </c>
      <c r="E33" s="171">
        <v>27.47</v>
      </c>
      <c r="F33" s="171">
        <v>29.24</v>
      </c>
      <c r="G33" s="171">
        <f t="shared" si="0"/>
        <v>1608.6157299999998</v>
      </c>
      <c r="H33" s="171">
        <f t="shared" si="1"/>
        <v>1712.2651599999999</v>
      </c>
      <c r="I33" s="171">
        <f t="shared" si="2"/>
        <v>106.44339279213688</v>
      </c>
      <c r="J33" s="172">
        <v>31.26</v>
      </c>
      <c r="K33" s="172">
        <f t="shared" si="3"/>
        <v>1830.5543399999999</v>
      </c>
      <c r="L33" s="181">
        <f t="shared" si="4"/>
        <v>106.90834473324216</v>
      </c>
      <c r="M33" s="170"/>
      <c r="N33" s="171">
        <v>0</v>
      </c>
      <c r="O33" s="171">
        <v>0</v>
      </c>
      <c r="P33" s="171">
        <f t="shared" si="5"/>
        <v>0</v>
      </c>
      <c r="Q33" s="171">
        <f t="shared" si="6"/>
        <v>0</v>
      </c>
      <c r="R33" s="171" t="e">
        <f t="shared" si="7"/>
        <v>#DIV/0!</v>
      </c>
      <c r="S33" s="172"/>
      <c r="T33" s="172">
        <f t="shared" si="8"/>
        <v>0</v>
      </c>
      <c r="U33" s="172" t="e">
        <f t="shared" si="9"/>
        <v>#DIV/0!</v>
      </c>
    </row>
    <row r="34" spans="1:21" x14ac:dyDescent="0.25">
      <c r="A34" s="173">
        <v>16</v>
      </c>
      <c r="B34" s="174" t="s">
        <v>11</v>
      </c>
      <c r="C34" s="173" t="s">
        <v>193</v>
      </c>
      <c r="D34" s="170">
        <v>93</v>
      </c>
      <c r="E34" s="171">
        <v>51.04</v>
      </c>
      <c r="F34" s="171">
        <v>52.59</v>
      </c>
      <c r="G34" s="171">
        <f t="shared" si="0"/>
        <v>4746.72</v>
      </c>
      <c r="H34" s="171">
        <f t="shared" si="1"/>
        <v>4890.87</v>
      </c>
      <c r="I34" s="171">
        <f t="shared" si="2"/>
        <v>103.03683385579939</v>
      </c>
      <c r="J34" s="172">
        <v>57.21</v>
      </c>
      <c r="K34" s="172">
        <f t="shared" si="3"/>
        <v>5320.53</v>
      </c>
      <c r="L34" s="181">
        <f t="shared" si="4"/>
        <v>108.78494010268112</v>
      </c>
      <c r="M34" s="170">
        <v>0</v>
      </c>
      <c r="N34" s="171">
        <v>0</v>
      </c>
      <c r="O34" s="171">
        <v>0</v>
      </c>
      <c r="P34" s="171">
        <f t="shared" si="5"/>
        <v>0</v>
      </c>
      <c r="Q34" s="171">
        <f t="shared" si="6"/>
        <v>0</v>
      </c>
      <c r="R34" s="171" t="e">
        <f t="shared" si="7"/>
        <v>#DIV/0!</v>
      </c>
      <c r="S34" s="172"/>
      <c r="T34" s="172">
        <f t="shared" si="8"/>
        <v>0</v>
      </c>
      <c r="U34" s="172" t="e">
        <f t="shared" si="9"/>
        <v>#DIV/0!</v>
      </c>
    </row>
    <row r="35" spans="1:21" ht="30" x14ac:dyDescent="0.25">
      <c r="A35" s="173">
        <v>17</v>
      </c>
      <c r="B35" s="174" t="s">
        <v>12</v>
      </c>
      <c r="C35" s="173" t="s">
        <v>204</v>
      </c>
      <c r="D35" s="170">
        <v>126.3</v>
      </c>
      <c r="E35" s="171">
        <v>61.36</v>
      </c>
      <c r="F35" s="171">
        <v>65.05</v>
      </c>
      <c r="G35" s="171">
        <f t="shared" si="0"/>
        <v>7749.768</v>
      </c>
      <c r="H35" s="171">
        <f t="shared" si="1"/>
        <v>8215.8149999999987</v>
      </c>
      <c r="I35" s="171">
        <f t="shared" si="2"/>
        <v>106.01368970013037</v>
      </c>
      <c r="J35" s="172">
        <v>67.97</v>
      </c>
      <c r="K35" s="172">
        <f t="shared" si="3"/>
        <v>8584.610999999999</v>
      </c>
      <c r="L35" s="181">
        <f t="shared" si="4"/>
        <v>104.48885472713299</v>
      </c>
      <c r="M35" s="170">
        <v>37.4</v>
      </c>
      <c r="N35" s="171">
        <v>89.45</v>
      </c>
      <c r="O35" s="171">
        <v>94.82</v>
      </c>
      <c r="P35" s="171">
        <f t="shared" si="5"/>
        <v>3345.43</v>
      </c>
      <c r="Q35" s="171">
        <f t="shared" si="6"/>
        <v>3546.2679999999996</v>
      </c>
      <c r="R35" s="171">
        <f t="shared" si="7"/>
        <v>106.00335382895472</v>
      </c>
      <c r="S35" s="172">
        <v>99.09</v>
      </c>
      <c r="T35" s="172">
        <f t="shared" si="8"/>
        <v>3705.9659999999999</v>
      </c>
      <c r="U35" s="172">
        <f t="shared" si="9"/>
        <v>104.50326935245731</v>
      </c>
    </row>
    <row r="36" spans="1:21" x14ac:dyDescent="0.25">
      <c r="A36" s="306">
        <v>18</v>
      </c>
      <c r="B36" s="311" t="s">
        <v>13</v>
      </c>
      <c r="C36" s="173" t="s">
        <v>210</v>
      </c>
      <c r="D36" s="170">
        <v>34</v>
      </c>
      <c r="E36" s="171">
        <v>22.76</v>
      </c>
      <c r="F36" s="171">
        <v>24.24</v>
      </c>
      <c r="G36" s="171">
        <f t="shared" si="0"/>
        <v>773.84</v>
      </c>
      <c r="H36" s="171">
        <f t="shared" si="1"/>
        <v>824.16</v>
      </c>
      <c r="I36" s="171">
        <f t="shared" si="2"/>
        <v>106.50263620386642</v>
      </c>
      <c r="J36" s="172">
        <v>26.9</v>
      </c>
      <c r="K36" s="172">
        <f t="shared" si="3"/>
        <v>914.59999999999991</v>
      </c>
      <c r="L36" s="181">
        <f t="shared" si="4"/>
        <v>110.97359735973598</v>
      </c>
      <c r="M36" s="170">
        <v>0</v>
      </c>
      <c r="N36" s="171">
        <v>0</v>
      </c>
      <c r="O36" s="171">
        <v>0</v>
      </c>
      <c r="P36" s="171">
        <f t="shared" si="5"/>
        <v>0</v>
      </c>
      <c r="Q36" s="171">
        <f t="shared" si="6"/>
        <v>0</v>
      </c>
      <c r="R36" s="171" t="e">
        <f t="shared" si="7"/>
        <v>#DIV/0!</v>
      </c>
      <c r="S36" s="172"/>
      <c r="T36" s="172">
        <f t="shared" si="8"/>
        <v>0</v>
      </c>
      <c r="U36" s="172" t="e">
        <f t="shared" si="9"/>
        <v>#DIV/0!</v>
      </c>
    </row>
    <row r="37" spans="1:21" ht="30" x14ac:dyDescent="0.25">
      <c r="A37" s="306"/>
      <c r="B37" s="311"/>
      <c r="C37" s="173" t="s">
        <v>191</v>
      </c>
      <c r="D37" s="170">
        <v>11.718</v>
      </c>
      <c r="E37" s="171"/>
      <c r="F37" s="171">
        <v>51.04</v>
      </c>
      <c r="G37" s="171">
        <f t="shared" si="0"/>
        <v>0</v>
      </c>
      <c r="H37" s="171">
        <f t="shared" si="1"/>
        <v>598.08672000000001</v>
      </c>
      <c r="I37" s="171" t="e">
        <f t="shared" si="2"/>
        <v>#DIV/0!</v>
      </c>
      <c r="J37" s="172">
        <v>55.63</v>
      </c>
      <c r="K37" s="172">
        <f t="shared" si="3"/>
        <v>651.87234000000001</v>
      </c>
      <c r="L37" s="181">
        <f t="shared" si="4"/>
        <v>108.99294670846396</v>
      </c>
      <c r="M37" s="170"/>
      <c r="N37" s="171"/>
      <c r="O37" s="171"/>
      <c r="P37" s="171">
        <f t="shared" si="5"/>
        <v>0</v>
      </c>
      <c r="Q37" s="171">
        <f t="shared" si="6"/>
        <v>0</v>
      </c>
      <c r="R37" s="171" t="e">
        <f t="shared" si="7"/>
        <v>#DIV/0!</v>
      </c>
      <c r="S37" s="172"/>
      <c r="T37" s="172">
        <f t="shared" si="8"/>
        <v>0</v>
      </c>
      <c r="U37" s="172" t="e">
        <f t="shared" si="9"/>
        <v>#DIV/0!</v>
      </c>
    </row>
    <row r="38" spans="1:21" ht="45" x14ac:dyDescent="0.25">
      <c r="A38" s="306"/>
      <c r="B38" s="311"/>
      <c r="C38" s="173" t="s">
        <v>205</v>
      </c>
      <c r="D38" s="170">
        <v>202.91900000000001</v>
      </c>
      <c r="E38" s="171">
        <v>48.33</v>
      </c>
      <c r="F38" s="171">
        <v>51.47</v>
      </c>
      <c r="G38" s="171">
        <f t="shared" si="0"/>
        <v>9807.0752699999994</v>
      </c>
      <c r="H38" s="171">
        <f t="shared" si="1"/>
        <v>10444.24093</v>
      </c>
      <c r="I38" s="171">
        <f t="shared" si="2"/>
        <v>106.49699979308917</v>
      </c>
      <c r="J38" s="172">
        <v>56.1</v>
      </c>
      <c r="K38" s="172">
        <f t="shared" si="3"/>
        <v>11383.7559</v>
      </c>
      <c r="L38" s="181">
        <f t="shared" si="4"/>
        <v>108.99553137750146</v>
      </c>
      <c r="M38" s="170">
        <v>0</v>
      </c>
      <c r="N38" s="171">
        <v>0</v>
      </c>
      <c r="O38" s="171">
        <v>0</v>
      </c>
      <c r="P38" s="171">
        <f t="shared" si="5"/>
        <v>0</v>
      </c>
      <c r="Q38" s="171">
        <f t="shared" si="6"/>
        <v>0</v>
      </c>
      <c r="R38" s="171" t="e">
        <f t="shared" si="7"/>
        <v>#DIV/0!</v>
      </c>
      <c r="S38" s="172"/>
      <c r="T38" s="172">
        <f t="shared" si="8"/>
        <v>0</v>
      </c>
      <c r="U38" s="172" t="e">
        <f t="shared" si="9"/>
        <v>#DIV/0!</v>
      </c>
    </row>
    <row r="39" spans="1:21" ht="45" x14ac:dyDescent="0.25">
      <c r="A39" s="173">
        <v>19</v>
      </c>
      <c r="B39" s="174" t="s">
        <v>14</v>
      </c>
      <c r="C39" s="173" t="s">
        <v>191</v>
      </c>
      <c r="D39" s="170">
        <v>40.64</v>
      </c>
      <c r="E39" s="171">
        <v>48.15</v>
      </c>
      <c r="F39" s="171">
        <v>51.04</v>
      </c>
      <c r="G39" s="171">
        <f t="shared" si="0"/>
        <v>1956.816</v>
      </c>
      <c r="H39" s="171">
        <f t="shared" si="1"/>
        <v>2074.2656000000002</v>
      </c>
      <c r="I39" s="171">
        <f t="shared" si="2"/>
        <v>106.00207684319834</v>
      </c>
      <c r="J39" s="172">
        <v>55.63</v>
      </c>
      <c r="K39" s="172">
        <f t="shared" si="3"/>
        <v>2260.8032000000003</v>
      </c>
      <c r="L39" s="181">
        <f t="shared" si="4"/>
        <v>108.99294670846396</v>
      </c>
      <c r="M39" s="170"/>
      <c r="N39" s="171">
        <v>0</v>
      </c>
      <c r="O39" s="171">
        <v>0</v>
      </c>
      <c r="P39" s="171">
        <f t="shared" si="5"/>
        <v>0</v>
      </c>
      <c r="Q39" s="171">
        <f t="shared" si="6"/>
        <v>0</v>
      </c>
      <c r="R39" s="171" t="e">
        <f t="shared" si="7"/>
        <v>#DIV/0!</v>
      </c>
      <c r="S39" s="172"/>
      <c r="T39" s="172">
        <f t="shared" si="8"/>
        <v>0</v>
      </c>
      <c r="U39" s="172" t="e">
        <f t="shared" si="9"/>
        <v>#DIV/0!</v>
      </c>
    </row>
    <row r="40" spans="1:21" ht="24.75" customHeight="1" x14ac:dyDescent="0.25">
      <c r="A40" s="306">
        <v>20</v>
      </c>
      <c r="B40" s="311" t="s">
        <v>15</v>
      </c>
      <c r="C40" s="173" t="s">
        <v>52</v>
      </c>
      <c r="D40" s="170"/>
      <c r="E40" s="171">
        <v>0</v>
      </c>
      <c r="F40" s="171"/>
      <c r="G40" s="171">
        <f t="shared" si="0"/>
        <v>0</v>
      </c>
      <c r="H40" s="171">
        <f t="shared" si="1"/>
        <v>0</v>
      </c>
      <c r="I40" s="171" t="e">
        <f t="shared" si="2"/>
        <v>#DIV/0!</v>
      </c>
      <c r="J40" s="172"/>
      <c r="K40" s="172">
        <f t="shared" si="3"/>
        <v>0</v>
      </c>
      <c r="L40" s="172" t="e">
        <f t="shared" si="4"/>
        <v>#DIV/0!</v>
      </c>
      <c r="M40" s="170"/>
      <c r="N40" s="171">
        <v>0</v>
      </c>
      <c r="O40" s="171">
        <v>0</v>
      </c>
      <c r="P40" s="171">
        <f t="shared" si="5"/>
        <v>0</v>
      </c>
      <c r="Q40" s="171">
        <f t="shared" si="6"/>
        <v>0</v>
      </c>
      <c r="R40" s="171" t="e">
        <f t="shared" si="7"/>
        <v>#DIV/0!</v>
      </c>
      <c r="S40" s="172"/>
      <c r="T40" s="172">
        <f t="shared" si="8"/>
        <v>0</v>
      </c>
      <c r="U40" s="172" t="e">
        <f t="shared" si="9"/>
        <v>#DIV/0!</v>
      </c>
    </row>
    <row r="41" spans="1:21" x14ac:dyDescent="0.25">
      <c r="A41" s="306"/>
      <c r="B41" s="311"/>
      <c r="C41" s="173" t="s">
        <v>111</v>
      </c>
      <c r="D41" s="170">
        <v>42.093000000000004</v>
      </c>
      <c r="E41" s="171">
        <v>55.29</v>
      </c>
      <c r="F41" s="171">
        <v>58.6</v>
      </c>
      <c r="G41" s="171">
        <f t="shared" si="0"/>
        <v>2327.32197</v>
      </c>
      <c r="H41" s="171">
        <f t="shared" si="1"/>
        <v>2466.6498000000001</v>
      </c>
      <c r="I41" s="171">
        <f t="shared" si="2"/>
        <v>105.98661602459758</v>
      </c>
      <c r="J41" s="172">
        <v>63.87</v>
      </c>
      <c r="K41" s="172">
        <f t="shared" si="3"/>
        <v>2688.47991</v>
      </c>
      <c r="L41" s="181">
        <f t="shared" si="4"/>
        <v>108.99317406143345</v>
      </c>
      <c r="M41" s="170"/>
      <c r="N41" s="171">
        <v>0</v>
      </c>
      <c r="O41" s="171">
        <v>0</v>
      </c>
      <c r="P41" s="171">
        <f t="shared" si="5"/>
        <v>0</v>
      </c>
      <c r="Q41" s="171">
        <f t="shared" si="6"/>
        <v>0</v>
      </c>
      <c r="R41" s="171" t="e">
        <f t="shared" si="7"/>
        <v>#DIV/0!</v>
      </c>
      <c r="S41" s="172"/>
      <c r="T41" s="172">
        <f t="shared" si="8"/>
        <v>0</v>
      </c>
      <c r="U41" s="172" t="e">
        <f t="shared" si="9"/>
        <v>#DIV/0!</v>
      </c>
    </row>
    <row r="42" spans="1:21" x14ac:dyDescent="0.25">
      <c r="A42" s="306"/>
      <c r="B42" s="311"/>
      <c r="C42" s="173" t="s">
        <v>117</v>
      </c>
      <c r="D42" s="170">
        <v>37.667999999999999</v>
      </c>
      <c r="E42" s="171">
        <v>43</v>
      </c>
      <c r="F42" s="171">
        <v>45.58</v>
      </c>
      <c r="G42" s="171">
        <f t="shared" si="0"/>
        <v>1619.7239999999999</v>
      </c>
      <c r="H42" s="171">
        <f t="shared" si="1"/>
        <v>1716.90744</v>
      </c>
      <c r="I42" s="171">
        <f t="shared" si="2"/>
        <v>106</v>
      </c>
      <c r="J42" s="172">
        <v>49.68</v>
      </c>
      <c r="K42" s="172">
        <f t="shared" si="3"/>
        <v>1871.3462399999999</v>
      </c>
      <c r="L42" s="181">
        <f t="shared" si="4"/>
        <v>108.99517332163229</v>
      </c>
      <c r="M42" s="170"/>
      <c r="N42" s="171">
        <v>0</v>
      </c>
      <c r="O42" s="171">
        <v>0</v>
      </c>
      <c r="P42" s="171">
        <f t="shared" si="5"/>
        <v>0</v>
      </c>
      <c r="Q42" s="171">
        <f t="shared" si="6"/>
        <v>0</v>
      </c>
      <c r="R42" s="171" t="e">
        <f t="shared" si="7"/>
        <v>#DIV/0!</v>
      </c>
      <c r="S42" s="172"/>
      <c r="T42" s="172">
        <f t="shared" si="8"/>
        <v>0</v>
      </c>
      <c r="U42" s="172" t="e">
        <f t="shared" si="9"/>
        <v>#DIV/0!</v>
      </c>
    </row>
    <row r="43" spans="1:21" x14ac:dyDescent="0.25">
      <c r="A43" s="306"/>
      <c r="B43" s="311"/>
      <c r="C43" s="173" t="s">
        <v>104</v>
      </c>
      <c r="D43" s="170">
        <v>29.824999999999999</v>
      </c>
      <c r="E43" s="171">
        <v>45</v>
      </c>
      <c r="F43" s="171">
        <v>47.7</v>
      </c>
      <c r="G43" s="171">
        <f t="shared" si="0"/>
        <v>1342.125</v>
      </c>
      <c r="H43" s="171">
        <f t="shared" si="1"/>
        <v>1422.6525000000001</v>
      </c>
      <c r="I43" s="171">
        <f t="shared" si="2"/>
        <v>106</v>
      </c>
      <c r="J43" s="172">
        <v>51.99</v>
      </c>
      <c r="K43" s="172">
        <f t="shared" si="3"/>
        <v>1550.60175</v>
      </c>
      <c r="L43" s="181">
        <f t="shared" si="4"/>
        <v>108.99371069182389</v>
      </c>
      <c r="M43" s="170">
        <v>3.5830000000000002</v>
      </c>
      <c r="N43" s="171">
        <v>33.21</v>
      </c>
      <c r="O43" s="171">
        <v>35.200000000000003</v>
      </c>
      <c r="P43" s="171">
        <f t="shared" si="5"/>
        <v>118.99143000000001</v>
      </c>
      <c r="Q43" s="171">
        <f t="shared" si="6"/>
        <v>126.12160000000002</v>
      </c>
      <c r="R43" s="171">
        <f t="shared" si="7"/>
        <v>105.99217103282143</v>
      </c>
      <c r="S43" s="172">
        <v>39.07</v>
      </c>
      <c r="T43" s="172">
        <f t="shared" si="8"/>
        <v>139.98781</v>
      </c>
      <c r="U43" s="172">
        <f t="shared" si="9"/>
        <v>110.99431818181817</v>
      </c>
    </row>
    <row r="44" spans="1:21" x14ac:dyDescent="0.25">
      <c r="A44" s="306"/>
      <c r="B44" s="311"/>
      <c r="C44" s="173" t="s">
        <v>118</v>
      </c>
      <c r="D44" s="170">
        <v>83.823999999999998</v>
      </c>
      <c r="E44" s="171">
        <v>43</v>
      </c>
      <c r="F44" s="171">
        <v>45.58</v>
      </c>
      <c r="G44" s="171">
        <f t="shared" si="0"/>
        <v>3604.4319999999998</v>
      </c>
      <c r="H44" s="171">
        <f t="shared" si="1"/>
        <v>3820.6979199999996</v>
      </c>
      <c r="I44" s="171">
        <f t="shared" si="2"/>
        <v>106</v>
      </c>
      <c r="J44" s="172">
        <v>49.68</v>
      </c>
      <c r="K44" s="172">
        <f t="shared" si="3"/>
        <v>4164.3763200000003</v>
      </c>
      <c r="L44" s="181">
        <f t="shared" si="4"/>
        <v>108.99517332163229</v>
      </c>
      <c r="M44" s="170">
        <v>43.031999999999996</v>
      </c>
      <c r="N44" s="171">
        <v>34.96</v>
      </c>
      <c r="O44" s="171">
        <v>37.049999999999997</v>
      </c>
      <c r="P44" s="171">
        <f t="shared" si="5"/>
        <v>1504.3987199999999</v>
      </c>
      <c r="Q44" s="171">
        <f t="shared" si="6"/>
        <v>1594.3355999999997</v>
      </c>
      <c r="R44" s="171">
        <f t="shared" si="7"/>
        <v>105.9782608695652</v>
      </c>
      <c r="S44" s="172">
        <v>41.13</v>
      </c>
      <c r="T44" s="172">
        <f t="shared" si="8"/>
        <v>1769.90616</v>
      </c>
      <c r="U44" s="172">
        <f t="shared" si="9"/>
        <v>111.01214574898788</v>
      </c>
    </row>
    <row r="45" spans="1:21" x14ac:dyDescent="0.25">
      <c r="A45" s="306"/>
      <c r="B45" s="311"/>
      <c r="C45" s="173" t="s">
        <v>105</v>
      </c>
      <c r="D45" s="170">
        <v>51.749000000000002</v>
      </c>
      <c r="E45" s="171">
        <v>45</v>
      </c>
      <c r="F45" s="171">
        <v>47.7</v>
      </c>
      <c r="G45" s="171">
        <f t="shared" si="0"/>
        <v>2328.7049999999999</v>
      </c>
      <c r="H45" s="171">
        <f t="shared" si="1"/>
        <v>2468.4273000000003</v>
      </c>
      <c r="I45" s="171">
        <f t="shared" si="2"/>
        <v>106</v>
      </c>
      <c r="J45" s="172">
        <v>51.99</v>
      </c>
      <c r="K45" s="172">
        <f t="shared" si="3"/>
        <v>2690.4305100000001</v>
      </c>
      <c r="L45" s="181">
        <f t="shared" si="4"/>
        <v>108.99371069182389</v>
      </c>
      <c r="M45" s="170">
        <v>38.603999999999999</v>
      </c>
      <c r="N45" s="171">
        <v>11.72</v>
      </c>
      <c r="O45" s="171">
        <v>12.42</v>
      </c>
      <c r="P45" s="171">
        <f t="shared" si="5"/>
        <v>452.43888000000004</v>
      </c>
      <c r="Q45" s="171">
        <f t="shared" si="6"/>
        <v>479.46168</v>
      </c>
      <c r="R45" s="171">
        <f t="shared" si="7"/>
        <v>105.97269624573377</v>
      </c>
      <c r="S45" s="172">
        <v>13.79</v>
      </c>
      <c r="T45" s="172">
        <f t="shared" si="8"/>
        <v>532.34915999999998</v>
      </c>
      <c r="U45" s="172">
        <f t="shared" si="9"/>
        <v>111.03059581320451</v>
      </c>
    </row>
    <row r="46" spans="1:21" ht="30" x14ac:dyDescent="0.25">
      <c r="A46" s="306"/>
      <c r="B46" s="311"/>
      <c r="C46" s="173" t="s">
        <v>112</v>
      </c>
      <c r="D46" s="170">
        <v>116.605</v>
      </c>
      <c r="E46" s="171">
        <v>21.15</v>
      </c>
      <c r="F46" s="171">
        <v>22.42</v>
      </c>
      <c r="G46" s="171">
        <f t="shared" si="0"/>
        <v>2466.1957499999999</v>
      </c>
      <c r="H46" s="171">
        <f t="shared" si="1"/>
        <v>2614.2841000000003</v>
      </c>
      <c r="I46" s="171">
        <f t="shared" si="2"/>
        <v>106.00472813238773</v>
      </c>
      <c r="J46" s="172">
        <v>24.88</v>
      </c>
      <c r="K46" s="172">
        <f t="shared" si="3"/>
        <v>2901.1324</v>
      </c>
      <c r="L46" s="181">
        <f t="shared" si="4"/>
        <v>110.97234611953613</v>
      </c>
      <c r="M46" s="170">
        <v>176.108</v>
      </c>
      <c r="N46" s="171">
        <v>33.21</v>
      </c>
      <c r="O46" s="171">
        <v>35.200000000000003</v>
      </c>
      <c r="P46" s="171">
        <f t="shared" si="5"/>
        <v>5848.5466800000004</v>
      </c>
      <c r="Q46" s="171">
        <f t="shared" si="6"/>
        <v>6199.0016000000005</v>
      </c>
      <c r="R46" s="171">
        <f t="shared" si="7"/>
        <v>105.99217103282143</v>
      </c>
      <c r="S46" s="172">
        <v>39.07</v>
      </c>
      <c r="T46" s="172">
        <f t="shared" si="8"/>
        <v>6880.5395600000002</v>
      </c>
      <c r="U46" s="172">
        <f t="shared" si="9"/>
        <v>110.99431818181817</v>
      </c>
    </row>
    <row r="47" spans="1:21" ht="30" x14ac:dyDescent="0.25">
      <c r="A47" s="306"/>
      <c r="B47" s="311"/>
      <c r="C47" s="173" t="s">
        <v>113</v>
      </c>
      <c r="D47" s="170">
        <v>74.847999999999999</v>
      </c>
      <c r="E47" s="171">
        <v>55.29</v>
      </c>
      <c r="F47" s="171">
        <v>58.6</v>
      </c>
      <c r="G47" s="171">
        <f t="shared" si="0"/>
        <v>4138.3459199999998</v>
      </c>
      <c r="H47" s="171">
        <f t="shared" si="1"/>
        <v>4386.0928000000004</v>
      </c>
      <c r="I47" s="171">
        <f t="shared" si="2"/>
        <v>105.98661602459758</v>
      </c>
      <c r="J47" s="172">
        <v>63.87</v>
      </c>
      <c r="K47" s="172">
        <f t="shared" si="3"/>
        <v>4780.5417600000001</v>
      </c>
      <c r="L47" s="181">
        <f t="shared" si="4"/>
        <v>108.99317406143345</v>
      </c>
      <c r="M47" s="170"/>
      <c r="N47" s="171">
        <v>0</v>
      </c>
      <c r="O47" s="171">
        <v>0</v>
      </c>
      <c r="P47" s="171">
        <f t="shared" si="5"/>
        <v>0</v>
      </c>
      <c r="Q47" s="171">
        <f t="shared" si="6"/>
        <v>0</v>
      </c>
      <c r="R47" s="171" t="e">
        <f t="shared" si="7"/>
        <v>#DIV/0!</v>
      </c>
      <c r="S47" s="172"/>
      <c r="T47" s="172">
        <f t="shared" si="8"/>
        <v>0</v>
      </c>
      <c r="U47" s="172" t="e">
        <f t="shared" si="9"/>
        <v>#DIV/0!</v>
      </c>
    </row>
    <row r="48" spans="1:21" x14ac:dyDescent="0.25">
      <c r="A48" s="306"/>
      <c r="B48" s="311"/>
      <c r="C48" s="173" t="s">
        <v>115</v>
      </c>
      <c r="D48" s="170">
        <v>123.819</v>
      </c>
      <c r="E48" s="171">
        <v>31.05</v>
      </c>
      <c r="F48" s="171">
        <v>32.909999999999997</v>
      </c>
      <c r="G48" s="171">
        <f t="shared" si="0"/>
        <v>3844.5799500000003</v>
      </c>
      <c r="H48" s="171">
        <f t="shared" si="1"/>
        <v>4074.8832899999998</v>
      </c>
      <c r="I48" s="171">
        <f t="shared" si="2"/>
        <v>105.99033816425118</v>
      </c>
      <c r="J48" s="172">
        <v>36.53</v>
      </c>
      <c r="K48" s="172">
        <f t="shared" si="3"/>
        <v>4523.1080700000002</v>
      </c>
      <c r="L48" s="181">
        <f t="shared" si="4"/>
        <v>110.99969614099059</v>
      </c>
      <c r="M48" s="170">
        <v>24.303000000000001</v>
      </c>
      <c r="N48" s="171">
        <v>18.77</v>
      </c>
      <c r="O48" s="171">
        <v>19.899999999999999</v>
      </c>
      <c r="P48" s="171">
        <f t="shared" si="5"/>
        <v>456.16730999999999</v>
      </c>
      <c r="Q48" s="171">
        <f t="shared" si="6"/>
        <v>483.62969999999996</v>
      </c>
      <c r="R48" s="171">
        <f t="shared" si="7"/>
        <v>106.02024507192327</v>
      </c>
      <c r="S48" s="172">
        <v>22.09</v>
      </c>
      <c r="T48" s="172">
        <f t="shared" si="8"/>
        <v>536.85327000000007</v>
      </c>
      <c r="U48" s="172">
        <f t="shared" si="9"/>
        <v>111.00502512562815</v>
      </c>
    </row>
    <row r="49" spans="1:21" x14ac:dyDescent="0.25">
      <c r="A49" s="306"/>
      <c r="B49" s="311"/>
      <c r="C49" s="173" t="s">
        <v>121</v>
      </c>
      <c r="D49" s="170">
        <v>99.981999999999999</v>
      </c>
      <c r="E49" s="171">
        <v>36.130000000000003</v>
      </c>
      <c r="F49" s="171">
        <v>38.29</v>
      </c>
      <c r="G49" s="171">
        <f t="shared" si="0"/>
        <v>3612.3496600000003</v>
      </c>
      <c r="H49" s="171">
        <f t="shared" si="1"/>
        <v>3828.3107799999998</v>
      </c>
      <c r="I49" s="171">
        <f t="shared" si="2"/>
        <v>105.97841129255465</v>
      </c>
      <c r="J49" s="172">
        <v>41.74</v>
      </c>
      <c r="K49" s="172">
        <f t="shared" si="3"/>
        <v>4173.2486800000006</v>
      </c>
      <c r="L49" s="181">
        <f t="shared" si="4"/>
        <v>109.01018542700444</v>
      </c>
      <c r="M49" s="170"/>
      <c r="N49" s="171">
        <v>0</v>
      </c>
      <c r="O49" s="171">
        <v>0</v>
      </c>
      <c r="P49" s="171">
        <f t="shared" si="5"/>
        <v>0</v>
      </c>
      <c r="Q49" s="171">
        <f t="shared" si="6"/>
        <v>0</v>
      </c>
      <c r="R49" s="171" t="e">
        <f t="shared" si="7"/>
        <v>#DIV/0!</v>
      </c>
      <c r="S49" s="172"/>
      <c r="T49" s="172">
        <f t="shared" si="8"/>
        <v>0</v>
      </c>
      <c r="U49" s="172" t="e">
        <f t="shared" si="9"/>
        <v>#DIV/0!</v>
      </c>
    </row>
    <row r="50" spans="1:21" ht="30" x14ac:dyDescent="0.25">
      <c r="A50" s="306"/>
      <c r="B50" s="311"/>
      <c r="C50" s="173" t="s">
        <v>198</v>
      </c>
      <c r="D50" s="170">
        <v>89.227999999999994</v>
      </c>
      <c r="E50" s="171">
        <v>38.71</v>
      </c>
      <c r="F50" s="171">
        <v>41.03</v>
      </c>
      <c r="G50" s="171">
        <f t="shared" si="0"/>
        <v>3454.0158799999999</v>
      </c>
      <c r="H50" s="171">
        <f t="shared" si="1"/>
        <v>3661.02484</v>
      </c>
      <c r="I50" s="171">
        <f t="shared" si="2"/>
        <v>105.99328338930509</v>
      </c>
      <c r="J50" s="172">
        <v>44.72</v>
      </c>
      <c r="K50" s="172">
        <f t="shared" si="3"/>
        <v>3990.2761599999994</v>
      </c>
      <c r="L50" s="181">
        <f t="shared" si="4"/>
        <v>108.99341944918352</v>
      </c>
      <c r="M50" s="170"/>
      <c r="N50" s="171">
        <v>0</v>
      </c>
      <c r="O50" s="171">
        <v>0</v>
      </c>
      <c r="P50" s="171">
        <f t="shared" si="5"/>
        <v>0</v>
      </c>
      <c r="Q50" s="171">
        <f t="shared" si="6"/>
        <v>0</v>
      </c>
      <c r="R50" s="171" t="e">
        <f t="shared" si="7"/>
        <v>#DIV/0!</v>
      </c>
      <c r="S50" s="172"/>
      <c r="T50" s="172">
        <f t="shared" si="8"/>
        <v>0</v>
      </c>
      <c r="U50" s="172" t="e">
        <f t="shared" si="9"/>
        <v>#DIV/0!</v>
      </c>
    </row>
    <row r="51" spans="1:21" x14ac:dyDescent="0.25">
      <c r="A51" s="306"/>
      <c r="B51" s="311"/>
      <c r="C51" s="173" t="s">
        <v>199</v>
      </c>
      <c r="D51" s="170"/>
      <c r="E51" s="171">
        <v>0</v>
      </c>
      <c r="F51" s="171"/>
      <c r="G51" s="171">
        <f t="shared" si="0"/>
        <v>0</v>
      </c>
      <c r="H51" s="171">
        <f t="shared" si="1"/>
        <v>0</v>
      </c>
      <c r="I51" s="171" t="e">
        <f t="shared" si="2"/>
        <v>#DIV/0!</v>
      </c>
      <c r="J51" s="172"/>
      <c r="K51" s="172">
        <f t="shared" si="3"/>
        <v>0</v>
      </c>
      <c r="L51" s="172" t="e">
        <f t="shared" si="4"/>
        <v>#DIV/0!</v>
      </c>
      <c r="M51" s="170">
        <v>10.938000000000001</v>
      </c>
      <c r="N51" s="171">
        <v>34.96</v>
      </c>
      <c r="O51" s="171">
        <v>37.049999999999997</v>
      </c>
      <c r="P51" s="171">
        <f t="shared" si="5"/>
        <v>382.39248000000003</v>
      </c>
      <c r="Q51" s="171">
        <f t="shared" si="6"/>
        <v>405.25290000000001</v>
      </c>
      <c r="R51" s="171">
        <f t="shared" si="7"/>
        <v>105.9782608695652</v>
      </c>
      <c r="S51" s="172">
        <v>41.13</v>
      </c>
      <c r="T51" s="172">
        <f t="shared" si="8"/>
        <v>449.87994000000003</v>
      </c>
      <c r="U51" s="172">
        <f t="shared" si="9"/>
        <v>111.01214574898788</v>
      </c>
    </row>
    <row r="52" spans="1:21" x14ac:dyDescent="0.25">
      <c r="A52" s="306"/>
      <c r="B52" s="311"/>
      <c r="C52" s="173" t="s">
        <v>200</v>
      </c>
      <c r="D52" s="170"/>
      <c r="E52" s="171">
        <v>0</v>
      </c>
      <c r="F52" s="171"/>
      <c r="G52" s="171">
        <f t="shared" si="0"/>
        <v>0</v>
      </c>
      <c r="H52" s="171">
        <f t="shared" si="1"/>
        <v>0</v>
      </c>
      <c r="I52" s="171" t="e">
        <f t="shared" si="2"/>
        <v>#DIV/0!</v>
      </c>
      <c r="J52" s="172"/>
      <c r="K52" s="172">
        <f t="shared" si="3"/>
        <v>0</v>
      </c>
      <c r="L52" s="172" t="e">
        <f t="shared" si="4"/>
        <v>#DIV/0!</v>
      </c>
      <c r="M52" s="170">
        <v>9.9779999999999998</v>
      </c>
      <c r="N52" s="171">
        <v>60.24</v>
      </c>
      <c r="O52" s="171">
        <v>60.58</v>
      </c>
      <c r="P52" s="171">
        <f t="shared" si="5"/>
        <v>601.07471999999996</v>
      </c>
      <c r="Q52" s="171">
        <f t="shared" si="6"/>
        <v>604.46723999999995</v>
      </c>
      <c r="R52" s="171">
        <f t="shared" si="7"/>
        <v>100.56440903054448</v>
      </c>
      <c r="S52" s="172">
        <v>63.07</v>
      </c>
      <c r="T52" s="172">
        <f t="shared" si="8"/>
        <v>629.31245999999999</v>
      </c>
      <c r="U52" s="172">
        <f t="shared" si="9"/>
        <v>104.11026741498846</v>
      </c>
    </row>
    <row r="53" spans="1:21" x14ac:dyDescent="0.25">
      <c r="A53" s="306"/>
      <c r="B53" s="311"/>
      <c r="C53" s="173" t="s">
        <v>110</v>
      </c>
      <c r="D53" s="170">
        <v>73.266999999999996</v>
      </c>
      <c r="E53" s="171">
        <v>38.71</v>
      </c>
      <c r="F53" s="171">
        <v>41.03</v>
      </c>
      <c r="G53" s="171">
        <f t="shared" si="0"/>
        <v>2836.1655700000001</v>
      </c>
      <c r="H53" s="171">
        <f t="shared" si="1"/>
        <v>3006.1450099999997</v>
      </c>
      <c r="I53" s="171">
        <f t="shared" si="2"/>
        <v>105.99328338930509</v>
      </c>
      <c r="J53" s="172">
        <v>44.72</v>
      </c>
      <c r="K53" s="172">
        <f t="shared" si="3"/>
        <v>3276.5002399999998</v>
      </c>
      <c r="L53" s="181">
        <f t="shared" si="4"/>
        <v>108.99341944918352</v>
      </c>
      <c r="M53" s="170"/>
      <c r="N53" s="171">
        <v>0</v>
      </c>
      <c r="O53" s="171">
        <v>0</v>
      </c>
      <c r="P53" s="171">
        <f t="shared" si="5"/>
        <v>0</v>
      </c>
      <c r="Q53" s="171">
        <f t="shared" si="6"/>
        <v>0</v>
      </c>
      <c r="R53" s="171" t="e">
        <f t="shared" si="7"/>
        <v>#DIV/0!</v>
      </c>
      <c r="S53" s="172"/>
      <c r="T53" s="172">
        <f t="shared" si="8"/>
        <v>0</v>
      </c>
      <c r="U53" s="172" t="e">
        <f t="shared" si="9"/>
        <v>#DIV/0!</v>
      </c>
    </row>
    <row r="54" spans="1:21" x14ac:dyDescent="0.25">
      <c r="A54" s="306"/>
      <c r="B54" s="311"/>
      <c r="C54" s="173" t="s">
        <v>106</v>
      </c>
      <c r="D54" s="170">
        <v>17.826000000000001</v>
      </c>
      <c r="E54" s="171">
        <v>45</v>
      </c>
      <c r="F54" s="171">
        <v>47.7</v>
      </c>
      <c r="G54" s="171">
        <f t="shared" si="0"/>
        <v>802.17000000000007</v>
      </c>
      <c r="H54" s="171">
        <f t="shared" si="1"/>
        <v>850.30020000000013</v>
      </c>
      <c r="I54" s="171">
        <f t="shared" si="2"/>
        <v>106</v>
      </c>
      <c r="J54" s="172">
        <v>51.99</v>
      </c>
      <c r="K54" s="172">
        <f t="shared" si="3"/>
        <v>926.77374000000009</v>
      </c>
      <c r="L54" s="181">
        <f t="shared" si="4"/>
        <v>108.99371069182389</v>
      </c>
      <c r="M54" s="170"/>
      <c r="N54" s="171">
        <v>0</v>
      </c>
      <c r="O54" s="171">
        <v>0</v>
      </c>
      <c r="P54" s="171">
        <f t="shared" si="5"/>
        <v>0</v>
      </c>
      <c r="Q54" s="171">
        <f t="shared" si="6"/>
        <v>0</v>
      </c>
      <c r="R54" s="171" t="e">
        <f t="shared" si="7"/>
        <v>#DIV/0!</v>
      </c>
      <c r="S54" s="172"/>
      <c r="T54" s="172">
        <f t="shared" si="8"/>
        <v>0</v>
      </c>
      <c r="U54" s="172" t="e">
        <f t="shared" si="9"/>
        <v>#DIV/0!</v>
      </c>
    </row>
    <row r="55" spans="1:21" x14ac:dyDescent="0.25">
      <c r="A55" s="306"/>
      <c r="B55" s="311"/>
      <c r="C55" s="173" t="s">
        <v>120</v>
      </c>
      <c r="D55" s="170">
        <v>42.652000000000001</v>
      </c>
      <c r="E55" s="171">
        <v>21.41</v>
      </c>
      <c r="F55" s="171">
        <v>22.69</v>
      </c>
      <c r="G55" s="171">
        <f t="shared" si="0"/>
        <v>913.17932000000008</v>
      </c>
      <c r="H55" s="171">
        <f t="shared" si="1"/>
        <v>967.77388000000008</v>
      </c>
      <c r="I55" s="171">
        <f t="shared" si="2"/>
        <v>105.97851471275106</v>
      </c>
      <c r="J55" s="172">
        <v>25.18</v>
      </c>
      <c r="K55" s="172">
        <f t="shared" si="3"/>
        <v>1073.9773600000001</v>
      </c>
      <c r="L55" s="181">
        <f t="shared" si="4"/>
        <v>110.97399735566329</v>
      </c>
      <c r="M55" s="170"/>
      <c r="N55" s="171">
        <v>0</v>
      </c>
      <c r="O55" s="171">
        <v>0</v>
      </c>
      <c r="P55" s="171">
        <f t="shared" si="5"/>
        <v>0</v>
      </c>
      <c r="Q55" s="171">
        <f t="shared" si="6"/>
        <v>0</v>
      </c>
      <c r="R55" s="171" t="e">
        <f t="shared" si="7"/>
        <v>#DIV/0!</v>
      </c>
      <c r="S55" s="172"/>
      <c r="T55" s="172">
        <f t="shared" si="8"/>
        <v>0</v>
      </c>
      <c r="U55" s="172" t="e">
        <f t="shared" si="9"/>
        <v>#DIV/0!</v>
      </c>
    </row>
    <row r="56" spans="1:21" x14ac:dyDescent="0.25">
      <c r="A56" s="306"/>
      <c r="B56" s="311"/>
      <c r="C56" s="173" t="s">
        <v>108</v>
      </c>
      <c r="D56" s="170">
        <v>38.392000000000003</v>
      </c>
      <c r="E56" s="171">
        <v>45</v>
      </c>
      <c r="F56" s="171">
        <v>47.7</v>
      </c>
      <c r="G56" s="171">
        <f t="shared" si="0"/>
        <v>1727.64</v>
      </c>
      <c r="H56" s="171">
        <f t="shared" si="1"/>
        <v>1831.2984000000004</v>
      </c>
      <c r="I56" s="171">
        <f t="shared" si="2"/>
        <v>106</v>
      </c>
      <c r="J56" s="172">
        <v>51.99</v>
      </c>
      <c r="K56" s="172">
        <f t="shared" si="3"/>
        <v>1996.0000800000003</v>
      </c>
      <c r="L56" s="181">
        <f t="shared" si="4"/>
        <v>108.99371069182389</v>
      </c>
      <c r="M56" s="170"/>
      <c r="N56" s="171">
        <v>0</v>
      </c>
      <c r="O56" s="171">
        <v>0</v>
      </c>
      <c r="P56" s="171">
        <f t="shared" si="5"/>
        <v>0</v>
      </c>
      <c r="Q56" s="171">
        <f t="shared" si="6"/>
        <v>0</v>
      </c>
      <c r="R56" s="171" t="e">
        <f t="shared" si="7"/>
        <v>#DIV/0!</v>
      </c>
      <c r="S56" s="172"/>
      <c r="T56" s="172">
        <f t="shared" si="8"/>
        <v>0</v>
      </c>
      <c r="U56" s="172" t="e">
        <f t="shared" si="9"/>
        <v>#DIV/0!</v>
      </c>
    </row>
    <row r="57" spans="1:21" x14ac:dyDescent="0.25">
      <c r="A57" s="306"/>
      <c r="B57" s="311"/>
      <c r="C57" s="173" t="s">
        <v>107</v>
      </c>
      <c r="D57" s="170">
        <v>56.883000000000003</v>
      </c>
      <c r="E57" s="171">
        <v>45</v>
      </c>
      <c r="F57" s="171">
        <v>47.7</v>
      </c>
      <c r="G57" s="171">
        <f t="shared" si="0"/>
        <v>2559.7350000000001</v>
      </c>
      <c r="H57" s="171">
        <f t="shared" si="1"/>
        <v>2713.3191000000002</v>
      </c>
      <c r="I57" s="171">
        <f t="shared" si="2"/>
        <v>106</v>
      </c>
      <c r="J57" s="172">
        <v>51.99</v>
      </c>
      <c r="K57" s="172">
        <f t="shared" si="3"/>
        <v>2957.3471700000005</v>
      </c>
      <c r="L57" s="181">
        <f t="shared" si="4"/>
        <v>108.99371069182389</v>
      </c>
      <c r="M57" s="170">
        <v>11.612</v>
      </c>
      <c r="N57" s="171">
        <v>26.71</v>
      </c>
      <c r="O57" s="171">
        <v>28.31</v>
      </c>
      <c r="P57" s="171">
        <f t="shared" si="5"/>
        <v>310.15652</v>
      </c>
      <c r="Q57" s="171">
        <f t="shared" si="6"/>
        <v>328.73572000000001</v>
      </c>
      <c r="R57" s="171">
        <f t="shared" si="7"/>
        <v>105.99026581804567</v>
      </c>
      <c r="S57" s="172">
        <v>31.42</v>
      </c>
      <c r="T57" s="172">
        <f t="shared" si="8"/>
        <v>364.84904</v>
      </c>
      <c r="U57" s="172">
        <f t="shared" si="9"/>
        <v>110.98551748498764</v>
      </c>
    </row>
    <row r="58" spans="1:21" x14ac:dyDescent="0.25">
      <c r="A58" s="306"/>
      <c r="B58" s="311"/>
      <c r="C58" s="173" t="s">
        <v>109</v>
      </c>
      <c r="D58" s="170">
        <v>48.744</v>
      </c>
      <c r="E58" s="171">
        <v>30.9</v>
      </c>
      <c r="F58" s="171">
        <v>32.75</v>
      </c>
      <c r="G58" s="171">
        <f t="shared" si="0"/>
        <v>1506.1895999999999</v>
      </c>
      <c r="H58" s="171">
        <f t="shared" si="1"/>
        <v>1596.366</v>
      </c>
      <c r="I58" s="171">
        <f t="shared" si="2"/>
        <v>105.98705501618124</v>
      </c>
      <c r="J58" s="172">
        <v>35.700000000000003</v>
      </c>
      <c r="K58" s="172">
        <f t="shared" si="3"/>
        <v>1740.1608000000001</v>
      </c>
      <c r="L58" s="181">
        <f t="shared" si="4"/>
        <v>109.00763358778627</v>
      </c>
      <c r="M58" s="170"/>
      <c r="N58" s="171">
        <v>0</v>
      </c>
      <c r="O58" s="171">
        <v>0</v>
      </c>
      <c r="P58" s="171">
        <f t="shared" si="5"/>
        <v>0</v>
      </c>
      <c r="Q58" s="171">
        <f t="shared" si="6"/>
        <v>0</v>
      </c>
      <c r="R58" s="171" t="e">
        <f t="shared" si="7"/>
        <v>#DIV/0!</v>
      </c>
      <c r="S58" s="172"/>
      <c r="T58" s="172">
        <f t="shared" si="8"/>
        <v>0</v>
      </c>
      <c r="U58" s="172" t="e">
        <f t="shared" si="9"/>
        <v>#DIV/0!</v>
      </c>
    </row>
    <row r="59" spans="1:21" ht="30" x14ac:dyDescent="0.25">
      <c r="A59" s="306"/>
      <c r="B59" s="311"/>
      <c r="C59" s="173" t="s">
        <v>114</v>
      </c>
      <c r="D59" s="170">
        <v>67.385999999999996</v>
      </c>
      <c r="E59" s="171">
        <v>21.15</v>
      </c>
      <c r="F59" s="171">
        <v>22.42</v>
      </c>
      <c r="G59" s="171">
        <f t="shared" si="0"/>
        <v>1425.2138999999997</v>
      </c>
      <c r="H59" s="171">
        <f t="shared" si="1"/>
        <v>1510.79412</v>
      </c>
      <c r="I59" s="171">
        <f t="shared" si="2"/>
        <v>106.00472813238773</v>
      </c>
      <c r="J59" s="172">
        <v>24.88</v>
      </c>
      <c r="K59" s="172">
        <f t="shared" si="3"/>
        <v>1676.5636799999997</v>
      </c>
      <c r="L59" s="181">
        <f t="shared" si="4"/>
        <v>110.97234611953613</v>
      </c>
      <c r="M59" s="170">
        <v>45.524000000000001</v>
      </c>
      <c r="N59" s="171">
        <v>26.71</v>
      </c>
      <c r="O59" s="171">
        <v>28.31</v>
      </c>
      <c r="P59" s="171">
        <f t="shared" si="5"/>
        <v>1215.94604</v>
      </c>
      <c r="Q59" s="171">
        <f t="shared" si="6"/>
        <v>1288.7844399999999</v>
      </c>
      <c r="R59" s="171">
        <f t="shared" si="7"/>
        <v>105.99026581804567</v>
      </c>
      <c r="S59" s="172">
        <v>31.42</v>
      </c>
      <c r="T59" s="172">
        <f t="shared" si="8"/>
        <v>1430.3640800000001</v>
      </c>
      <c r="U59" s="172">
        <f t="shared" si="9"/>
        <v>110.98551748498764</v>
      </c>
    </row>
    <row r="60" spans="1:21" ht="30" x14ac:dyDescent="0.25">
      <c r="A60" s="306"/>
      <c r="B60" s="311"/>
      <c r="C60" s="173" t="s">
        <v>119</v>
      </c>
      <c r="D60" s="170">
        <v>118.316</v>
      </c>
      <c r="E60" s="171">
        <v>25.34</v>
      </c>
      <c r="F60" s="171">
        <v>26.86</v>
      </c>
      <c r="G60" s="171">
        <f t="shared" si="0"/>
        <v>2998.1274400000002</v>
      </c>
      <c r="H60" s="171">
        <f t="shared" si="1"/>
        <v>3177.96776</v>
      </c>
      <c r="I60" s="171">
        <f t="shared" si="2"/>
        <v>105.99842146803473</v>
      </c>
      <c r="J60" s="172">
        <v>29.81</v>
      </c>
      <c r="K60" s="172">
        <f t="shared" si="3"/>
        <v>3526.9999600000001</v>
      </c>
      <c r="L60" s="181">
        <f t="shared" si="4"/>
        <v>110.98287416232316</v>
      </c>
      <c r="M60" s="170">
        <v>27.608000000000001</v>
      </c>
      <c r="N60" s="171">
        <v>34.96</v>
      </c>
      <c r="O60" s="171">
        <v>37.049999999999997</v>
      </c>
      <c r="P60" s="171">
        <f t="shared" si="5"/>
        <v>965.17568000000006</v>
      </c>
      <c r="Q60" s="171">
        <f t="shared" si="6"/>
        <v>1022.8764</v>
      </c>
      <c r="R60" s="171">
        <f t="shared" si="7"/>
        <v>105.9782608695652</v>
      </c>
      <c r="S60" s="172">
        <v>41.13</v>
      </c>
      <c r="T60" s="172">
        <f t="shared" si="8"/>
        <v>1135.5170400000002</v>
      </c>
      <c r="U60" s="172">
        <f t="shared" si="9"/>
        <v>111.01214574898788</v>
      </c>
    </row>
    <row r="61" spans="1:21" x14ac:dyDescent="0.25">
      <c r="A61" s="306"/>
      <c r="B61" s="311"/>
      <c r="C61" s="173" t="s">
        <v>116</v>
      </c>
      <c r="D61" s="170">
        <v>34.417000000000002</v>
      </c>
      <c r="E61" s="171">
        <v>43</v>
      </c>
      <c r="F61" s="171">
        <v>45.58</v>
      </c>
      <c r="G61" s="171">
        <f t="shared" si="0"/>
        <v>1479.931</v>
      </c>
      <c r="H61" s="171">
        <f t="shared" si="1"/>
        <v>1568.72686</v>
      </c>
      <c r="I61" s="171">
        <f t="shared" si="2"/>
        <v>106</v>
      </c>
      <c r="J61" s="172">
        <v>49.68</v>
      </c>
      <c r="K61" s="172">
        <f t="shared" si="3"/>
        <v>1709.83656</v>
      </c>
      <c r="L61" s="181">
        <f t="shared" si="4"/>
        <v>108.99517332163229</v>
      </c>
      <c r="M61" s="170"/>
      <c r="N61" s="171">
        <v>0</v>
      </c>
      <c r="O61" s="171">
        <v>0</v>
      </c>
      <c r="P61" s="171">
        <f t="shared" si="5"/>
        <v>0</v>
      </c>
      <c r="Q61" s="171">
        <f t="shared" si="6"/>
        <v>0</v>
      </c>
      <c r="R61" s="171" t="e">
        <f t="shared" si="7"/>
        <v>#DIV/0!</v>
      </c>
      <c r="S61" s="172"/>
      <c r="T61" s="172">
        <f t="shared" si="8"/>
        <v>0</v>
      </c>
      <c r="U61" s="172" t="e">
        <f t="shared" si="9"/>
        <v>#DIV/0!</v>
      </c>
    </row>
    <row r="62" spans="1:21" ht="30" x14ac:dyDescent="0.25">
      <c r="A62" s="173">
        <v>21</v>
      </c>
      <c r="B62" s="174" t="s">
        <v>132</v>
      </c>
      <c r="C62" s="173" t="s">
        <v>95</v>
      </c>
      <c r="D62" s="170">
        <v>92.38</v>
      </c>
      <c r="E62" s="171">
        <v>26</v>
      </c>
      <c r="F62" s="171">
        <v>27.56</v>
      </c>
      <c r="G62" s="171">
        <f t="shared" si="0"/>
        <v>2401.88</v>
      </c>
      <c r="H62" s="171">
        <f t="shared" si="1"/>
        <v>2545.9927999999995</v>
      </c>
      <c r="I62" s="171">
        <f t="shared" si="2"/>
        <v>106</v>
      </c>
      <c r="J62" s="172">
        <v>30.41</v>
      </c>
      <c r="K62" s="172">
        <f t="shared" si="3"/>
        <v>2809.2757999999999</v>
      </c>
      <c r="L62" s="181">
        <f t="shared" si="4"/>
        <v>110.34107402031933</v>
      </c>
      <c r="M62" s="170">
        <v>90.93</v>
      </c>
      <c r="N62" s="171">
        <v>26.93</v>
      </c>
      <c r="O62" s="171">
        <v>28.55</v>
      </c>
      <c r="P62" s="171">
        <f t="shared" si="5"/>
        <v>2448.7449000000001</v>
      </c>
      <c r="Q62" s="171">
        <f t="shared" si="6"/>
        <v>2596.0515</v>
      </c>
      <c r="R62" s="171">
        <f t="shared" si="7"/>
        <v>106.01559598960266</v>
      </c>
      <c r="S62" s="172">
        <v>31.68</v>
      </c>
      <c r="T62" s="172">
        <f t="shared" si="8"/>
        <v>2880.6624000000002</v>
      </c>
      <c r="U62" s="172">
        <f t="shared" si="9"/>
        <v>110.9632224168126</v>
      </c>
    </row>
    <row r="63" spans="1:21" x14ac:dyDescent="0.25">
      <c r="A63" s="173">
        <v>22</v>
      </c>
      <c r="B63" s="174" t="s">
        <v>141</v>
      </c>
      <c r="C63" s="173" t="s">
        <v>211</v>
      </c>
      <c r="D63" s="170">
        <v>179</v>
      </c>
      <c r="E63" s="171">
        <v>53.09</v>
      </c>
      <c r="F63" s="171">
        <v>56.03</v>
      </c>
      <c r="G63" s="171">
        <f t="shared" si="0"/>
        <v>9503.11</v>
      </c>
      <c r="H63" s="171">
        <f t="shared" si="1"/>
        <v>10029.370000000001</v>
      </c>
      <c r="I63" s="171">
        <f t="shared" si="2"/>
        <v>105.53776605763797</v>
      </c>
      <c r="J63" s="172">
        <v>61.07</v>
      </c>
      <c r="K63" s="172">
        <f t="shared" si="3"/>
        <v>10931.53</v>
      </c>
      <c r="L63" s="181">
        <f t="shared" si="4"/>
        <v>108.99518115295376</v>
      </c>
      <c r="M63" s="170">
        <v>120</v>
      </c>
      <c r="N63" s="171">
        <v>29.33</v>
      </c>
      <c r="O63" s="171">
        <v>31.09</v>
      </c>
      <c r="P63" s="171">
        <f t="shared" si="5"/>
        <v>3519.6</v>
      </c>
      <c r="Q63" s="171">
        <f t="shared" si="6"/>
        <v>3730.8</v>
      </c>
      <c r="R63" s="171">
        <f t="shared" si="7"/>
        <v>106.00068189566998</v>
      </c>
      <c r="S63" s="172">
        <v>34.51</v>
      </c>
      <c r="T63" s="172">
        <f t="shared" si="8"/>
        <v>4141.2</v>
      </c>
      <c r="U63" s="172">
        <f t="shared" si="9"/>
        <v>111.00032164683178</v>
      </c>
    </row>
    <row r="64" spans="1:21" x14ac:dyDescent="0.25">
      <c r="A64" s="306">
        <v>23</v>
      </c>
      <c r="B64" s="311" t="s">
        <v>16</v>
      </c>
      <c r="C64" s="173" t="s">
        <v>96</v>
      </c>
      <c r="D64" s="170">
        <v>37.9</v>
      </c>
      <c r="E64" s="171">
        <v>49.42</v>
      </c>
      <c r="F64" s="171">
        <v>52.63</v>
      </c>
      <c r="G64" s="171">
        <f t="shared" si="0"/>
        <v>1873.018</v>
      </c>
      <c r="H64" s="171">
        <f t="shared" si="1"/>
        <v>1994.6770000000001</v>
      </c>
      <c r="I64" s="171">
        <f t="shared" si="2"/>
        <v>106.4953460137596</v>
      </c>
      <c r="J64" s="172">
        <v>55.67</v>
      </c>
      <c r="K64" s="172">
        <f t="shared" si="3"/>
        <v>2109.893</v>
      </c>
      <c r="L64" s="181">
        <f t="shared" si="4"/>
        <v>105.77617328519855</v>
      </c>
      <c r="M64" s="170">
        <v>19</v>
      </c>
      <c r="N64" s="171">
        <v>14.81</v>
      </c>
      <c r="O64" s="171">
        <v>15.74</v>
      </c>
      <c r="P64" s="171">
        <f t="shared" si="5"/>
        <v>281.39</v>
      </c>
      <c r="Q64" s="171">
        <f t="shared" si="6"/>
        <v>299.06</v>
      </c>
      <c r="R64" s="171">
        <f t="shared" si="7"/>
        <v>106.27954085077651</v>
      </c>
      <c r="S64" s="172">
        <v>17.11</v>
      </c>
      <c r="T64" s="172">
        <f t="shared" si="8"/>
        <v>325.08999999999997</v>
      </c>
      <c r="U64" s="172">
        <f t="shared" si="9"/>
        <v>108.70393900889452</v>
      </c>
    </row>
    <row r="65" spans="1:21" x14ac:dyDescent="0.25">
      <c r="A65" s="306"/>
      <c r="B65" s="311"/>
      <c r="C65" s="173" t="s">
        <v>97</v>
      </c>
      <c r="D65" s="170">
        <v>37.9</v>
      </c>
      <c r="E65" s="171">
        <v>49.42</v>
      </c>
      <c r="F65" s="171">
        <v>52.63</v>
      </c>
      <c r="G65" s="171">
        <f t="shared" si="0"/>
        <v>1873.018</v>
      </c>
      <c r="H65" s="171">
        <f t="shared" si="1"/>
        <v>1994.6770000000001</v>
      </c>
      <c r="I65" s="171">
        <f t="shared" si="2"/>
        <v>106.4953460137596</v>
      </c>
      <c r="J65" s="172">
        <v>55.67</v>
      </c>
      <c r="K65" s="172">
        <f t="shared" si="3"/>
        <v>2109.893</v>
      </c>
      <c r="L65" s="181">
        <f t="shared" si="4"/>
        <v>105.77617328519855</v>
      </c>
      <c r="M65" s="170"/>
      <c r="N65" s="171">
        <v>0</v>
      </c>
      <c r="O65" s="171">
        <v>0</v>
      </c>
      <c r="P65" s="171">
        <f t="shared" si="5"/>
        <v>0</v>
      </c>
      <c r="Q65" s="171">
        <f t="shared" si="6"/>
        <v>0</v>
      </c>
      <c r="R65" s="171" t="e">
        <f t="shared" si="7"/>
        <v>#DIV/0!</v>
      </c>
      <c r="S65" s="172"/>
      <c r="T65" s="172">
        <f t="shared" si="8"/>
        <v>0</v>
      </c>
      <c r="U65" s="172" t="e">
        <f t="shared" si="9"/>
        <v>#DIV/0!</v>
      </c>
    </row>
    <row r="66" spans="1:21" x14ac:dyDescent="0.25">
      <c r="A66" s="173">
        <v>24</v>
      </c>
      <c r="B66" s="174" t="s">
        <v>17</v>
      </c>
      <c r="C66" s="173" t="s">
        <v>195</v>
      </c>
      <c r="D66" s="170">
        <v>43.59</v>
      </c>
      <c r="E66" s="171">
        <v>42.8</v>
      </c>
      <c r="F66" s="171">
        <v>45.58</v>
      </c>
      <c r="G66" s="171">
        <f t="shared" si="0"/>
        <v>1865.652</v>
      </c>
      <c r="H66" s="171">
        <f t="shared" si="1"/>
        <v>1986.8322000000001</v>
      </c>
      <c r="I66" s="171">
        <f t="shared" si="2"/>
        <v>106.49532710280374</v>
      </c>
      <c r="J66" s="172">
        <v>49.69</v>
      </c>
      <c r="K66" s="172">
        <f t="shared" si="3"/>
        <v>2165.9871000000003</v>
      </c>
      <c r="L66" s="181">
        <f t="shared" si="4"/>
        <v>109.01711276875822</v>
      </c>
      <c r="M66" s="170">
        <v>7.1</v>
      </c>
      <c r="N66" s="171">
        <v>50.93</v>
      </c>
      <c r="O66" s="171">
        <v>54.24</v>
      </c>
      <c r="P66" s="171">
        <f t="shared" si="5"/>
        <v>361.60299999999995</v>
      </c>
      <c r="Q66" s="171">
        <f t="shared" si="6"/>
        <v>385.10399999999998</v>
      </c>
      <c r="R66" s="171">
        <f t="shared" si="7"/>
        <v>106.49911643432164</v>
      </c>
      <c r="S66" s="172">
        <v>59.12</v>
      </c>
      <c r="T66" s="172">
        <f t="shared" si="8"/>
        <v>419.75199999999995</v>
      </c>
      <c r="U66" s="172">
        <f t="shared" si="9"/>
        <v>108.99705014749262</v>
      </c>
    </row>
    <row r="67" spans="1:21" x14ac:dyDescent="0.25">
      <c r="A67" s="306">
        <v>25</v>
      </c>
      <c r="B67" s="311" t="s">
        <v>251</v>
      </c>
      <c r="C67" s="173" t="s">
        <v>98</v>
      </c>
      <c r="D67" s="170">
        <v>67.95</v>
      </c>
      <c r="E67" s="171">
        <v>40.39</v>
      </c>
      <c r="F67" s="171">
        <v>42.98</v>
      </c>
      <c r="G67" s="171">
        <f t="shared" si="0"/>
        <v>2744.5005000000001</v>
      </c>
      <c r="H67" s="171">
        <f t="shared" si="1"/>
        <v>2920.491</v>
      </c>
      <c r="I67" s="171">
        <f t="shared" si="2"/>
        <v>106.41247833622182</v>
      </c>
      <c r="J67" s="172">
        <v>46.85</v>
      </c>
      <c r="K67" s="172">
        <f t="shared" si="3"/>
        <v>3183.4575000000004</v>
      </c>
      <c r="L67" s="181">
        <f t="shared" si="4"/>
        <v>109.00418799441603</v>
      </c>
      <c r="M67" s="170">
        <v>6.1</v>
      </c>
      <c r="N67" s="171">
        <v>52.09</v>
      </c>
      <c r="O67" s="171">
        <v>55.48</v>
      </c>
      <c r="P67" s="171">
        <f t="shared" si="5"/>
        <v>317.74900000000002</v>
      </c>
      <c r="Q67" s="171">
        <f t="shared" si="6"/>
        <v>338.42799999999994</v>
      </c>
      <c r="R67" s="171">
        <f t="shared" si="7"/>
        <v>106.50796698022651</v>
      </c>
      <c r="S67" s="172">
        <v>60.47</v>
      </c>
      <c r="T67" s="172">
        <f t="shared" si="8"/>
        <v>368.86699999999996</v>
      </c>
      <c r="U67" s="172">
        <f t="shared" si="9"/>
        <v>108.99423215573181</v>
      </c>
    </row>
    <row r="68" spans="1:21" ht="30" x14ac:dyDescent="0.25">
      <c r="A68" s="306"/>
      <c r="B68" s="311"/>
      <c r="C68" s="173" t="s">
        <v>226</v>
      </c>
      <c r="D68" s="170"/>
      <c r="E68" s="171">
        <v>0</v>
      </c>
      <c r="F68" s="171">
        <v>0</v>
      </c>
      <c r="G68" s="171">
        <f t="shared" si="0"/>
        <v>0</v>
      </c>
      <c r="H68" s="171">
        <f t="shared" si="1"/>
        <v>0</v>
      </c>
      <c r="I68" s="171" t="e">
        <f t="shared" si="2"/>
        <v>#DIV/0!</v>
      </c>
      <c r="J68" s="172"/>
      <c r="K68" s="172">
        <f t="shared" si="3"/>
        <v>0</v>
      </c>
      <c r="L68" s="172" t="e">
        <f t="shared" si="4"/>
        <v>#DIV/0!</v>
      </c>
      <c r="M68" s="170"/>
      <c r="N68" s="171">
        <v>0</v>
      </c>
      <c r="O68" s="171">
        <v>0</v>
      </c>
      <c r="P68" s="171">
        <f t="shared" si="5"/>
        <v>0</v>
      </c>
      <c r="Q68" s="171">
        <f t="shared" si="6"/>
        <v>0</v>
      </c>
      <c r="R68" s="171" t="e">
        <f t="shared" si="7"/>
        <v>#DIV/0!</v>
      </c>
      <c r="S68" s="172"/>
      <c r="T68" s="172">
        <f t="shared" si="8"/>
        <v>0</v>
      </c>
      <c r="U68" s="172" t="e">
        <f t="shared" si="9"/>
        <v>#DIV/0!</v>
      </c>
    </row>
    <row r="69" spans="1:21" ht="30" x14ac:dyDescent="0.25">
      <c r="A69" s="306"/>
      <c r="B69" s="311"/>
      <c r="C69" s="173" t="s">
        <v>227</v>
      </c>
      <c r="D69" s="170">
        <v>75.03</v>
      </c>
      <c r="E69" s="171">
        <v>48.68</v>
      </c>
      <c r="F69" s="171">
        <v>51.84</v>
      </c>
      <c r="G69" s="171">
        <f t="shared" si="0"/>
        <v>3652.4603999999999</v>
      </c>
      <c r="H69" s="171">
        <f t="shared" si="1"/>
        <v>3889.5552000000002</v>
      </c>
      <c r="I69" s="171">
        <f t="shared" si="2"/>
        <v>106.49137222678719</v>
      </c>
      <c r="J69" s="172">
        <v>56.51</v>
      </c>
      <c r="K69" s="172">
        <f t="shared" si="3"/>
        <v>4239.9453000000003</v>
      </c>
      <c r="L69" s="181">
        <f t="shared" si="4"/>
        <v>109.00848765432099</v>
      </c>
      <c r="M69" s="170"/>
      <c r="N69" s="171">
        <v>0</v>
      </c>
      <c r="O69" s="171">
        <v>0</v>
      </c>
      <c r="P69" s="171">
        <f t="shared" si="5"/>
        <v>0</v>
      </c>
      <c r="Q69" s="171">
        <f t="shared" si="6"/>
        <v>0</v>
      </c>
      <c r="R69" s="171" t="e">
        <f t="shared" si="7"/>
        <v>#DIV/0!</v>
      </c>
      <c r="S69" s="172"/>
      <c r="T69" s="172">
        <f t="shared" si="8"/>
        <v>0</v>
      </c>
      <c r="U69" s="172" t="e">
        <f t="shared" si="9"/>
        <v>#DIV/0!</v>
      </c>
    </row>
    <row r="70" spans="1:21" ht="30" x14ac:dyDescent="0.25">
      <c r="A70" s="306"/>
      <c r="B70" s="311"/>
      <c r="C70" s="173" t="s">
        <v>228</v>
      </c>
      <c r="D70" s="170">
        <v>21.95</v>
      </c>
      <c r="E70" s="171">
        <v>44.66</v>
      </c>
      <c r="F70" s="171">
        <v>47.56</v>
      </c>
      <c r="G70" s="171">
        <f t="shared" ref="G70:G141" si="10">D70*E70</f>
        <v>980.28699999999992</v>
      </c>
      <c r="H70" s="171">
        <f t="shared" ref="H70:H141" si="11">D70*F70</f>
        <v>1043.942</v>
      </c>
      <c r="I70" s="171">
        <f t="shared" ref="I70:I141" si="12">F70/E70*100</f>
        <v>106.4935064935065</v>
      </c>
      <c r="J70" s="172">
        <v>51.84</v>
      </c>
      <c r="K70" s="172">
        <f t="shared" ref="K70:K141" si="13">D70*J70</f>
        <v>1137.8880000000001</v>
      </c>
      <c r="L70" s="181">
        <f t="shared" ref="L70:L141" si="14">J70/F70*100</f>
        <v>108.99915895710681</v>
      </c>
      <c r="M70" s="170"/>
      <c r="N70" s="171">
        <v>0</v>
      </c>
      <c r="O70" s="171">
        <v>0</v>
      </c>
      <c r="P70" s="171">
        <f t="shared" ref="P70:P141" si="15">M70*N70</f>
        <v>0</v>
      </c>
      <c r="Q70" s="171">
        <f t="shared" ref="Q70:Q141" si="16">M70*O70</f>
        <v>0</v>
      </c>
      <c r="R70" s="171" t="e">
        <f t="shared" ref="R70:R141" si="17">Q70/P70*100</f>
        <v>#DIV/0!</v>
      </c>
      <c r="S70" s="172"/>
      <c r="T70" s="172">
        <f t="shared" ref="T70:T141" si="18">M70*S70</f>
        <v>0</v>
      </c>
      <c r="U70" s="172" t="e">
        <f t="shared" ref="U70:U141" si="19">S70/O70*100</f>
        <v>#DIV/0!</v>
      </c>
    </row>
    <row r="71" spans="1:21" ht="30" x14ac:dyDescent="0.25">
      <c r="A71" s="173">
        <v>26</v>
      </c>
      <c r="B71" s="174" t="s">
        <v>18</v>
      </c>
      <c r="C71" s="173" t="s">
        <v>182</v>
      </c>
      <c r="D71" s="170">
        <v>21.01</v>
      </c>
      <c r="E71" s="171">
        <v>35.26</v>
      </c>
      <c r="F71" s="171">
        <v>37.369999999999997</v>
      </c>
      <c r="G71" s="171">
        <f t="shared" si="10"/>
        <v>740.81259999999997</v>
      </c>
      <c r="H71" s="171">
        <f t="shared" si="11"/>
        <v>785.14369999999997</v>
      </c>
      <c r="I71" s="171">
        <f t="shared" si="12"/>
        <v>105.9841179807147</v>
      </c>
      <c r="J71" s="172">
        <v>40.74</v>
      </c>
      <c r="K71" s="172">
        <f t="shared" si="13"/>
        <v>855.94740000000013</v>
      </c>
      <c r="L71" s="181">
        <f t="shared" si="14"/>
        <v>109.01792881990903</v>
      </c>
      <c r="M71" s="170"/>
      <c r="N71" s="171">
        <v>0</v>
      </c>
      <c r="O71" s="171">
        <v>0</v>
      </c>
      <c r="P71" s="171">
        <f t="shared" si="15"/>
        <v>0</v>
      </c>
      <c r="Q71" s="171">
        <f t="shared" si="16"/>
        <v>0</v>
      </c>
      <c r="R71" s="171" t="e">
        <f t="shared" si="17"/>
        <v>#DIV/0!</v>
      </c>
      <c r="S71" s="172"/>
      <c r="T71" s="172">
        <f t="shared" si="18"/>
        <v>0</v>
      </c>
      <c r="U71" s="172" t="e">
        <f t="shared" si="19"/>
        <v>#DIV/0!</v>
      </c>
    </row>
    <row r="72" spans="1:21" ht="30" x14ac:dyDescent="0.25">
      <c r="A72" s="173">
        <v>27</v>
      </c>
      <c r="B72" s="174" t="s">
        <v>19</v>
      </c>
      <c r="C72" s="173" t="s">
        <v>184</v>
      </c>
      <c r="D72" s="170">
        <v>58.33</v>
      </c>
      <c r="E72" s="171">
        <v>43.7</v>
      </c>
      <c r="F72" s="171">
        <v>45.24</v>
      </c>
      <c r="G72" s="171">
        <f t="shared" si="10"/>
        <v>2549.0210000000002</v>
      </c>
      <c r="H72" s="171">
        <f t="shared" si="11"/>
        <v>2638.8492000000001</v>
      </c>
      <c r="I72" s="171">
        <f t="shared" si="12"/>
        <v>103.52402745995424</v>
      </c>
      <c r="J72" s="172">
        <v>48.26</v>
      </c>
      <c r="K72" s="172">
        <f t="shared" si="13"/>
        <v>2815.0057999999999</v>
      </c>
      <c r="L72" s="181">
        <f t="shared" si="14"/>
        <v>106.67550839964632</v>
      </c>
      <c r="M72" s="170">
        <v>29.48</v>
      </c>
      <c r="N72" s="171">
        <v>47.35</v>
      </c>
      <c r="O72" s="171">
        <v>50.43</v>
      </c>
      <c r="P72" s="171">
        <f t="shared" si="15"/>
        <v>1395.8780000000002</v>
      </c>
      <c r="Q72" s="171">
        <f t="shared" si="16"/>
        <v>1486.6764000000001</v>
      </c>
      <c r="R72" s="171">
        <f t="shared" si="17"/>
        <v>106.50475184794087</v>
      </c>
      <c r="S72" s="172">
        <v>54.97</v>
      </c>
      <c r="T72" s="172">
        <f t="shared" si="18"/>
        <v>1620.5155999999999</v>
      </c>
      <c r="U72" s="172">
        <f t="shared" si="19"/>
        <v>109.00257783065635</v>
      </c>
    </row>
    <row r="73" spans="1:21" ht="30" x14ac:dyDescent="0.25">
      <c r="A73" s="173">
        <v>28</v>
      </c>
      <c r="B73" s="174" t="s">
        <v>20</v>
      </c>
      <c r="C73" s="173" t="s">
        <v>177</v>
      </c>
      <c r="D73" s="170">
        <v>77.099999999999994</v>
      </c>
      <c r="E73" s="171">
        <v>52.62</v>
      </c>
      <c r="F73" s="171">
        <v>55.79</v>
      </c>
      <c r="G73" s="171">
        <f t="shared" si="10"/>
        <v>4057.0019999999995</v>
      </c>
      <c r="H73" s="171">
        <f t="shared" si="11"/>
        <v>4301.4089999999997</v>
      </c>
      <c r="I73" s="171">
        <f t="shared" si="12"/>
        <v>106.02432535157735</v>
      </c>
      <c r="J73" s="172">
        <v>59.21</v>
      </c>
      <c r="K73" s="172">
        <f>D73*J73</f>
        <v>4565.0909999999994</v>
      </c>
      <c r="L73" s="181">
        <f t="shared" si="14"/>
        <v>106.13013084782219</v>
      </c>
      <c r="M73" s="170">
        <v>5.6</v>
      </c>
      <c r="N73" s="171">
        <v>81.64</v>
      </c>
      <c r="O73" s="171">
        <v>83.18</v>
      </c>
      <c r="P73" s="171">
        <f t="shared" si="15"/>
        <v>457.18399999999997</v>
      </c>
      <c r="Q73" s="171">
        <f t="shared" si="16"/>
        <v>465.80799999999999</v>
      </c>
      <c r="R73" s="171">
        <f t="shared" si="17"/>
        <v>101.88633023027928</v>
      </c>
      <c r="S73" s="172">
        <v>88.59</v>
      </c>
      <c r="T73" s="172">
        <f t="shared" si="18"/>
        <v>496.10399999999998</v>
      </c>
      <c r="U73" s="172">
        <f t="shared" si="19"/>
        <v>106.50396729983169</v>
      </c>
    </row>
    <row r="74" spans="1:21" x14ac:dyDescent="0.25">
      <c r="A74" s="317">
        <v>29</v>
      </c>
      <c r="B74" s="314" t="s">
        <v>326</v>
      </c>
      <c r="C74" s="191" t="s">
        <v>327</v>
      </c>
      <c r="D74" s="187">
        <v>24.65</v>
      </c>
      <c r="E74" s="188">
        <v>0</v>
      </c>
      <c r="F74" s="188">
        <v>0</v>
      </c>
      <c r="G74" s="188">
        <f t="shared" si="10"/>
        <v>0</v>
      </c>
      <c r="H74" s="188">
        <f t="shared" si="11"/>
        <v>0</v>
      </c>
      <c r="I74" s="188" t="e">
        <f t="shared" si="12"/>
        <v>#DIV/0!</v>
      </c>
      <c r="J74" s="189">
        <v>42.12</v>
      </c>
      <c r="K74" s="189">
        <f t="shared" ref="K74:K81" si="20">D74*J74</f>
        <v>1038.2579999999998</v>
      </c>
      <c r="L74" s="181" t="e">
        <f t="shared" si="14"/>
        <v>#DIV/0!</v>
      </c>
      <c r="M74" s="187"/>
      <c r="N74" s="188">
        <v>0</v>
      </c>
      <c r="O74" s="188">
        <v>0</v>
      </c>
      <c r="P74" s="188">
        <v>0</v>
      </c>
      <c r="Q74" s="188">
        <v>0</v>
      </c>
      <c r="R74" s="188">
        <v>0</v>
      </c>
      <c r="S74" s="189">
        <v>0</v>
      </c>
      <c r="T74" s="189">
        <v>0</v>
      </c>
      <c r="U74" s="189"/>
    </row>
    <row r="75" spans="1:21" x14ac:dyDescent="0.25">
      <c r="A75" s="315"/>
      <c r="B75" s="315"/>
      <c r="C75" s="191" t="s">
        <v>328</v>
      </c>
      <c r="D75" s="187">
        <v>34.76</v>
      </c>
      <c r="E75" s="188">
        <v>0</v>
      </c>
      <c r="F75" s="188">
        <v>0</v>
      </c>
      <c r="G75" s="188">
        <f t="shared" si="10"/>
        <v>0</v>
      </c>
      <c r="H75" s="188">
        <f t="shared" si="11"/>
        <v>0</v>
      </c>
      <c r="I75" s="188" t="e">
        <f t="shared" si="12"/>
        <v>#DIV/0!</v>
      </c>
      <c r="J75" s="189">
        <v>36.22</v>
      </c>
      <c r="K75" s="189">
        <f t="shared" si="20"/>
        <v>1259.0071999999998</v>
      </c>
      <c r="L75" s="181" t="e">
        <f t="shared" si="14"/>
        <v>#DIV/0!</v>
      </c>
      <c r="M75" s="187"/>
      <c r="N75" s="188">
        <v>0</v>
      </c>
      <c r="O75" s="188">
        <v>0</v>
      </c>
      <c r="P75" s="188">
        <v>0</v>
      </c>
      <c r="Q75" s="188">
        <v>0</v>
      </c>
      <c r="R75" s="188">
        <v>0</v>
      </c>
      <c r="S75" s="189">
        <v>0</v>
      </c>
      <c r="T75" s="189">
        <v>0</v>
      </c>
      <c r="U75" s="189"/>
    </row>
    <row r="76" spans="1:21" ht="30" x14ac:dyDescent="0.25">
      <c r="A76" s="315"/>
      <c r="B76" s="315"/>
      <c r="C76" s="191" t="s">
        <v>329</v>
      </c>
      <c r="D76" s="187">
        <v>41.01</v>
      </c>
      <c r="E76" s="188">
        <v>0</v>
      </c>
      <c r="F76" s="188">
        <v>0</v>
      </c>
      <c r="G76" s="188">
        <f t="shared" si="10"/>
        <v>0</v>
      </c>
      <c r="H76" s="188">
        <f t="shared" si="11"/>
        <v>0</v>
      </c>
      <c r="I76" s="188" t="e">
        <f t="shared" si="12"/>
        <v>#DIV/0!</v>
      </c>
      <c r="J76" s="189">
        <v>44.64</v>
      </c>
      <c r="K76" s="189">
        <f t="shared" si="20"/>
        <v>1830.6863999999998</v>
      </c>
      <c r="L76" s="181" t="e">
        <f t="shared" si="14"/>
        <v>#DIV/0!</v>
      </c>
      <c r="M76" s="187"/>
      <c r="N76" s="188">
        <v>0</v>
      </c>
      <c r="O76" s="188">
        <v>0</v>
      </c>
      <c r="P76" s="188">
        <v>0</v>
      </c>
      <c r="Q76" s="188">
        <v>0</v>
      </c>
      <c r="R76" s="188">
        <v>0</v>
      </c>
      <c r="S76" s="189">
        <v>0</v>
      </c>
      <c r="T76" s="189">
        <v>0</v>
      </c>
      <c r="U76" s="189"/>
    </row>
    <row r="77" spans="1:21" x14ac:dyDescent="0.25">
      <c r="A77" s="315"/>
      <c r="B77" s="315"/>
      <c r="C77" s="191" t="s">
        <v>330</v>
      </c>
      <c r="D77" s="187">
        <v>21.42</v>
      </c>
      <c r="E77" s="188">
        <v>0</v>
      </c>
      <c r="F77" s="188">
        <v>0</v>
      </c>
      <c r="G77" s="188">
        <f t="shared" si="10"/>
        <v>0</v>
      </c>
      <c r="H77" s="188">
        <f t="shared" si="11"/>
        <v>0</v>
      </c>
      <c r="I77" s="188" t="e">
        <f t="shared" si="12"/>
        <v>#DIV/0!</v>
      </c>
      <c r="J77" s="189">
        <v>42.12</v>
      </c>
      <c r="K77" s="189">
        <f t="shared" si="20"/>
        <v>902.21040000000005</v>
      </c>
      <c r="L77" s="181" t="e">
        <f t="shared" si="14"/>
        <v>#DIV/0!</v>
      </c>
      <c r="M77" s="187"/>
      <c r="N77" s="188">
        <v>0</v>
      </c>
      <c r="O77" s="188">
        <v>0</v>
      </c>
      <c r="P77" s="188">
        <v>0</v>
      </c>
      <c r="Q77" s="188">
        <v>0</v>
      </c>
      <c r="R77" s="188">
        <v>0</v>
      </c>
      <c r="S77" s="189">
        <v>0</v>
      </c>
      <c r="T77" s="189">
        <v>0</v>
      </c>
      <c r="U77" s="189"/>
    </row>
    <row r="78" spans="1:21" x14ac:dyDescent="0.25">
      <c r="A78" s="315"/>
      <c r="B78" s="315"/>
      <c r="C78" s="191" t="s">
        <v>331</v>
      </c>
      <c r="D78" s="187">
        <v>23.79</v>
      </c>
      <c r="E78" s="188">
        <v>0</v>
      </c>
      <c r="F78" s="188">
        <v>0</v>
      </c>
      <c r="G78" s="188">
        <f t="shared" si="10"/>
        <v>0</v>
      </c>
      <c r="H78" s="188">
        <f t="shared" si="11"/>
        <v>0</v>
      </c>
      <c r="I78" s="188" t="e">
        <f t="shared" si="12"/>
        <v>#DIV/0!</v>
      </c>
      <c r="J78" s="189">
        <v>39.15</v>
      </c>
      <c r="K78" s="189">
        <f t="shared" si="20"/>
        <v>931.37849999999992</v>
      </c>
      <c r="L78" s="181" t="e">
        <f t="shared" si="14"/>
        <v>#DIV/0!</v>
      </c>
      <c r="M78" s="187"/>
      <c r="N78" s="188">
        <v>0</v>
      </c>
      <c r="O78" s="188">
        <v>0</v>
      </c>
      <c r="P78" s="188">
        <v>0</v>
      </c>
      <c r="Q78" s="188">
        <v>0</v>
      </c>
      <c r="R78" s="188">
        <v>0</v>
      </c>
      <c r="S78" s="189">
        <v>0</v>
      </c>
      <c r="T78" s="189">
        <v>0</v>
      </c>
      <c r="U78" s="189"/>
    </row>
    <row r="79" spans="1:21" x14ac:dyDescent="0.25">
      <c r="A79" s="315"/>
      <c r="B79" s="315"/>
      <c r="C79" s="191" t="s">
        <v>332</v>
      </c>
      <c r="D79" s="187">
        <v>29.82</v>
      </c>
      <c r="E79" s="188">
        <v>0</v>
      </c>
      <c r="F79" s="188">
        <v>0</v>
      </c>
      <c r="G79" s="188">
        <f t="shared" si="10"/>
        <v>0</v>
      </c>
      <c r="H79" s="188">
        <f t="shared" si="11"/>
        <v>0</v>
      </c>
      <c r="I79" s="188" t="e">
        <f t="shared" si="12"/>
        <v>#DIV/0!</v>
      </c>
      <c r="J79" s="189">
        <v>24.98</v>
      </c>
      <c r="K79" s="189">
        <f t="shared" si="20"/>
        <v>744.90359999999998</v>
      </c>
      <c r="L79" s="181" t="e">
        <f t="shared" si="14"/>
        <v>#DIV/0!</v>
      </c>
      <c r="M79" s="187"/>
      <c r="N79" s="188">
        <v>0</v>
      </c>
      <c r="O79" s="188">
        <v>0</v>
      </c>
      <c r="P79" s="188">
        <v>0</v>
      </c>
      <c r="Q79" s="188">
        <v>0</v>
      </c>
      <c r="R79" s="188">
        <v>0</v>
      </c>
      <c r="S79" s="189">
        <v>0</v>
      </c>
      <c r="T79" s="189">
        <v>0</v>
      </c>
      <c r="U79" s="189"/>
    </row>
    <row r="80" spans="1:21" x14ac:dyDescent="0.25">
      <c r="A80" s="315"/>
      <c r="B80" s="315"/>
      <c r="C80" s="191" t="s">
        <v>333</v>
      </c>
      <c r="D80" s="187">
        <v>51.93</v>
      </c>
      <c r="E80" s="188">
        <v>0</v>
      </c>
      <c r="F80" s="188">
        <v>0</v>
      </c>
      <c r="G80" s="188">
        <f t="shared" si="10"/>
        <v>0</v>
      </c>
      <c r="H80" s="188">
        <f t="shared" si="11"/>
        <v>0</v>
      </c>
      <c r="I80" s="188" t="e">
        <f t="shared" si="12"/>
        <v>#DIV/0!</v>
      </c>
      <c r="J80" s="189">
        <v>36.22</v>
      </c>
      <c r="K80" s="189">
        <f t="shared" si="20"/>
        <v>1880.9045999999998</v>
      </c>
      <c r="L80" s="181" t="e">
        <f t="shared" si="14"/>
        <v>#DIV/0!</v>
      </c>
      <c r="M80" s="187"/>
      <c r="N80" s="188">
        <v>0</v>
      </c>
      <c r="O80" s="188">
        <v>0</v>
      </c>
      <c r="P80" s="188">
        <v>0</v>
      </c>
      <c r="Q80" s="188">
        <v>0</v>
      </c>
      <c r="R80" s="188">
        <v>0</v>
      </c>
      <c r="S80" s="189">
        <v>0</v>
      </c>
      <c r="T80" s="189">
        <v>0</v>
      </c>
      <c r="U80" s="189"/>
    </row>
    <row r="81" spans="1:21" ht="30" x14ac:dyDescent="0.25">
      <c r="A81" s="316"/>
      <c r="B81" s="316"/>
      <c r="C81" s="191" t="s">
        <v>334</v>
      </c>
      <c r="D81" s="187">
        <v>34.67</v>
      </c>
      <c r="E81" s="188">
        <v>0</v>
      </c>
      <c r="F81" s="188">
        <v>0</v>
      </c>
      <c r="G81" s="188">
        <f t="shared" si="10"/>
        <v>0</v>
      </c>
      <c r="H81" s="188">
        <f t="shared" si="11"/>
        <v>0</v>
      </c>
      <c r="I81" s="188" t="e">
        <f t="shared" si="12"/>
        <v>#DIV/0!</v>
      </c>
      <c r="J81" s="189">
        <v>39.15</v>
      </c>
      <c r="K81" s="189">
        <f t="shared" si="20"/>
        <v>1357.3305</v>
      </c>
      <c r="L81" s="181" t="e">
        <f t="shared" si="14"/>
        <v>#DIV/0!</v>
      </c>
      <c r="M81" s="187"/>
      <c r="N81" s="188">
        <v>0</v>
      </c>
      <c r="O81" s="188">
        <v>0</v>
      </c>
      <c r="P81" s="188">
        <v>0</v>
      </c>
      <c r="Q81" s="188">
        <v>0</v>
      </c>
      <c r="R81" s="188">
        <v>0</v>
      </c>
      <c r="S81" s="189">
        <v>0</v>
      </c>
      <c r="T81" s="189">
        <v>0</v>
      </c>
      <c r="U81" s="189"/>
    </row>
    <row r="82" spans="1:21" ht="30" x14ac:dyDescent="0.25">
      <c r="A82" s="173">
        <v>30</v>
      </c>
      <c r="B82" s="174" t="s">
        <v>22</v>
      </c>
      <c r="C82" s="173" t="s">
        <v>172</v>
      </c>
      <c r="D82" s="170">
        <v>200.15</v>
      </c>
      <c r="E82" s="171">
        <v>30.29</v>
      </c>
      <c r="F82" s="171">
        <v>31.81</v>
      </c>
      <c r="G82" s="171">
        <f t="shared" si="10"/>
        <v>6062.5434999999998</v>
      </c>
      <c r="H82" s="171">
        <f t="shared" si="11"/>
        <v>6366.7714999999998</v>
      </c>
      <c r="I82" s="171">
        <f t="shared" si="12"/>
        <v>105.01815780785736</v>
      </c>
      <c r="J82" s="172">
        <v>33.82</v>
      </c>
      <c r="K82" s="172">
        <f t="shared" si="13"/>
        <v>6769.0730000000003</v>
      </c>
      <c r="L82" s="181">
        <f t="shared" si="14"/>
        <v>106.31876768311852</v>
      </c>
      <c r="M82" s="170">
        <v>8.94</v>
      </c>
      <c r="N82" s="171">
        <v>10.83</v>
      </c>
      <c r="O82" s="171">
        <v>11.63</v>
      </c>
      <c r="P82" s="171">
        <f t="shared" si="15"/>
        <v>96.8202</v>
      </c>
      <c r="Q82" s="171">
        <f t="shared" si="16"/>
        <v>103.9722</v>
      </c>
      <c r="R82" s="171">
        <f t="shared" si="17"/>
        <v>107.38688827331487</v>
      </c>
      <c r="S82" s="172">
        <v>12.98</v>
      </c>
      <c r="T82" s="172">
        <f t="shared" si="18"/>
        <v>116.0412</v>
      </c>
      <c r="U82" s="172">
        <f t="shared" si="19"/>
        <v>111.60791057609629</v>
      </c>
    </row>
    <row r="83" spans="1:21" ht="30" x14ac:dyDescent="0.25">
      <c r="A83" s="173">
        <v>31</v>
      </c>
      <c r="B83" s="174" t="s">
        <v>141</v>
      </c>
      <c r="C83" s="173" t="s">
        <v>196</v>
      </c>
      <c r="D83" s="170">
        <v>86.88</v>
      </c>
      <c r="E83" s="171">
        <v>48.32</v>
      </c>
      <c r="F83" s="171">
        <v>48.32</v>
      </c>
      <c r="G83" s="171">
        <f t="shared" si="10"/>
        <v>4198.0415999999996</v>
      </c>
      <c r="H83" s="171">
        <f t="shared" si="11"/>
        <v>4198.0415999999996</v>
      </c>
      <c r="I83" s="171">
        <f t="shared" si="12"/>
        <v>100</v>
      </c>
      <c r="J83" s="172">
        <v>52.67</v>
      </c>
      <c r="K83" s="172">
        <f t="shared" si="13"/>
        <v>4575.9696000000004</v>
      </c>
      <c r="L83" s="181">
        <f t="shared" si="14"/>
        <v>109.00248344370863</v>
      </c>
      <c r="M83" s="170"/>
      <c r="N83" s="171">
        <v>0</v>
      </c>
      <c r="O83" s="171">
        <v>0</v>
      </c>
      <c r="P83" s="171">
        <f t="shared" si="15"/>
        <v>0</v>
      </c>
      <c r="Q83" s="171">
        <f t="shared" si="16"/>
        <v>0</v>
      </c>
      <c r="R83" s="171" t="e">
        <f t="shared" si="17"/>
        <v>#DIV/0!</v>
      </c>
      <c r="S83" s="172"/>
      <c r="T83" s="172">
        <f t="shared" si="18"/>
        <v>0</v>
      </c>
      <c r="U83" s="172" t="e">
        <f t="shared" si="19"/>
        <v>#DIV/0!</v>
      </c>
    </row>
    <row r="84" spans="1:21" ht="30" x14ac:dyDescent="0.25">
      <c r="A84" s="173">
        <v>32</v>
      </c>
      <c r="B84" s="174" t="s">
        <v>24</v>
      </c>
      <c r="C84" s="173" t="s">
        <v>206</v>
      </c>
      <c r="D84" s="170">
        <v>220.126</v>
      </c>
      <c r="E84" s="171">
        <v>38.93</v>
      </c>
      <c r="F84" s="171">
        <v>39.700000000000003</v>
      </c>
      <c r="G84" s="171">
        <f t="shared" si="10"/>
        <v>8569.5051800000001</v>
      </c>
      <c r="H84" s="171">
        <f t="shared" si="11"/>
        <v>8739.0022000000008</v>
      </c>
      <c r="I84" s="171">
        <f t="shared" si="12"/>
        <v>101.97790906755716</v>
      </c>
      <c r="J84" s="172">
        <v>42.83</v>
      </c>
      <c r="K84" s="172">
        <f t="shared" si="13"/>
        <v>9427.9965799999991</v>
      </c>
      <c r="L84" s="181">
        <f t="shared" si="14"/>
        <v>107.88413098236775</v>
      </c>
      <c r="M84" s="170">
        <v>50.45</v>
      </c>
      <c r="N84" s="171">
        <v>47.09</v>
      </c>
      <c r="O84" s="171">
        <v>50.15</v>
      </c>
      <c r="P84" s="171">
        <f t="shared" si="15"/>
        <v>2375.6905000000002</v>
      </c>
      <c r="Q84" s="171">
        <f t="shared" si="16"/>
        <v>2530.0675000000001</v>
      </c>
      <c r="R84" s="171">
        <f t="shared" si="17"/>
        <v>106.49819494584838</v>
      </c>
      <c r="S84" s="172">
        <v>54.66</v>
      </c>
      <c r="T84" s="172">
        <f t="shared" si="18"/>
        <v>2757.5970000000002</v>
      </c>
      <c r="U84" s="172">
        <f t="shared" si="19"/>
        <v>108.99302093718843</v>
      </c>
    </row>
    <row r="85" spans="1:21" ht="30" x14ac:dyDescent="0.25">
      <c r="A85" s="173">
        <v>33</v>
      </c>
      <c r="B85" s="174" t="s">
        <v>25</v>
      </c>
      <c r="C85" s="173" t="s">
        <v>212</v>
      </c>
      <c r="D85" s="170">
        <v>9.64</v>
      </c>
      <c r="E85" s="171">
        <v>43.59</v>
      </c>
      <c r="F85" s="171">
        <v>45.96</v>
      </c>
      <c r="G85" s="171">
        <f t="shared" si="10"/>
        <v>420.20760000000007</v>
      </c>
      <c r="H85" s="171">
        <f t="shared" si="11"/>
        <v>443.05440000000004</v>
      </c>
      <c r="I85" s="171">
        <f t="shared" si="12"/>
        <v>105.43702684101856</v>
      </c>
      <c r="J85" s="172">
        <v>48.06</v>
      </c>
      <c r="K85" s="172">
        <f t="shared" si="13"/>
        <v>463.29840000000007</v>
      </c>
      <c r="L85" s="181">
        <f t="shared" si="14"/>
        <v>104.56919060052219</v>
      </c>
      <c r="M85" s="170"/>
      <c r="N85" s="171">
        <v>0</v>
      </c>
      <c r="O85" s="171">
        <v>0</v>
      </c>
      <c r="P85" s="171">
        <f t="shared" si="15"/>
        <v>0</v>
      </c>
      <c r="Q85" s="171">
        <f t="shared" si="16"/>
        <v>0</v>
      </c>
      <c r="R85" s="171" t="e">
        <f t="shared" si="17"/>
        <v>#DIV/0!</v>
      </c>
      <c r="S85" s="172"/>
      <c r="T85" s="172">
        <f t="shared" si="18"/>
        <v>0</v>
      </c>
      <c r="U85" s="172" t="e">
        <f t="shared" si="19"/>
        <v>#DIV/0!</v>
      </c>
    </row>
    <row r="86" spans="1:21" ht="45" x14ac:dyDescent="0.25">
      <c r="A86" s="173">
        <v>34</v>
      </c>
      <c r="B86" s="174" t="s">
        <v>26</v>
      </c>
      <c r="C86" s="173" t="s">
        <v>185</v>
      </c>
      <c r="D86" s="170">
        <v>46.6</v>
      </c>
      <c r="E86" s="171">
        <v>40.590000000000003</v>
      </c>
      <c r="F86" s="171">
        <v>43.23</v>
      </c>
      <c r="G86" s="171">
        <f t="shared" si="10"/>
        <v>1891.4940000000001</v>
      </c>
      <c r="H86" s="171">
        <f t="shared" si="11"/>
        <v>2014.518</v>
      </c>
      <c r="I86" s="171">
        <f t="shared" si="12"/>
        <v>106.5040650406504</v>
      </c>
      <c r="J86" s="172">
        <v>47.12</v>
      </c>
      <c r="K86" s="172">
        <f t="shared" si="13"/>
        <v>2195.7919999999999</v>
      </c>
      <c r="L86" s="181">
        <f t="shared" si="14"/>
        <v>108.99838075410595</v>
      </c>
      <c r="M86" s="170">
        <v>40.65</v>
      </c>
      <c r="N86" s="171">
        <v>18.559999999999999</v>
      </c>
      <c r="O86" s="171">
        <v>19.77</v>
      </c>
      <c r="P86" s="171">
        <f t="shared" si="15"/>
        <v>754.46399999999994</v>
      </c>
      <c r="Q86" s="171">
        <f t="shared" si="16"/>
        <v>803.65049999999997</v>
      </c>
      <c r="R86" s="171">
        <f t="shared" si="17"/>
        <v>106.51939655172413</v>
      </c>
      <c r="S86" s="172">
        <v>21.94</v>
      </c>
      <c r="T86" s="172">
        <f t="shared" si="18"/>
        <v>891.86099999999999</v>
      </c>
      <c r="U86" s="172">
        <f t="shared" si="19"/>
        <v>110.97622660596865</v>
      </c>
    </row>
    <row r="87" spans="1:21" ht="30" x14ac:dyDescent="0.25">
      <c r="A87" s="173">
        <v>35</v>
      </c>
      <c r="B87" s="174" t="s">
        <v>27</v>
      </c>
      <c r="C87" s="173" t="s">
        <v>178</v>
      </c>
      <c r="D87" s="170">
        <v>138.30000000000001</v>
      </c>
      <c r="E87" s="171">
        <v>44.33</v>
      </c>
      <c r="F87" s="171">
        <v>45.23</v>
      </c>
      <c r="G87" s="171">
        <f t="shared" si="10"/>
        <v>6130.8389999999999</v>
      </c>
      <c r="H87" s="171">
        <f t="shared" si="11"/>
        <v>6255.3090000000002</v>
      </c>
      <c r="I87" s="171">
        <f t="shared" si="12"/>
        <v>102.03022783667946</v>
      </c>
      <c r="J87" s="172">
        <v>45.69</v>
      </c>
      <c r="K87" s="172">
        <f t="shared" si="13"/>
        <v>6318.9270000000006</v>
      </c>
      <c r="L87" s="181">
        <f t="shared" si="14"/>
        <v>101.01702409904931</v>
      </c>
      <c r="M87" s="170">
        <v>11.4</v>
      </c>
      <c r="N87" s="171">
        <v>47.82</v>
      </c>
      <c r="O87" s="171">
        <v>50.93</v>
      </c>
      <c r="P87" s="171">
        <f t="shared" si="15"/>
        <v>545.14800000000002</v>
      </c>
      <c r="Q87" s="171">
        <f t="shared" si="16"/>
        <v>580.60199999999998</v>
      </c>
      <c r="R87" s="171">
        <f t="shared" si="17"/>
        <v>106.50355499790882</v>
      </c>
      <c r="S87" s="172">
        <v>55.51</v>
      </c>
      <c r="T87" s="172">
        <f t="shared" si="18"/>
        <v>632.81399999999996</v>
      </c>
      <c r="U87" s="172">
        <f t="shared" si="19"/>
        <v>108.9927351266444</v>
      </c>
    </row>
    <row r="88" spans="1:21" ht="30" x14ac:dyDescent="0.25">
      <c r="A88" s="173">
        <v>36</v>
      </c>
      <c r="B88" s="174" t="s">
        <v>28</v>
      </c>
      <c r="C88" s="173" t="s">
        <v>143</v>
      </c>
      <c r="D88" s="170">
        <v>118.8</v>
      </c>
      <c r="E88" s="171">
        <v>48.99</v>
      </c>
      <c r="F88" s="171">
        <v>52.18</v>
      </c>
      <c r="G88" s="171">
        <f t="shared" si="10"/>
        <v>5820.0119999999997</v>
      </c>
      <c r="H88" s="171">
        <f t="shared" si="11"/>
        <v>6198.9839999999995</v>
      </c>
      <c r="I88" s="171">
        <f t="shared" si="12"/>
        <v>106.5115329659114</v>
      </c>
      <c r="J88" s="172">
        <v>53.88</v>
      </c>
      <c r="K88" s="172">
        <f t="shared" si="13"/>
        <v>6400.9440000000004</v>
      </c>
      <c r="L88" s="181">
        <f t="shared" si="14"/>
        <v>103.25795323878882</v>
      </c>
      <c r="M88" s="170">
        <v>13</v>
      </c>
      <c r="N88" s="171">
        <v>28.48</v>
      </c>
      <c r="O88" s="171">
        <v>30.34</v>
      </c>
      <c r="P88" s="171">
        <f t="shared" si="15"/>
        <v>370.24</v>
      </c>
      <c r="Q88" s="171">
        <f t="shared" si="16"/>
        <v>394.42</v>
      </c>
      <c r="R88" s="171">
        <f t="shared" si="17"/>
        <v>106.53089887640451</v>
      </c>
      <c r="S88" s="172">
        <v>33.33</v>
      </c>
      <c r="T88" s="172">
        <f t="shared" si="18"/>
        <v>433.28999999999996</v>
      </c>
      <c r="U88" s="172">
        <f t="shared" si="19"/>
        <v>109.85497692814765</v>
      </c>
    </row>
    <row r="89" spans="1:21" ht="30" x14ac:dyDescent="0.25">
      <c r="A89" s="173">
        <v>37</v>
      </c>
      <c r="B89" s="174" t="s">
        <v>29</v>
      </c>
      <c r="C89" s="173" t="s">
        <v>173</v>
      </c>
      <c r="D89" s="170">
        <v>17.8</v>
      </c>
      <c r="E89" s="171">
        <v>52.28</v>
      </c>
      <c r="F89" s="171">
        <v>53.53</v>
      </c>
      <c r="G89" s="171">
        <f t="shared" si="10"/>
        <v>930.58400000000006</v>
      </c>
      <c r="H89" s="171">
        <f t="shared" si="11"/>
        <v>952.83400000000006</v>
      </c>
      <c r="I89" s="171">
        <f t="shared" si="12"/>
        <v>102.39097169089517</v>
      </c>
      <c r="J89" s="172">
        <v>56.45</v>
      </c>
      <c r="K89" s="172">
        <f t="shared" si="13"/>
        <v>1004.8100000000001</v>
      </c>
      <c r="L89" s="181">
        <f t="shared" si="14"/>
        <v>105.45488511115262</v>
      </c>
      <c r="M89" s="170"/>
      <c r="N89" s="171">
        <v>0</v>
      </c>
      <c r="O89" s="171">
        <v>0</v>
      </c>
      <c r="P89" s="171">
        <f t="shared" si="15"/>
        <v>0</v>
      </c>
      <c r="Q89" s="171">
        <f t="shared" si="16"/>
        <v>0</v>
      </c>
      <c r="R89" s="171" t="e">
        <f t="shared" si="17"/>
        <v>#DIV/0!</v>
      </c>
      <c r="S89" s="172"/>
      <c r="T89" s="172">
        <f t="shared" si="18"/>
        <v>0</v>
      </c>
      <c r="U89" s="172" t="e">
        <f t="shared" si="19"/>
        <v>#DIV/0!</v>
      </c>
    </row>
    <row r="90" spans="1:21" ht="45" x14ac:dyDescent="0.25">
      <c r="A90" s="173">
        <v>38</v>
      </c>
      <c r="B90" s="174" t="s">
        <v>30</v>
      </c>
      <c r="C90" s="173" t="s">
        <v>180</v>
      </c>
      <c r="D90" s="170">
        <v>27.5</v>
      </c>
      <c r="E90" s="171">
        <v>38.11</v>
      </c>
      <c r="F90" s="171">
        <v>40.57</v>
      </c>
      <c r="G90" s="171">
        <f t="shared" si="10"/>
        <v>1048.0250000000001</v>
      </c>
      <c r="H90" s="171">
        <f t="shared" si="11"/>
        <v>1115.675</v>
      </c>
      <c r="I90" s="171">
        <f t="shared" si="12"/>
        <v>106.4549986880084</v>
      </c>
      <c r="J90" s="172">
        <v>44.48</v>
      </c>
      <c r="K90" s="172">
        <f t="shared" si="13"/>
        <v>1223.1999999999998</v>
      </c>
      <c r="L90" s="181">
        <f t="shared" si="14"/>
        <v>109.63766329800345</v>
      </c>
      <c r="M90" s="170">
        <v>0</v>
      </c>
      <c r="N90" s="171">
        <v>0</v>
      </c>
      <c r="O90" s="171">
        <v>0</v>
      </c>
      <c r="P90" s="171">
        <f t="shared" si="15"/>
        <v>0</v>
      </c>
      <c r="Q90" s="171">
        <f t="shared" si="16"/>
        <v>0</v>
      </c>
      <c r="R90" s="171" t="e">
        <f t="shared" si="17"/>
        <v>#DIV/0!</v>
      </c>
      <c r="S90" s="172">
        <v>0</v>
      </c>
      <c r="T90" s="172">
        <f t="shared" si="18"/>
        <v>0</v>
      </c>
      <c r="U90" s="172" t="e">
        <f t="shared" si="19"/>
        <v>#DIV/0!</v>
      </c>
    </row>
    <row r="91" spans="1:21" ht="45" x14ac:dyDescent="0.25">
      <c r="A91" s="173">
        <v>39</v>
      </c>
      <c r="B91" s="174" t="s">
        <v>31</v>
      </c>
      <c r="C91" s="173" t="s">
        <v>174</v>
      </c>
      <c r="D91" s="170">
        <v>12.19</v>
      </c>
      <c r="E91" s="171">
        <v>58.65</v>
      </c>
      <c r="F91" s="171">
        <v>61.39</v>
      </c>
      <c r="G91" s="171">
        <f t="shared" si="10"/>
        <v>714.94349999999997</v>
      </c>
      <c r="H91" s="171">
        <f t="shared" si="11"/>
        <v>748.34410000000003</v>
      </c>
      <c r="I91" s="171">
        <f t="shared" si="12"/>
        <v>104.67178175618072</v>
      </c>
      <c r="J91" s="172">
        <v>62.33</v>
      </c>
      <c r="K91" s="172">
        <f t="shared" si="13"/>
        <v>759.80269999999996</v>
      </c>
      <c r="L91" s="181">
        <f t="shared" si="14"/>
        <v>101.53119400553837</v>
      </c>
      <c r="M91" s="170"/>
      <c r="N91" s="171">
        <v>0</v>
      </c>
      <c r="O91" s="171">
        <v>0</v>
      </c>
      <c r="P91" s="171">
        <f t="shared" si="15"/>
        <v>0</v>
      </c>
      <c r="Q91" s="171">
        <f t="shared" si="16"/>
        <v>0</v>
      </c>
      <c r="R91" s="171" t="e">
        <f t="shared" si="17"/>
        <v>#DIV/0!</v>
      </c>
      <c r="S91" s="172"/>
      <c r="T91" s="172">
        <f t="shared" si="18"/>
        <v>0</v>
      </c>
      <c r="U91" s="172" t="e">
        <f t="shared" si="19"/>
        <v>#DIV/0!</v>
      </c>
    </row>
    <row r="92" spans="1:21" ht="45" x14ac:dyDescent="0.25">
      <c r="A92" s="173">
        <v>40</v>
      </c>
      <c r="B92" s="174" t="s">
        <v>32</v>
      </c>
      <c r="C92" s="173" t="s">
        <v>175</v>
      </c>
      <c r="D92" s="170">
        <v>28.65</v>
      </c>
      <c r="E92" s="171">
        <v>55.27</v>
      </c>
      <c r="F92" s="171">
        <v>56.71</v>
      </c>
      <c r="G92" s="171">
        <f t="shared" si="10"/>
        <v>1583.4855</v>
      </c>
      <c r="H92" s="171">
        <f t="shared" si="11"/>
        <v>1624.7414999999999</v>
      </c>
      <c r="I92" s="171">
        <f t="shared" si="12"/>
        <v>102.6053917134069</v>
      </c>
      <c r="J92" s="172">
        <v>61.82</v>
      </c>
      <c r="K92" s="172">
        <f t="shared" si="13"/>
        <v>1771.143</v>
      </c>
      <c r="L92" s="181">
        <f t="shared" si="14"/>
        <v>109.01075648033856</v>
      </c>
      <c r="M92" s="170"/>
      <c r="N92" s="171">
        <v>0</v>
      </c>
      <c r="O92" s="171">
        <v>0</v>
      </c>
      <c r="P92" s="171">
        <f t="shared" si="15"/>
        <v>0</v>
      </c>
      <c r="Q92" s="171">
        <f t="shared" si="16"/>
        <v>0</v>
      </c>
      <c r="R92" s="171" t="e">
        <f t="shared" si="17"/>
        <v>#DIV/0!</v>
      </c>
      <c r="S92" s="172"/>
      <c r="T92" s="172">
        <f t="shared" si="18"/>
        <v>0</v>
      </c>
      <c r="U92" s="172" t="e">
        <f t="shared" si="19"/>
        <v>#DIV/0!</v>
      </c>
    </row>
    <row r="93" spans="1:21" ht="45" x14ac:dyDescent="0.25">
      <c r="A93" s="173">
        <v>41</v>
      </c>
      <c r="B93" s="174" t="s">
        <v>33</v>
      </c>
      <c r="C93" s="173" t="s">
        <v>181</v>
      </c>
      <c r="D93" s="170">
        <v>27</v>
      </c>
      <c r="E93" s="171">
        <v>42.64</v>
      </c>
      <c r="F93" s="171">
        <v>44.38</v>
      </c>
      <c r="G93" s="171">
        <f t="shared" si="10"/>
        <v>1151.28</v>
      </c>
      <c r="H93" s="171">
        <f t="shared" si="11"/>
        <v>1198.26</v>
      </c>
      <c r="I93" s="171">
        <f t="shared" si="12"/>
        <v>104.08067542213884</v>
      </c>
      <c r="J93" s="172">
        <v>48.09</v>
      </c>
      <c r="K93" s="172">
        <f t="shared" si="13"/>
        <v>1298.43</v>
      </c>
      <c r="L93" s="181">
        <f t="shared" si="14"/>
        <v>108.35962145110409</v>
      </c>
      <c r="M93" s="170">
        <v>0</v>
      </c>
      <c r="N93" s="171">
        <v>0</v>
      </c>
      <c r="O93" s="171">
        <v>0</v>
      </c>
      <c r="P93" s="171">
        <f t="shared" si="15"/>
        <v>0</v>
      </c>
      <c r="Q93" s="171">
        <f t="shared" si="16"/>
        <v>0</v>
      </c>
      <c r="R93" s="171" t="e">
        <f t="shared" si="17"/>
        <v>#DIV/0!</v>
      </c>
      <c r="S93" s="172">
        <v>0</v>
      </c>
      <c r="T93" s="172">
        <f t="shared" si="18"/>
        <v>0</v>
      </c>
      <c r="U93" s="172" t="e">
        <f t="shared" si="19"/>
        <v>#DIV/0!</v>
      </c>
    </row>
    <row r="94" spans="1:21" ht="30" x14ac:dyDescent="0.25">
      <c r="A94" s="173">
        <v>42</v>
      </c>
      <c r="B94" s="174" t="s">
        <v>35</v>
      </c>
      <c r="C94" s="173" t="s">
        <v>207</v>
      </c>
      <c r="D94" s="170">
        <v>66.849999999999994</v>
      </c>
      <c r="E94" s="171">
        <v>15.06</v>
      </c>
      <c r="F94" s="171">
        <v>16.03</v>
      </c>
      <c r="G94" s="171">
        <f t="shared" si="10"/>
        <v>1006.761</v>
      </c>
      <c r="H94" s="171">
        <f t="shared" si="11"/>
        <v>1071.6054999999999</v>
      </c>
      <c r="I94" s="171">
        <f t="shared" si="12"/>
        <v>106.44090305444887</v>
      </c>
      <c r="J94" s="172">
        <v>17.899999999999999</v>
      </c>
      <c r="K94" s="172">
        <f t="shared" si="13"/>
        <v>1196.6149999999998</v>
      </c>
      <c r="L94" s="181">
        <f t="shared" si="14"/>
        <v>111.66562694946973</v>
      </c>
      <c r="M94" s="170">
        <v>98.49</v>
      </c>
      <c r="N94" s="171">
        <v>19.010000000000002</v>
      </c>
      <c r="O94" s="171">
        <v>20.239999999999998</v>
      </c>
      <c r="P94" s="171">
        <f t="shared" si="15"/>
        <v>1872.2949000000001</v>
      </c>
      <c r="Q94" s="171">
        <f t="shared" si="16"/>
        <v>1993.4375999999997</v>
      </c>
      <c r="R94" s="171">
        <f t="shared" si="17"/>
        <v>106.47027880063122</v>
      </c>
      <c r="S94" s="172">
        <v>24.98</v>
      </c>
      <c r="T94" s="172">
        <f t="shared" si="18"/>
        <v>2460.2801999999997</v>
      </c>
      <c r="U94" s="172">
        <f t="shared" si="19"/>
        <v>123.41897233201581</v>
      </c>
    </row>
    <row r="95" spans="1:21" ht="30" x14ac:dyDescent="0.25">
      <c r="A95" s="306">
        <v>43</v>
      </c>
      <c r="B95" s="311" t="s">
        <v>311</v>
      </c>
      <c r="C95" s="173" t="s">
        <v>186</v>
      </c>
      <c r="D95" s="170">
        <v>43.28</v>
      </c>
      <c r="E95" s="171">
        <v>0</v>
      </c>
      <c r="F95" s="171">
        <v>39.78</v>
      </c>
      <c r="G95" s="171">
        <f t="shared" si="10"/>
        <v>0</v>
      </c>
      <c r="H95" s="171">
        <f t="shared" si="11"/>
        <v>1721.6784</v>
      </c>
      <c r="I95" s="171" t="e">
        <f t="shared" si="12"/>
        <v>#DIV/0!</v>
      </c>
      <c r="J95" s="172">
        <v>43.33</v>
      </c>
      <c r="K95" s="172">
        <f t="shared" si="13"/>
        <v>1875.3224</v>
      </c>
      <c r="L95" s="181">
        <f t="shared" si="14"/>
        <v>108.92408245349421</v>
      </c>
      <c r="M95" s="170">
        <v>1.42</v>
      </c>
      <c r="N95" s="171">
        <v>0</v>
      </c>
      <c r="O95" s="171">
        <v>41.79</v>
      </c>
      <c r="P95" s="171">
        <f t="shared" si="15"/>
        <v>0</v>
      </c>
      <c r="Q95" s="171">
        <f t="shared" si="16"/>
        <v>59.341799999999999</v>
      </c>
      <c r="R95" s="171" t="e">
        <f t="shared" si="17"/>
        <v>#DIV/0!</v>
      </c>
      <c r="S95" s="172">
        <v>45.56</v>
      </c>
      <c r="T95" s="172">
        <f t="shared" si="18"/>
        <v>64.6952</v>
      </c>
      <c r="U95" s="172">
        <f t="shared" si="19"/>
        <v>109.02129696099546</v>
      </c>
    </row>
    <row r="96" spans="1:21" ht="30" x14ac:dyDescent="0.25">
      <c r="A96" s="306"/>
      <c r="B96" s="311"/>
      <c r="C96" s="173" t="s">
        <v>179</v>
      </c>
      <c r="D96" s="170">
        <v>9.23</v>
      </c>
      <c r="E96" s="171">
        <v>0</v>
      </c>
      <c r="F96" s="171">
        <v>40.92</v>
      </c>
      <c r="G96" s="171">
        <f t="shared" si="10"/>
        <v>0</v>
      </c>
      <c r="H96" s="171">
        <f t="shared" si="11"/>
        <v>377.69160000000005</v>
      </c>
      <c r="I96" s="171" t="e">
        <f t="shared" si="12"/>
        <v>#DIV/0!</v>
      </c>
      <c r="J96" s="172">
        <v>43.33</v>
      </c>
      <c r="K96" s="172">
        <f t="shared" si="13"/>
        <v>399.9359</v>
      </c>
      <c r="L96" s="181">
        <f t="shared" si="14"/>
        <v>105.88954056695992</v>
      </c>
      <c r="M96" s="170"/>
      <c r="N96" s="171">
        <v>0</v>
      </c>
      <c r="O96" s="171">
        <v>0</v>
      </c>
      <c r="P96" s="171">
        <f t="shared" si="15"/>
        <v>0</v>
      </c>
      <c r="Q96" s="171">
        <f t="shared" si="16"/>
        <v>0</v>
      </c>
      <c r="R96" s="171" t="e">
        <f t="shared" si="17"/>
        <v>#DIV/0!</v>
      </c>
      <c r="S96" s="172"/>
      <c r="T96" s="172">
        <f t="shared" si="18"/>
        <v>0</v>
      </c>
      <c r="U96" s="172" t="e">
        <f t="shared" si="19"/>
        <v>#DIV/0!</v>
      </c>
    </row>
    <row r="97" spans="1:21" ht="45" customHeight="1" x14ac:dyDescent="0.25">
      <c r="A97" s="306"/>
      <c r="B97" s="311"/>
      <c r="C97" s="173" t="s">
        <v>312</v>
      </c>
      <c r="D97" s="170">
        <v>42.95</v>
      </c>
      <c r="E97" s="171">
        <v>0</v>
      </c>
      <c r="F97" s="171">
        <v>40.92</v>
      </c>
      <c r="G97" s="171">
        <f t="shared" si="10"/>
        <v>0</v>
      </c>
      <c r="H97" s="171">
        <f t="shared" si="11"/>
        <v>1757.5140000000001</v>
      </c>
      <c r="I97" s="171" t="e">
        <f t="shared" si="12"/>
        <v>#DIV/0!</v>
      </c>
      <c r="J97" s="172">
        <v>43.33</v>
      </c>
      <c r="K97" s="172">
        <f t="shared" si="13"/>
        <v>1861.0235</v>
      </c>
      <c r="L97" s="181">
        <f t="shared" si="14"/>
        <v>105.88954056695992</v>
      </c>
      <c r="M97" s="170"/>
      <c r="N97" s="171">
        <v>0</v>
      </c>
      <c r="O97" s="171">
        <v>0</v>
      </c>
      <c r="P97" s="171">
        <f t="shared" si="15"/>
        <v>0</v>
      </c>
      <c r="Q97" s="171">
        <f t="shared" si="16"/>
        <v>0</v>
      </c>
      <c r="R97" s="171" t="e">
        <f t="shared" si="17"/>
        <v>#DIV/0!</v>
      </c>
      <c r="S97" s="172"/>
      <c r="T97" s="172">
        <f t="shared" si="18"/>
        <v>0</v>
      </c>
      <c r="U97" s="172" t="e">
        <f t="shared" si="19"/>
        <v>#DIV/0!</v>
      </c>
    </row>
    <row r="98" spans="1:21" ht="49.5" customHeight="1" x14ac:dyDescent="0.25">
      <c r="A98" s="306"/>
      <c r="B98" s="311"/>
      <c r="C98" s="173" t="s">
        <v>313</v>
      </c>
      <c r="D98" s="170">
        <v>37.97</v>
      </c>
      <c r="E98" s="171">
        <v>0</v>
      </c>
      <c r="F98" s="171">
        <v>40.92</v>
      </c>
      <c r="G98" s="171">
        <f t="shared" si="10"/>
        <v>0</v>
      </c>
      <c r="H98" s="171">
        <f t="shared" si="11"/>
        <v>1553.7324000000001</v>
      </c>
      <c r="I98" s="171" t="e">
        <f t="shared" si="12"/>
        <v>#DIV/0!</v>
      </c>
      <c r="J98" s="172">
        <v>43.33</v>
      </c>
      <c r="K98" s="172">
        <f t="shared" si="13"/>
        <v>1645.2401</v>
      </c>
      <c r="L98" s="181">
        <f t="shared" si="14"/>
        <v>105.88954056695992</v>
      </c>
      <c r="M98" s="170"/>
      <c r="N98" s="171">
        <v>0</v>
      </c>
      <c r="O98" s="171">
        <v>0</v>
      </c>
      <c r="P98" s="171">
        <f t="shared" si="15"/>
        <v>0</v>
      </c>
      <c r="Q98" s="171">
        <f t="shared" si="16"/>
        <v>0</v>
      </c>
      <c r="R98" s="171" t="e">
        <f t="shared" si="17"/>
        <v>#DIV/0!</v>
      </c>
      <c r="S98" s="172"/>
      <c r="T98" s="172">
        <f t="shared" si="18"/>
        <v>0</v>
      </c>
      <c r="U98" s="172" t="e">
        <f t="shared" si="19"/>
        <v>#DIV/0!</v>
      </c>
    </row>
    <row r="99" spans="1:21" ht="50.25" customHeight="1" x14ac:dyDescent="0.25">
      <c r="A99" s="306"/>
      <c r="B99" s="311"/>
      <c r="C99" s="173" t="s">
        <v>314</v>
      </c>
      <c r="D99" s="170">
        <v>28.43</v>
      </c>
      <c r="E99" s="171">
        <v>0</v>
      </c>
      <c r="F99" s="171">
        <v>40.92</v>
      </c>
      <c r="G99" s="171">
        <f t="shared" si="10"/>
        <v>0</v>
      </c>
      <c r="H99" s="171">
        <f t="shared" si="11"/>
        <v>1163.3556000000001</v>
      </c>
      <c r="I99" s="171" t="e">
        <f t="shared" si="12"/>
        <v>#DIV/0!</v>
      </c>
      <c r="J99" s="172">
        <v>43.33</v>
      </c>
      <c r="K99" s="172">
        <f t="shared" si="13"/>
        <v>1231.8718999999999</v>
      </c>
      <c r="L99" s="181">
        <f t="shared" si="14"/>
        <v>105.88954056695992</v>
      </c>
      <c r="M99" s="170"/>
      <c r="N99" s="171">
        <v>0</v>
      </c>
      <c r="O99" s="171">
        <v>0</v>
      </c>
      <c r="P99" s="171">
        <f t="shared" si="15"/>
        <v>0</v>
      </c>
      <c r="Q99" s="171">
        <f t="shared" si="16"/>
        <v>0</v>
      </c>
      <c r="R99" s="171" t="e">
        <f t="shared" si="17"/>
        <v>#DIV/0!</v>
      </c>
      <c r="S99" s="172"/>
      <c r="T99" s="172">
        <f t="shared" si="18"/>
        <v>0</v>
      </c>
      <c r="U99" s="172" t="e">
        <f t="shared" si="19"/>
        <v>#DIV/0!</v>
      </c>
    </row>
    <row r="100" spans="1:21" ht="45" x14ac:dyDescent="0.25">
      <c r="A100" s="173">
        <v>44</v>
      </c>
      <c r="B100" s="174" t="s">
        <v>37</v>
      </c>
      <c r="C100" s="173" t="s">
        <v>124</v>
      </c>
      <c r="D100" s="170">
        <v>157.9</v>
      </c>
      <c r="E100" s="171">
        <v>43.21</v>
      </c>
      <c r="F100" s="171">
        <v>45.08</v>
      </c>
      <c r="G100" s="171">
        <f t="shared" si="10"/>
        <v>6822.8590000000004</v>
      </c>
      <c r="H100" s="171">
        <f t="shared" si="11"/>
        <v>7118.1319999999996</v>
      </c>
      <c r="I100" s="171">
        <f t="shared" si="12"/>
        <v>104.32770192085165</v>
      </c>
      <c r="J100" s="172">
        <v>46.86</v>
      </c>
      <c r="K100" s="172">
        <f t="shared" si="13"/>
        <v>7399.1940000000004</v>
      </c>
      <c r="L100" s="181">
        <f t="shared" si="14"/>
        <v>103.94853593611357</v>
      </c>
      <c r="M100" s="170">
        <v>29.71</v>
      </c>
      <c r="N100" s="171">
        <v>33.549999999999997</v>
      </c>
      <c r="O100" s="171">
        <v>35.130000000000003</v>
      </c>
      <c r="P100" s="171">
        <f t="shared" si="15"/>
        <v>996.77049999999997</v>
      </c>
      <c r="Q100" s="171">
        <f t="shared" si="16"/>
        <v>1043.7123000000001</v>
      </c>
      <c r="R100" s="171">
        <f t="shared" si="17"/>
        <v>104.70938897168406</v>
      </c>
      <c r="S100" s="172">
        <v>38.57</v>
      </c>
      <c r="T100" s="172">
        <f t="shared" si="18"/>
        <v>1145.9147</v>
      </c>
      <c r="U100" s="181">
        <f t="shared" si="19"/>
        <v>109.79220039851978</v>
      </c>
    </row>
    <row r="101" spans="1:21" ht="30" x14ac:dyDescent="0.25">
      <c r="A101" s="173">
        <v>45</v>
      </c>
      <c r="B101" s="174" t="s">
        <v>38</v>
      </c>
      <c r="C101" s="173" t="s">
        <v>188</v>
      </c>
      <c r="D101" s="170"/>
      <c r="E101" s="171">
        <v>0</v>
      </c>
      <c r="F101" s="171"/>
      <c r="G101" s="171">
        <f t="shared" si="10"/>
        <v>0</v>
      </c>
      <c r="H101" s="171">
        <f t="shared" si="11"/>
        <v>0</v>
      </c>
      <c r="I101" s="171" t="e">
        <f t="shared" si="12"/>
        <v>#DIV/0!</v>
      </c>
      <c r="J101" s="172"/>
      <c r="K101" s="172">
        <f t="shared" si="13"/>
        <v>0</v>
      </c>
      <c r="L101" s="172" t="e">
        <f t="shared" si="14"/>
        <v>#DIV/0!</v>
      </c>
      <c r="M101" s="170">
        <v>4.7930000000000001</v>
      </c>
      <c r="N101" s="171">
        <v>42.09</v>
      </c>
      <c r="O101" s="171">
        <v>43.45</v>
      </c>
      <c r="P101" s="171">
        <f t="shared" si="15"/>
        <v>201.73737000000003</v>
      </c>
      <c r="Q101" s="171">
        <f t="shared" si="16"/>
        <v>208.25585000000001</v>
      </c>
      <c r="R101" s="171">
        <f t="shared" si="17"/>
        <v>103.2311712995961</v>
      </c>
      <c r="S101" s="172">
        <v>47.32</v>
      </c>
      <c r="T101" s="172">
        <f t="shared" si="18"/>
        <v>226.80476000000002</v>
      </c>
      <c r="U101" s="172">
        <f t="shared" si="19"/>
        <v>108.9067894131185</v>
      </c>
    </row>
    <row r="102" spans="1:21" ht="30" x14ac:dyDescent="0.25">
      <c r="A102" s="173">
        <v>46</v>
      </c>
      <c r="B102" s="174" t="s">
        <v>39</v>
      </c>
      <c r="C102" s="173" t="s">
        <v>208</v>
      </c>
      <c r="D102" s="170">
        <v>99</v>
      </c>
      <c r="E102" s="171">
        <v>46.84</v>
      </c>
      <c r="F102" s="171">
        <v>47.52</v>
      </c>
      <c r="G102" s="171">
        <f t="shared" si="10"/>
        <v>4637.1600000000008</v>
      </c>
      <c r="H102" s="171">
        <f t="shared" si="11"/>
        <v>4704.4800000000005</v>
      </c>
      <c r="I102" s="171">
        <f t="shared" si="12"/>
        <v>101.45175064047822</v>
      </c>
      <c r="J102" s="172">
        <v>51.99</v>
      </c>
      <c r="K102" s="172">
        <f t="shared" si="13"/>
        <v>5147.01</v>
      </c>
      <c r="L102" s="181">
        <f t="shared" si="14"/>
        <v>109.40656565656566</v>
      </c>
      <c r="M102" s="170">
        <v>0.65</v>
      </c>
      <c r="N102" s="171">
        <v>62.95</v>
      </c>
      <c r="O102" s="171">
        <v>67.040000000000006</v>
      </c>
      <c r="P102" s="171">
        <f t="shared" si="15"/>
        <v>40.917500000000004</v>
      </c>
      <c r="Q102" s="171">
        <f t="shared" si="16"/>
        <v>43.576000000000008</v>
      </c>
      <c r="R102" s="171">
        <f t="shared" si="17"/>
        <v>106.49722001588565</v>
      </c>
      <c r="S102" s="172">
        <v>73.069999999999993</v>
      </c>
      <c r="T102" s="172">
        <f t="shared" si="18"/>
        <v>47.4955</v>
      </c>
      <c r="U102" s="172">
        <f t="shared" si="19"/>
        <v>108.99463007159902</v>
      </c>
    </row>
    <row r="103" spans="1:21" ht="60" x14ac:dyDescent="0.25">
      <c r="A103" s="173">
        <v>47</v>
      </c>
      <c r="B103" s="174" t="s">
        <v>142</v>
      </c>
      <c r="C103" s="173" t="s">
        <v>176</v>
      </c>
      <c r="D103" s="170">
        <v>319.85000000000002</v>
      </c>
      <c r="E103" s="171">
        <v>35.69</v>
      </c>
      <c r="F103" s="171">
        <v>38.01</v>
      </c>
      <c r="G103" s="171">
        <f t="shared" si="10"/>
        <v>11415.4465</v>
      </c>
      <c r="H103" s="171">
        <f t="shared" si="11"/>
        <v>12157.4985</v>
      </c>
      <c r="I103" s="171">
        <f t="shared" si="12"/>
        <v>106.50042028579433</v>
      </c>
      <c r="J103" s="172">
        <v>42.19</v>
      </c>
      <c r="K103" s="172">
        <f t="shared" si="13"/>
        <v>13494.4715</v>
      </c>
      <c r="L103" s="181">
        <f t="shared" si="14"/>
        <v>110.99710602473034</v>
      </c>
      <c r="M103" s="170"/>
      <c r="N103" s="171">
        <v>0</v>
      </c>
      <c r="O103" s="171">
        <v>0</v>
      </c>
      <c r="P103" s="171">
        <f t="shared" si="15"/>
        <v>0</v>
      </c>
      <c r="Q103" s="171">
        <f t="shared" si="16"/>
        <v>0</v>
      </c>
      <c r="R103" s="171" t="e">
        <f t="shared" si="17"/>
        <v>#DIV/0!</v>
      </c>
      <c r="S103" s="172"/>
      <c r="T103" s="172">
        <f t="shared" si="18"/>
        <v>0</v>
      </c>
      <c r="U103" s="172" t="e">
        <f t="shared" si="19"/>
        <v>#DIV/0!</v>
      </c>
    </row>
    <row r="104" spans="1:21" ht="45" customHeight="1" x14ac:dyDescent="0.25">
      <c r="A104" s="173">
        <v>48</v>
      </c>
      <c r="B104" s="174" t="s">
        <v>40</v>
      </c>
      <c r="C104" s="173" t="s">
        <v>213</v>
      </c>
      <c r="D104" s="170">
        <v>19.600000000000001</v>
      </c>
      <c r="E104" s="171">
        <v>0</v>
      </c>
      <c r="F104" s="171">
        <v>0</v>
      </c>
      <c r="G104" s="171">
        <f t="shared" si="10"/>
        <v>0</v>
      </c>
      <c r="H104" s="171">
        <f t="shared" si="11"/>
        <v>0</v>
      </c>
      <c r="I104" s="171" t="e">
        <f t="shared" si="12"/>
        <v>#DIV/0!</v>
      </c>
      <c r="J104" s="172"/>
      <c r="K104" s="172">
        <f t="shared" si="13"/>
        <v>0</v>
      </c>
      <c r="L104" s="172" t="e">
        <f t="shared" si="14"/>
        <v>#DIV/0!</v>
      </c>
      <c r="M104" s="170">
        <v>0</v>
      </c>
      <c r="N104" s="171">
        <v>0</v>
      </c>
      <c r="O104" s="171">
        <v>0</v>
      </c>
      <c r="P104" s="171">
        <f t="shared" si="15"/>
        <v>0</v>
      </c>
      <c r="Q104" s="171">
        <f t="shared" si="16"/>
        <v>0</v>
      </c>
      <c r="R104" s="171" t="e">
        <f t="shared" si="17"/>
        <v>#DIV/0!</v>
      </c>
      <c r="S104" s="172"/>
      <c r="T104" s="172">
        <f t="shared" si="18"/>
        <v>0</v>
      </c>
      <c r="U104" s="172" t="e">
        <f t="shared" si="19"/>
        <v>#DIV/0!</v>
      </c>
    </row>
    <row r="105" spans="1:21" ht="30" x14ac:dyDescent="0.25">
      <c r="A105" s="317">
        <v>49</v>
      </c>
      <c r="B105" s="311" t="s">
        <v>269</v>
      </c>
      <c r="C105" s="173" t="s">
        <v>189</v>
      </c>
      <c r="D105" s="170">
        <v>21.05</v>
      </c>
      <c r="E105" s="171">
        <v>44.63</v>
      </c>
      <c r="F105" s="171">
        <v>47.27</v>
      </c>
      <c r="G105" s="171">
        <f t="shared" si="10"/>
        <v>939.46150000000011</v>
      </c>
      <c r="H105" s="171">
        <f t="shared" si="11"/>
        <v>995.03350000000012</v>
      </c>
      <c r="I105" s="171">
        <f t="shared" si="12"/>
        <v>105.91530360743894</v>
      </c>
      <c r="J105" s="172">
        <v>50.33</v>
      </c>
      <c r="K105" s="172">
        <f t="shared" si="13"/>
        <v>1059.4465</v>
      </c>
      <c r="L105" s="181">
        <f t="shared" si="14"/>
        <v>106.47345039136873</v>
      </c>
      <c r="M105" s="170">
        <v>0</v>
      </c>
      <c r="N105" s="171">
        <v>0</v>
      </c>
      <c r="O105" s="171">
        <v>0</v>
      </c>
      <c r="P105" s="171">
        <f t="shared" si="15"/>
        <v>0</v>
      </c>
      <c r="Q105" s="171">
        <f t="shared" si="16"/>
        <v>0</v>
      </c>
      <c r="R105" s="171" t="e">
        <f t="shared" si="17"/>
        <v>#DIV/0!</v>
      </c>
      <c r="S105" s="172"/>
      <c r="T105" s="172">
        <f t="shared" si="18"/>
        <v>0</v>
      </c>
      <c r="U105" s="172" t="e">
        <f t="shared" si="19"/>
        <v>#DIV/0!</v>
      </c>
    </row>
    <row r="106" spans="1:21" ht="30" x14ac:dyDescent="0.25">
      <c r="A106" s="315"/>
      <c r="B106" s="311"/>
      <c r="C106" s="173" t="s">
        <v>264</v>
      </c>
      <c r="D106" s="170">
        <v>33.18</v>
      </c>
      <c r="E106" s="171">
        <v>44.63</v>
      </c>
      <c r="F106" s="171">
        <v>47.27</v>
      </c>
      <c r="G106" s="171">
        <f t="shared" si="10"/>
        <v>1480.8234</v>
      </c>
      <c r="H106" s="171">
        <f t="shared" si="11"/>
        <v>1568.4186000000002</v>
      </c>
      <c r="I106" s="171">
        <f t="shared" si="12"/>
        <v>105.91530360743894</v>
      </c>
      <c r="J106" s="172">
        <v>50.33</v>
      </c>
      <c r="K106" s="172">
        <f t="shared" si="13"/>
        <v>1669.9494</v>
      </c>
      <c r="L106" s="181">
        <f t="shared" si="14"/>
        <v>106.47345039136873</v>
      </c>
      <c r="M106" s="170">
        <v>0</v>
      </c>
      <c r="N106" s="171">
        <v>0</v>
      </c>
      <c r="O106" s="171">
        <v>0</v>
      </c>
      <c r="P106" s="171">
        <f t="shared" si="15"/>
        <v>0</v>
      </c>
      <c r="Q106" s="171">
        <f t="shared" si="16"/>
        <v>0</v>
      </c>
      <c r="R106" s="171" t="e">
        <f t="shared" si="17"/>
        <v>#DIV/0!</v>
      </c>
      <c r="S106" s="172"/>
      <c r="T106" s="172">
        <f t="shared" si="18"/>
        <v>0</v>
      </c>
      <c r="U106" s="172" t="e">
        <f t="shared" si="19"/>
        <v>#DIV/0!</v>
      </c>
    </row>
    <row r="107" spans="1:21" ht="30" x14ac:dyDescent="0.25">
      <c r="A107" s="315"/>
      <c r="B107" s="311"/>
      <c r="C107" s="173" t="s">
        <v>265</v>
      </c>
      <c r="D107" s="170">
        <v>17.72</v>
      </c>
      <c r="E107" s="171">
        <v>44.63</v>
      </c>
      <c r="F107" s="171">
        <v>47.27</v>
      </c>
      <c r="G107" s="171">
        <f t="shared" si="10"/>
        <v>790.84360000000004</v>
      </c>
      <c r="H107" s="171">
        <f t="shared" si="11"/>
        <v>837.62440000000004</v>
      </c>
      <c r="I107" s="171">
        <f t="shared" si="12"/>
        <v>105.91530360743894</v>
      </c>
      <c r="J107" s="172">
        <v>50.33</v>
      </c>
      <c r="K107" s="172">
        <f t="shared" si="13"/>
        <v>891.84759999999994</v>
      </c>
      <c r="L107" s="181">
        <f t="shared" si="14"/>
        <v>106.47345039136873</v>
      </c>
      <c r="M107" s="170">
        <v>0</v>
      </c>
      <c r="N107" s="171">
        <v>0</v>
      </c>
      <c r="O107" s="171">
        <v>0</v>
      </c>
      <c r="P107" s="171">
        <f t="shared" si="15"/>
        <v>0</v>
      </c>
      <c r="Q107" s="171">
        <f t="shared" si="16"/>
        <v>0</v>
      </c>
      <c r="R107" s="171" t="e">
        <f t="shared" si="17"/>
        <v>#DIV/0!</v>
      </c>
      <c r="S107" s="172"/>
      <c r="T107" s="172">
        <f t="shared" si="18"/>
        <v>0</v>
      </c>
      <c r="U107" s="172" t="e">
        <f t="shared" si="19"/>
        <v>#DIV/0!</v>
      </c>
    </row>
    <row r="108" spans="1:21" ht="30" x14ac:dyDescent="0.25">
      <c r="A108" s="315"/>
      <c r="B108" s="311"/>
      <c r="C108" s="173" t="s">
        <v>266</v>
      </c>
      <c r="D108" s="170">
        <v>25.33</v>
      </c>
      <c r="E108" s="171">
        <v>44.63</v>
      </c>
      <c r="F108" s="171">
        <v>47.27</v>
      </c>
      <c r="G108" s="171">
        <f t="shared" si="10"/>
        <v>1130.4779000000001</v>
      </c>
      <c r="H108" s="171">
        <f t="shared" si="11"/>
        <v>1197.3490999999999</v>
      </c>
      <c r="I108" s="171">
        <f t="shared" si="12"/>
        <v>105.91530360743894</v>
      </c>
      <c r="J108" s="172">
        <v>50.33</v>
      </c>
      <c r="K108" s="172">
        <f t="shared" si="13"/>
        <v>1274.8588999999999</v>
      </c>
      <c r="L108" s="181">
        <f t="shared" si="14"/>
        <v>106.47345039136873</v>
      </c>
      <c r="M108" s="170">
        <v>0</v>
      </c>
      <c r="N108" s="171">
        <v>0</v>
      </c>
      <c r="O108" s="171">
        <v>0</v>
      </c>
      <c r="P108" s="171">
        <f t="shared" si="15"/>
        <v>0</v>
      </c>
      <c r="Q108" s="171">
        <f t="shared" si="16"/>
        <v>0</v>
      </c>
      <c r="R108" s="171" t="e">
        <f t="shared" si="17"/>
        <v>#DIV/0!</v>
      </c>
      <c r="S108" s="172"/>
      <c r="T108" s="172">
        <f t="shared" si="18"/>
        <v>0</v>
      </c>
      <c r="U108" s="172" t="e">
        <f t="shared" si="19"/>
        <v>#DIV/0!</v>
      </c>
    </row>
    <row r="109" spans="1:21" ht="30" x14ac:dyDescent="0.25">
      <c r="A109" s="315"/>
      <c r="B109" s="311"/>
      <c r="C109" s="173" t="s">
        <v>267</v>
      </c>
      <c r="D109" s="170">
        <v>38.15</v>
      </c>
      <c r="E109" s="171">
        <v>44.63</v>
      </c>
      <c r="F109" s="171">
        <v>47.27</v>
      </c>
      <c r="G109" s="171">
        <f t="shared" si="10"/>
        <v>1702.6345000000001</v>
      </c>
      <c r="H109" s="171">
        <f t="shared" si="11"/>
        <v>1803.3505</v>
      </c>
      <c r="I109" s="171">
        <f t="shared" si="12"/>
        <v>105.91530360743894</v>
      </c>
      <c r="J109" s="172">
        <v>50.33</v>
      </c>
      <c r="K109" s="172">
        <f t="shared" si="13"/>
        <v>1920.0894999999998</v>
      </c>
      <c r="L109" s="181">
        <f t="shared" si="14"/>
        <v>106.47345039136873</v>
      </c>
      <c r="M109" s="170">
        <v>0</v>
      </c>
      <c r="N109" s="171">
        <v>0</v>
      </c>
      <c r="O109" s="171">
        <v>0</v>
      </c>
      <c r="P109" s="171">
        <f t="shared" si="15"/>
        <v>0</v>
      </c>
      <c r="Q109" s="171">
        <f t="shared" si="16"/>
        <v>0</v>
      </c>
      <c r="R109" s="171" t="e">
        <f t="shared" si="17"/>
        <v>#DIV/0!</v>
      </c>
      <c r="S109" s="172"/>
      <c r="T109" s="172">
        <f t="shared" si="18"/>
        <v>0</v>
      </c>
      <c r="U109" s="172" t="e">
        <f t="shared" si="19"/>
        <v>#DIV/0!</v>
      </c>
    </row>
    <row r="110" spans="1:21" ht="30" x14ac:dyDescent="0.25">
      <c r="A110" s="315"/>
      <c r="B110" s="311"/>
      <c r="C110" s="173" t="s">
        <v>268</v>
      </c>
      <c r="D110" s="170">
        <v>29.15</v>
      </c>
      <c r="E110" s="171">
        <v>44.63</v>
      </c>
      <c r="F110" s="171">
        <v>47.27</v>
      </c>
      <c r="G110" s="171">
        <f t="shared" si="10"/>
        <v>1300.9645</v>
      </c>
      <c r="H110" s="171">
        <f t="shared" si="11"/>
        <v>1377.9204999999999</v>
      </c>
      <c r="I110" s="171">
        <f t="shared" si="12"/>
        <v>105.91530360743894</v>
      </c>
      <c r="J110" s="172">
        <v>50.33</v>
      </c>
      <c r="K110" s="172">
        <f t="shared" si="13"/>
        <v>1467.1194999999998</v>
      </c>
      <c r="L110" s="181">
        <f t="shared" si="14"/>
        <v>106.47345039136873</v>
      </c>
      <c r="M110" s="170">
        <v>0</v>
      </c>
      <c r="N110" s="171">
        <v>0</v>
      </c>
      <c r="O110" s="171">
        <v>0</v>
      </c>
      <c r="P110" s="171">
        <f t="shared" si="15"/>
        <v>0</v>
      </c>
      <c r="Q110" s="171">
        <f t="shared" si="16"/>
        <v>0</v>
      </c>
      <c r="R110" s="171" t="e">
        <f t="shared" si="17"/>
        <v>#DIV/0!</v>
      </c>
      <c r="S110" s="172"/>
      <c r="T110" s="172">
        <f t="shared" si="18"/>
        <v>0</v>
      </c>
      <c r="U110" s="172" t="e">
        <f t="shared" si="19"/>
        <v>#DIV/0!</v>
      </c>
    </row>
    <row r="111" spans="1:21" ht="30" x14ac:dyDescent="0.25">
      <c r="A111" s="315"/>
      <c r="B111" s="311"/>
      <c r="C111" s="173" t="s">
        <v>271</v>
      </c>
      <c r="D111" s="170">
        <v>25.98</v>
      </c>
      <c r="E111" s="171">
        <v>44.63</v>
      </c>
      <c r="F111" s="171">
        <v>47.27</v>
      </c>
      <c r="G111" s="171">
        <f t="shared" si="10"/>
        <v>1159.4874</v>
      </c>
      <c r="H111" s="171">
        <f t="shared" si="11"/>
        <v>1228.0746000000001</v>
      </c>
      <c r="I111" s="171">
        <f t="shared" si="12"/>
        <v>105.91530360743894</v>
      </c>
      <c r="J111" s="172">
        <v>50.33</v>
      </c>
      <c r="K111" s="172">
        <f t="shared" si="13"/>
        <v>1307.5734</v>
      </c>
      <c r="L111" s="181">
        <f t="shared" si="14"/>
        <v>106.47345039136873</v>
      </c>
      <c r="M111" s="170">
        <v>0</v>
      </c>
      <c r="N111" s="171">
        <v>0</v>
      </c>
      <c r="O111" s="171">
        <v>0</v>
      </c>
      <c r="P111" s="171">
        <f t="shared" si="15"/>
        <v>0</v>
      </c>
      <c r="Q111" s="171">
        <f t="shared" si="16"/>
        <v>0</v>
      </c>
      <c r="R111" s="171" t="e">
        <f t="shared" si="17"/>
        <v>#DIV/0!</v>
      </c>
      <c r="S111" s="172"/>
      <c r="T111" s="172">
        <f t="shared" si="18"/>
        <v>0</v>
      </c>
      <c r="U111" s="172" t="e">
        <f t="shared" si="19"/>
        <v>#DIV/0!</v>
      </c>
    </row>
    <row r="112" spans="1:21" ht="30" x14ac:dyDescent="0.25">
      <c r="A112" s="315"/>
      <c r="B112" s="311"/>
      <c r="C112" s="173" t="s">
        <v>270</v>
      </c>
      <c r="D112" s="170">
        <v>32.369999999999997</v>
      </c>
      <c r="E112" s="171">
        <v>44.63</v>
      </c>
      <c r="F112" s="171">
        <v>47.27</v>
      </c>
      <c r="G112" s="171">
        <f t="shared" si="10"/>
        <v>1444.6731</v>
      </c>
      <c r="H112" s="171">
        <f t="shared" si="11"/>
        <v>1530.1298999999999</v>
      </c>
      <c r="I112" s="171">
        <f t="shared" si="12"/>
        <v>105.91530360743894</v>
      </c>
      <c r="J112" s="172">
        <v>50.33</v>
      </c>
      <c r="K112" s="172">
        <f t="shared" si="13"/>
        <v>1629.1820999999998</v>
      </c>
      <c r="L112" s="181">
        <f t="shared" si="14"/>
        <v>106.47345039136873</v>
      </c>
      <c r="M112" s="170">
        <v>0</v>
      </c>
      <c r="N112" s="171">
        <v>0</v>
      </c>
      <c r="O112" s="171">
        <v>0</v>
      </c>
      <c r="P112" s="171">
        <f t="shared" si="15"/>
        <v>0</v>
      </c>
      <c r="Q112" s="171">
        <f t="shared" si="16"/>
        <v>0</v>
      </c>
      <c r="R112" s="171" t="e">
        <f t="shared" si="17"/>
        <v>#DIV/0!</v>
      </c>
      <c r="S112" s="172"/>
      <c r="T112" s="172">
        <f t="shared" si="18"/>
        <v>0</v>
      </c>
      <c r="U112" s="172" t="e">
        <f t="shared" si="19"/>
        <v>#DIV/0!</v>
      </c>
    </row>
    <row r="113" spans="1:21" ht="30" x14ac:dyDescent="0.25">
      <c r="A113" s="315"/>
      <c r="B113" s="311"/>
      <c r="C113" s="173" t="s">
        <v>272</v>
      </c>
      <c r="D113" s="170">
        <v>19.399999999999999</v>
      </c>
      <c r="E113" s="171">
        <v>44.63</v>
      </c>
      <c r="F113" s="171">
        <v>47.27</v>
      </c>
      <c r="G113" s="171">
        <f t="shared" si="10"/>
        <v>865.822</v>
      </c>
      <c r="H113" s="171">
        <f t="shared" si="11"/>
        <v>917.03800000000001</v>
      </c>
      <c r="I113" s="171">
        <f t="shared" si="12"/>
        <v>105.91530360743894</v>
      </c>
      <c r="J113" s="172">
        <v>50.33</v>
      </c>
      <c r="K113" s="172">
        <f t="shared" si="13"/>
        <v>976.40199999999993</v>
      </c>
      <c r="L113" s="181">
        <f t="shared" si="14"/>
        <v>106.47345039136873</v>
      </c>
      <c r="M113" s="170">
        <v>0</v>
      </c>
      <c r="N113" s="171">
        <v>0</v>
      </c>
      <c r="O113" s="171">
        <v>0</v>
      </c>
      <c r="P113" s="171">
        <f t="shared" si="15"/>
        <v>0</v>
      </c>
      <c r="Q113" s="171">
        <f t="shared" si="16"/>
        <v>0</v>
      </c>
      <c r="R113" s="171" t="e">
        <f t="shared" si="17"/>
        <v>#DIV/0!</v>
      </c>
      <c r="S113" s="172"/>
      <c r="T113" s="172">
        <f t="shared" si="18"/>
        <v>0</v>
      </c>
      <c r="U113" s="172" t="e">
        <f t="shared" si="19"/>
        <v>#DIV/0!</v>
      </c>
    </row>
    <row r="114" spans="1:21" ht="30" x14ac:dyDescent="0.25">
      <c r="A114" s="315"/>
      <c r="B114" s="311"/>
      <c r="C114" s="173" t="s">
        <v>273</v>
      </c>
      <c r="D114" s="170">
        <v>77.06</v>
      </c>
      <c r="E114" s="171">
        <v>44.63</v>
      </c>
      <c r="F114" s="171">
        <v>47.27</v>
      </c>
      <c r="G114" s="171">
        <f t="shared" si="10"/>
        <v>3439.1878000000002</v>
      </c>
      <c r="H114" s="171">
        <f t="shared" si="11"/>
        <v>3642.6262000000002</v>
      </c>
      <c r="I114" s="171">
        <f t="shared" si="12"/>
        <v>105.91530360743894</v>
      </c>
      <c r="J114" s="172">
        <v>50.33</v>
      </c>
      <c r="K114" s="172">
        <f t="shared" si="13"/>
        <v>3878.4297999999999</v>
      </c>
      <c r="L114" s="181">
        <f t="shared" si="14"/>
        <v>106.47345039136873</v>
      </c>
      <c r="M114" s="170">
        <v>0</v>
      </c>
      <c r="N114" s="171">
        <v>0</v>
      </c>
      <c r="O114" s="171">
        <v>0</v>
      </c>
      <c r="P114" s="171">
        <f t="shared" si="15"/>
        <v>0</v>
      </c>
      <c r="Q114" s="171">
        <f t="shared" si="16"/>
        <v>0</v>
      </c>
      <c r="R114" s="171" t="e">
        <f t="shared" si="17"/>
        <v>#DIV/0!</v>
      </c>
      <c r="S114" s="172"/>
      <c r="T114" s="172">
        <f t="shared" si="18"/>
        <v>0</v>
      </c>
      <c r="U114" s="172" t="e">
        <f t="shared" si="19"/>
        <v>#DIV/0!</v>
      </c>
    </row>
    <row r="115" spans="1:21" ht="30" x14ac:dyDescent="0.25">
      <c r="A115" s="315"/>
      <c r="B115" s="311"/>
      <c r="C115" s="173" t="s">
        <v>315</v>
      </c>
      <c r="D115" s="170">
        <v>3.08</v>
      </c>
      <c r="E115" s="171">
        <v>44.63</v>
      </c>
      <c r="F115" s="171">
        <v>47.27</v>
      </c>
      <c r="G115" s="171">
        <f t="shared" si="10"/>
        <v>137.46040000000002</v>
      </c>
      <c r="H115" s="171">
        <f t="shared" si="11"/>
        <v>145.5916</v>
      </c>
      <c r="I115" s="171">
        <f t="shared" si="12"/>
        <v>105.91530360743894</v>
      </c>
      <c r="J115" s="172">
        <v>50.33</v>
      </c>
      <c r="K115" s="172">
        <f t="shared" si="13"/>
        <v>155.0164</v>
      </c>
      <c r="L115" s="181">
        <f t="shared" si="14"/>
        <v>106.47345039136873</v>
      </c>
      <c r="M115" s="170"/>
      <c r="N115" s="171">
        <v>0</v>
      </c>
      <c r="O115" s="171">
        <v>0</v>
      </c>
      <c r="P115" s="171">
        <f t="shared" si="15"/>
        <v>0</v>
      </c>
      <c r="Q115" s="171">
        <f t="shared" si="16"/>
        <v>0</v>
      </c>
      <c r="R115" s="171" t="e">
        <f t="shared" si="17"/>
        <v>#DIV/0!</v>
      </c>
      <c r="S115" s="172"/>
      <c r="T115" s="172">
        <f t="shared" si="18"/>
        <v>0</v>
      </c>
      <c r="U115" s="172" t="e">
        <f t="shared" si="19"/>
        <v>#DIV/0!</v>
      </c>
    </row>
    <row r="116" spans="1:21" ht="30" x14ac:dyDescent="0.25">
      <c r="A116" s="315"/>
      <c r="B116" s="311"/>
      <c r="C116" s="173" t="s">
        <v>316</v>
      </c>
      <c r="D116" s="170">
        <v>35.020000000000003</v>
      </c>
      <c r="E116" s="171">
        <v>44.63</v>
      </c>
      <c r="F116" s="171">
        <v>47.27</v>
      </c>
      <c r="G116" s="171">
        <f t="shared" si="10"/>
        <v>1562.9426000000003</v>
      </c>
      <c r="H116" s="171">
        <f t="shared" si="11"/>
        <v>1655.3954000000003</v>
      </c>
      <c r="I116" s="171">
        <f t="shared" si="12"/>
        <v>105.91530360743894</v>
      </c>
      <c r="J116" s="172">
        <v>50.33</v>
      </c>
      <c r="K116" s="172">
        <f t="shared" si="13"/>
        <v>1762.5566000000001</v>
      </c>
      <c r="L116" s="181">
        <f t="shared" si="14"/>
        <v>106.47345039136873</v>
      </c>
      <c r="M116" s="170"/>
      <c r="N116" s="171">
        <v>0</v>
      </c>
      <c r="O116" s="171">
        <v>0</v>
      </c>
      <c r="P116" s="171">
        <f t="shared" si="15"/>
        <v>0</v>
      </c>
      <c r="Q116" s="171">
        <f t="shared" si="16"/>
        <v>0</v>
      </c>
      <c r="R116" s="171" t="e">
        <f t="shared" si="17"/>
        <v>#DIV/0!</v>
      </c>
      <c r="S116" s="172"/>
      <c r="T116" s="172">
        <f t="shared" si="18"/>
        <v>0</v>
      </c>
      <c r="U116" s="172" t="e">
        <f t="shared" si="19"/>
        <v>#DIV/0!</v>
      </c>
    </row>
    <row r="117" spans="1:21" ht="30" x14ac:dyDescent="0.25">
      <c r="A117" s="315"/>
      <c r="B117" s="311"/>
      <c r="C117" s="173" t="s">
        <v>317</v>
      </c>
      <c r="D117" s="170">
        <v>21.58</v>
      </c>
      <c r="E117" s="171">
        <v>44.63</v>
      </c>
      <c r="F117" s="171">
        <v>47.27</v>
      </c>
      <c r="G117" s="171">
        <f t="shared" si="10"/>
        <v>963.11540000000002</v>
      </c>
      <c r="H117" s="171">
        <f t="shared" si="11"/>
        <v>1020.0866</v>
      </c>
      <c r="I117" s="171">
        <f t="shared" si="12"/>
        <v>105.91530360743894</v>
      </c>
      <c r="J117" s="172">
        <v>50.33</v>
      </c>
      <c r="K117" s="172">
        <f t="shared" si="13"/>
        <v>1086.1213999999998</v>
      </c>
      <c r="L117" s="181">
        <f t="shared" si="14"/>
        <v>106.47345039136873</v>
      </c>
      <c r="M117" s="170"/>
      <c r="N117" s="171">
        <v>0</v>
      </c>
      <c r="O117" s="171">
        <v>0</v>
      </c>
      <c r="P117" s="171">
        <f t="shared" si="15"/>
        <v>0</v>
      </c>
      <c r="Q117" s="171">
        <f t="shared" si="16"/>
        <v>0</v>
      </c>
      <c r="R117" s="171" t="e">
        <f t="shared" si="17"/>
        <v>#DIV/0!</v>
      </c>
      <c r="S117" s="172"/>
      <c r="T117" s="172">
        <f t="shared" si="18"/>
        <v>0</v>
      </c>
      <c r="U117" s="172" t="e">
        <f t="shared" si="19"/>
        <v>#DIV/0!</v>
      </c>
    </row>
    <row r="118" spans="1:21" ht="30" x14ac:dyDescent="0.25">
      <c r="A118" s="315"/>
      <c r="B118" s="311"/>
      <c r="C118" s="173" t="s">
        <v>318</v>
      </c>
      <c r="D118" s="170">
        <v>19.600000000000001</v>
      </c>
      <c r="E118" s="171">
        <v>44.63</v>
      </c>
      <c r="F118" s="171">
        <v>47.27</v>
      </c>
      <c r="G118" s="171">
        <f t="shared" si="10"/>
        <v>874.74800000000016</v>
      </c>
      <c r="H118" s="171">
        <f t="shared" si="11"/>
        <v>926.49200000000008</v>
      </c>
      <c r="I118" s="171">
        <f t="shared" si="12"/>
        <v>105.91530360743894</v>
      </c>
      <c r="J118" s="172">
        <v>50.33</v>
      </c>
      <c r="K118" s="172">
        <f t="shared" si="13"/>
        <v>986.46800000000007</v>
      </c>
      <c r="L118" s="181">
        <f t="shared" si="14"/>
        <v>106.47345039136873</v>
      </c>
      <c r="M118" s="170"/>
      <c r="N118" s="171">
        <v>0</v>
      </c>
      <c r="O118" s="171">
        <v>0</v>
      </c>
      <c r="P118" s="171">
        <f t="shared" si="15"/>
        <v>0</v>
      </c>
      <c r="Q118" s="171">
        <f t="shared" si="16"/>
        <v>0</v>
      </c>
      <c r="R118" s="171" t="e">
        <f t="shared" si="17"/>
        <v>#DIV/0!</v>
      </c>
      <c r="S118" s="172"/>
      <c r="T118" s="172">
        <f t="shared" si="18"/>
        <v>0</v>
      </c>
      <c r="U118" s="172" t="e">
        <f t="shared" si="19"/>
        <v>#DIV/0!</v>
      </c>
    </row>
    <row r="119" spans="1:21" ht="30" x14ac:dyDescent="0.25">
      <c r="A119" s="316"/>
      <c r="B119" s="311"/>
      <c r="C119" s="173" t="s">
        <v>274</v>
      </c>
      <c r="D119" s="170">
        <v>64.45</v>
      </c>
      <c r="E119" s="171">
        <v>44.63</v>
      </c>
      <c r="F119" s="171">
        <v>47.27</v>
      </c>
      <c r="G119" s="171">
        <f t="shared" si="10"/>
        <v>2876.4035000000003</v>
      </c>
      <c r="H119" s="171">
        <f t="shared" si="11"/>
        <v>3046.5515000000005</v>
      </c>
      <c r="I119" s="171">
        <f t="shared" si="12"/>
        <v>105.91530360743894</v>
      </c>
      <c r="J119" s="172">
        <v>50.33</v>
      </c>
      <c r="K119" s="172">
        <f t="shared" si="13"/>
        <v>3243.7685000000001</v>
      </c>
      <c r="L119" s="181">
        <f t="shared" si="14"/>
        <v>106.47345039136873</v>
      </c>
      <c r="M119" s="170">
        <v>0</v>
      </c>
      <c r="N119" s="171">
        <v>0</v>
      </c>
      <c r="O119" s="171">
        <v>0</v>
      </c>
      <c r="P119" s="171">
        <f t="shared" si="15"/>
        <v>0</v>
      </c>
      <c r="Q119" s="171">
        <f t="shared" si="16"/>
        <v>0</v>
      </c>
      <c r="R119" s="171" t="e">
        <f t="shared" si="17"/>
        <v>#DIV/0!</v>
      </c>
      <c r="S119" s="172"/>
      <c r="T119" s="172">
        <f t="shared" si="18"/>
        <v>0</v>
      </c>
      <c r="U119" s="172" t="e">
        <f t="shared" si="19"/>
        <v>#DIV/0!</v>
      </c>
    </row>
    <row r="120" spans="1:21" ht="75" x14ac:dyDescent="0.25">
      <c r="A120" s="173">
        <v>50</v>
      </c>
      <c r="B120" s="174" t="s">
        <v>41</v>
      </c>
      <c r="C120" s="173" t="s">
        <v>214</v>
      </c>
      <c r="D120" s="170">
        <v>69</v>
      </c>
      <c r="E120" s="171">
        <v>49.36</v>
      </c>
      <c r="F120" s="171">
        <v>52.58</v>
      </c>
      <c r="G120" s="171">
        <f t="shared" si="10"/>
        <v>3405.84</v>
      </c>
      <c r="H120" s="171">
        <f t="shared" si="11"/>
        <v>3628.02</v>
      </c>
      <c r="I120" s="171">
        <f t="shared" si="12"/>
        <v>106.52350081037277</v>
      </c>
      <c r="J120" s="172">
        <v>57.09</v>
      </c>
      <c r="K120" s="172">
        <f t="shared" si="13"/>
        <v>3939.21</v>
      </c>
      <c r="L120" s="181">
        <f t="shared" si="14"/>
        <v>108.5774058577406</v>
      </c>
      <c r="M120" s="170"/>
      <c r="N120" s="171">
        <v>0</v>
      </c>
      <c r="O120" s="171">
        <v>0</v>
      </c>
      <c r="P120" s="171">
        <f t="shared" si="15"/>
        <v>0</v>
      </c>
      <c r="Q120" s="171">
        <f t="shared" si="16"/>
        <v>0</v>
      </c>
      <c r="R120" s="171" t="e">
        <f t="shared" si="17"/>
        <v>#DIV/0!</v>
      </c>
      <c r="S120" s="172"/>
      <c r="T120" s="172">
        <f t="shared" si="18"/>
        <v>0</v>
      </c>
      <c r="U120" s="172" t="e">
        <f t="shared" si="19"/>
        <v>#DIV/0!</v>
      </c>
    </row>
    <row r="121" spans="1:21" ht="30" x14ac:dyDescent="0.25">
      <c r="A121" s="173">
        <v>51</v>
      </c>
      <c r="B121" s="174" t="s">
        <v>139</v>
      </c>
      <c r="C121" s="173" t="s">
        <v>183</v>
      </c>
      <c r="D121" s="170">
        <v>12.6</v>
      </c>
      <c r="E121" s="171">
        <v>47.71</v>
      </c>
      <c r="F121" s="171">
        <v>50.81</v>
      </c>
      <c r="G121" s="171">
        <f t="shared" si="10"/>
        <v>601.14599999999996</v>
      </c>
      <c r="H121" s="171">
        <f>D121*F121</f>
        <v>640.20600000000002</v>
      </c>
      <c r="I121" s="171">
        <f t="shared" si="12"/>
        <v>106.49758960385665</v>
      </c>
      <c r="J121" s="172">
        <v>55.38</v>
      </c>
      <c r="K121" s="172">
        <f t="shared" si="13"/>
        <v>697.78800000000001</v>
      </c>
      <c r="L121" s="181">
        <f t="shared" si="14"/>
        <v>108.99429246211376</v>
      </c>
      <c r="M121" s="170">
        <v>0</v>
      </c>
      <c r="N121" s="171">
        <v>0</v>
      </c>
      <c r="O121" s="171">
        <v>0</v>
      </c>
      <c r="P121" s="171">
        <f t="shared" si="15"/>
        <v>0</v>
      </c>
      <c r="Q121" s="171">
        <f t="shared" si="16"/>
        <v>0</v>
      </c>
      <c r="R121" s="171" t="e">
        <f t="shared" si="17"/>
        <v>#DIV/0!</v>
      </c>
      <c r="S121" s="172">
        <v>0</v>
      </c>
      <c r="T121" s="172">
        <f t="shared" si="18"/>
        <v>0</v>
      </c>
      <c r="U121" s="172" t="e">
        <f t="shared" si="19"/>
        <v>#DIV/0!</v>
      </c>
    </row>
    <row r="122" spans="1:21" x14ac:dyDescent="0.25">
      <c r="A122" s="173">
        <v>52</v>
      </c>
      <c r="B122" s="174" t="s">
        <v>289</v>
      </c>
      <c r="C122" s="173" t="s">
        <v>55</v>
      </c>
      <c r="D122" s="170">
        <v>129.05000000000001</v>
      </c>
      <c r="E122" s="171">
        <v>33.380000000000003</v>
      </c>
      <c r="F122" s="171">
        <v>35.39</v>
      </c>
      <c r="G122" s="171">
        <f t="shared" si="10"/>
        <v>4307.6890000000003</v>
      </c>
      <c r="H122" s="171">
        <f t="shared" si="11"/>
        <v>4567.0795000000007</v>
      </c>
      <c r="I122" s="171">
        <f>F122/E122*100</f>
        <v>106.02156980227682</v>
      </c>
      <c r="J122" s="172">
        <v>37.22</v>
      </c>
      <c r="K122" s="172">
        <f t="shared" si="13"/>
        <v>4803.241</v>
      </c>
      <c r="L122" s="181">
        <f t="shared" si="14"/>
        <v>105.17095224639728</v>
      </c>
      <c r="M122" s="170">
        <v>69.03</v>
      </c>
      <c r="N122" s="171">
        <v>38.03</v>
      </c>
      <c r="O122" s="171">
        <v>40.31</v>
      </c>
      <c r="P122" s="171">
        <f t="shared" si="15"/>
        <v>2625.2109</v>
      </c>
      <c r="Q122" s="171">
        <f t="shared" si="16"/>
        <v>2782.5993000000003</v>
      </c>
      <c r="R122" s="171">
        <f t="shared" si="17"/>
        <v>105.99526689455693</v>
      </c>
      <c r="S122" s="172">
        <v>43.94</v>
      </c>
      <c r="T122" s="172">
        <f t="shared" si="18"/>
        <v>3033.1781999999998</v>
      </c>
      <c r="U122" s="172">
        <f t="shared" si="19"/>
        <v>109.00520962540313</v>
      </c>
    </row>
    <row r="123" spans="1:21" x14ac:dyDescent="0.25">
      <c r="A123" s="306">
        <v>53</v>
      </c>
      <c r="B123" s="311" t="s">
        <v>138</v>
      </c>
      <c r="C123" s="173" t="s">
        <v>248</v>
      </c>
      <c r="D123" s="170">
        <v>21.18</v>
      </c>
      <c r="E123" s="171">
        <v>39.909999999999997</v>
      </c>
      <c r="F123" s="171">
        <v>41.5</v>
      </c>
      <c r="G123" s="171">
        <f t="shared" si="10"/>
        <v>845.29379999999992</v>
      </c>
      <c r="H123" s="171">
        <f t="shared" si="11"/>
        <v>878.97</v>
      </c>
      <c r="I123" s="171">
        <f t="shared" si="12"/>
        <v>103.98396391881735</v>
      </c>
      <c r="J123" s="172">
        <v>45.07</v>
      </c>
      <c r="K123" s="172">
        <f t="shared" si="13"/>
        <v>954.58259999999996</v>
      </c>
      <c r="L123" s="181">
        <f t="shared" si="14"/>
        <v>108.60240963855421</v>
      </c>
      <c r="M123" s="170"/>
      <c r="N123" s="171">
        <v>0</v>
      </c>
      <c r="O123" s="171">
        <v>0</v>
      </c>
      <c r="P123" s="171">
        <f t="shared" si="15"/>
        <v>0</v>
      </c>
      <c r="Q123" s="171">
        <f t="shared" si="16"/>
        <v>0</v>
      </c>
      <c r="R123" s="171" t="e">
        <f t="shared" si="17"/>
        <v>#DIV/0!</v>
      </c>
      <c r="S123" s="172"/>
      <c r="T123" s="172">
        <f t="shared" si="18"/>
        <v>0</v>
      </c>
      <c r="U123" s="172" t="e">
        <f t="shared" si="19"/>
        <v>#DIV/0!</v>
      </c>
    </row>
    <row r="124" spans="1:21" x14ac:dyDescent="0.25">
      <c r="A124" s="306"/>
      <c r="B124" s="311"/>
      <c r="C124" s="173" t="s">
        <v>215</v>
      </c>
      <c r="D124" s="170">
        <v>35.99</v>
      </c>
      <c r="E124" s="171">
        <v>31.79</v>
      </c>
      <c r="F124" s="171">
        <v>33.04</v>
      </c>
      <c r="G124" s="171">
        <f t="shared" si="10"/>
        <v>1144.1221</v>
      </c>
      <c r="H124" s="171">
        <f t="shared" si="11"/>
        <v>1189.1096</v>
      </c>
      <c r="I124" s="171">
        <f t="shared" si="12"/>
        <v>103.93205410506448</v>
      </c>
      <c r="J124" s="172">
        <v>35.99</v>
      </c>
      <c r="K124" s="172">
        <f t="shared" si="13"/>
        <v>1295.2801000000002</v>
      </c>
      <c r="L124" s="181">
        <f t="shared" si="14"/>
        <v>108.92857142857144</v>
      </c>
      <c r="M124" s="170">
        <v>32.229999999999997</v>
      </c>
      <c r="N124" s="171">
        <v>17</v>
      </c>
      <c r="O124" s="171">
        <v>17.43</v>
      </c>
      <c r="P124" s="171">
        <f t="shared" si="15"/>
        <v>547.91</v>
      </c>
      <c r="Q124" s="171">
        <f t="shared" si="16"/>
        <v>561.76889999999992</v>
      </c>
      <c r="R124" s="171">
        <f t="shared" si="17"/>
        <v>102.52941176470587</v>
      </c>
      <c r="S124" s="172">
        <v>19</v>
      </c>
      <c r="T124" s="172">
        <f t="shared" si="18"/>
        <v>612.36999999999989</v>
      </c>
      <c r="U124" s="172">
        <f t="shared" si="19"/>
        <v>109.00745840504878</v>
      </c>
    </row>
    <row r="125" spans="1:21" ht="30" x14ac:dyDescent="0.25">
      <c r="A125" s="173">
        <v>54</v>
      </c>
      <c r="B125" s="174" t="s">
        <v>42</v>
      </c>
      <c r="C125" s="173" t="s">
        <v>190</v>
      </c>
      <c r="D125" s="170">
        <v>117.36</v>
      </c>
      <c r="E125" s="171">
        <v>36.11</v>
      </c>
      <c r="F125" s="171">
        <v>38.47</v>
      </c>
      <c r="G125" s="171">
        <f t="shared" si="10"/>
        <v>4237.8696</v>
      </c>
      <c r="H125" s="171">
        <f t="shared" si="11"/>
        <v>4514.8391999999994</v>
      </c>
      <c r="I125" s="171">
        <f t="shared" si="12"/>
        <v>106.53558571032956</v>
      </c>
      <c r="J125" s="172">
        <v>41.6</v>
      </c>
      <c r="K125" s="172">
        <f t="shared" si="13"/>
        <v>4882.1760000000004</v>
      </c>
      <c r="L125" s="181">
        <f t="shared" si="14"/>
        <v>108.13621003379257</v>
      </c>
      <c r="M125" s="170">
        <v>27.92</v>
      </c>
      <c r="N125" s="171">
        <v>52.28</v>
      </c>
      <c r="O125" s="171">
        <v>54.04</v>
      </c>
      <c r="P125" s="171">
        <f t="shared" si="15"/>
        <v>1459.6576000000002</v>
      </c>
      <c r="Q125" s="171">
        <f t="shared" si="16"/>
        <v>1508.7968000000001</v>
      </c>
      <c r="R125" s="171">
        <f t="shared" si="17"/>
        <v>103.3664881407804</v>
      </c>
      <c r="S125" s="172">
        <v>58.91</v>
      </c>
      <c r="T125" s="172">
        <f t="shared" si="18"/>
        <v>1644.7672</v>
      </c>
      <c r="U125" s="172">
        <f t="shared" si="19"/>
        <v>109.01184307920057</v>
      </c>
    </row>
    <row r="126" spans="1:21" x14ac:dyDescent="0.25">
      <c r="A126" s="306">
        <v>55</v>
      </c>
      <c r="B126" s="174"/>
      <c r="C126" s="173"/>
      <c r="D126" s="170"/>
      <c r="E126" s="171">
        <v>0</v>
      </c>
      <c r="F126" s="171"/>
      <c r="G126" s="171">
        <f t="shared" si="10"/>
        <v>0</v>
      </c>
      <c r="H126" s="171">
        <f t="shared" si="11"/>
        <v>0</v>
      </c>
      <c r="I126" s="171" t="e">
        <f t="shared" si="12"/>
        <v>#DIV/0!</v>
      </c>
      <c r="J126" s="172"/>
      <c r="K126" s="172">
        <f t="shared" si="13"/>
        <v>0</v>
      </c>
      <c r="L126" s="172" t="e">
        <f t="shared" si="14"/>
        <v>#DIV/0!</v>
      </c>
      <c r="M126" s="170"/>
      <c r="N126" s="171">
        <v>0</v>
      </c>
      <c r="O126" s="171">
        <v>0</v>
      </c>
      <c r="P126" s="171">
        <f t="shared" si="15"/>
        <v>0</v>
      </c>
      <c r="Q126" s="171">
        <f t="shared" si="16"/>
        <v>0</v>
      </c>
      <c r="R126" s="171" t="e">
        <f t="shared" si="17"/>
        <v>#DIV/0!</v>
      </c>
      <c r="S126" s="172"/>
      <c r="T126" s="172">
        <f t="shared" si="18"/>
        <v>0</v>
      </c>
      <c r="U126" s="172" t="e">
        <f t="shared" si="19"/>
        <v>#DIV/0!</v>
      </c>
    </row>
    <row r="127" spans="1:21" x14ac:dyDescent="0.25">
      <c r="A127" s="306"/>
      <c r="B127" s="311" t="s">
        <v>167</v>
      </c>
      <c r="C127" s="173" t="s">
        <v>136</v>
      </c>
      <c r="D127" s="170">
        <v>26.48</v>
      </c>
      <c r="E127" s="171">
        <v>35.83</v>
      </c>
      <c r="F127" s="171">
        <v>36.19</v>
      </c>
      <c r="G127" s="171">
        <f t="shared" si="10"/>
        <v>948.77839999999992</v>
      </c>
      <c r="H127" s="171">
        <f t="shared" si="11"/>
        <v>958.31119999999999</v>
      </c>
      <c r="I127" s="171">
        <f t="shared" si="12"/>
        <v>101.00474462740721</v>
      </c>
      <c r="J127" s="172">
        <v>39.51</v>
      </c>
      <c r="K127" s="172">
        <f t="shared" si="13"/>
        <v>1046.2248</v>
      </c>
      <c r="L127" s="181">
        <f t="shared" si="14"/>
        <v>109.17380491848576</v>
      </c>
      <c r="M127" s="170"/>
      <c r="N127" s="171">
        <v>0</v>
      </c>
      <c r="O127" s="171">
        <v>0</v>
      </c>
      <c r="P127" s="171">
        <f t="shared" si="15"/>
        <v>0</v>
      </c>
      <c r="Q127" s="171">
        <f t="shared" si="16"/>
        <v>0</v>
      </c>
      <c r="R127" s="171" t="e">
        <f t="shared" si="17"/>
        <v>#DIV/0!</v>
      </c>
      <c r="S127" s="172"/>
      <c r="T127" s="172">
        <f t="shared" si="18"/>
        <v>0</v>
      </c>
      <c r="U127" s="172" t="e">
        <f t="shared" si="19"/>
        <v>#DIV/0!</v>
      </c>
    </row>
    <row r="128" spans="1:21" x14ac:dyDescent="0.25">
      <c r="A128" s="306"/>
      <c r="B128" s="311"/>
      <c r="C128" s="173" t="s">
        <v>137</v>
      </c>
      <c r="D128" s="170">
        <v>35.200000000000003</v>
      </c>
      <c r="E128" s="171">
        <v>35.83</v>
      </c>
      <c r="F128" s="171">
        <v>36.19</v>
      </c>
      <c r="G128" s="171">
        <f t="shared" si="10"/>
        <v>1261.2160000000001</v>
      </c>
      <c r="H128" s="171">
        <f t="shared" si="11"/>
        <v>1273.8879999999999</v>
      </c>
      <c r="I128" s="171">
        <f t="shared" si="12"/>
        <v>101.00474462740721</v>
      </c>
      <c r="J128" s="172">
        <v>39.51</v>
      </c>
      <c r="K128" s="172">
        <f t="shared" si="13"/>
        <v>1390.752</v>
      </c>
      <c r="L128" s="181">
        <f t="shared" si="14"/>
        <v>109.17380491848576</v>
      </c>
      <c r="M128" s="170">
        <v>0</v>
      </c>
      <c r="N128" s="171">
        <v>0</v>
      </c>
      <c r="O128" s="171">
        <v>0</v>
      </c>
      <c r="P128" s="171">
        <f t="shared" si="15"/>
        <v>0</v>
      </c>
      <c r="Q128" s="171">
        <f t="shared" si="16"/>
        <v>0</v>
      </c>
      <c r="R128" s="171" t="e">
        <f t="shared" si="17"/>
        <v>#DIV/0!</v>
      </c>
      <c r="S128" s="172"/>
      <c r="T128" s="172">
        <f t="shared" si="18"/>
        <v>0</v>
      </c>
      <c r="U128" s="172" t="e">
        <f t="shared" si="19"/>
        <v>#DIV/0!</v>
      </c>
    </row>
    <row r="129" spans="1:21" x14ac:dyDescent="0.25">
      <c r="A129" s="306"/>
      <c r="B129" s="311"/>
      <c r="C129" s="173" t="s">
        <v>134</v>
      </c>
      <c r="D129" s="170">
        <v>29.15</v>
      </c>
      <c r="E129" s="171">
        <v>31.5</v>
      </c>
      <c r="F129" s="171">
        <v>33.549999999999997</v>
      </c>
      <c r="G129" s="171">
        <f t="shared" si="10"/>
        <v>918.22499999999991</v>
      </c>
      <c r="H129" s="171">
        <f t="shared" si="11"/>
        <v>977.98249999999985</v>
      </c>
      <c r="I129" s="171">
        <f t="shared" si="12"/>
        <v>106.50793650793651</v>
      </c>
      <c r="J129" s="172">
        <v>37.24</v>
      </c>
      <c r="K129" s="172">
        <f t="shared" si="13"/>
        <v>1085.546</v>
      </c>
      <c r="L129" s="181">
        <f t="shared" si="14"/>
        <v>110.99850968703429</v>
      </c>
      <c r="M129" s="170"/>
      <c r="N129" s="171">
        <v>0</v>
      </c>
      <c r="O129" s="171">
        <v>0</v>
      </c>
      <c r="P129" s="171">
        <f t="shared" si="15"/>
        <v>0</v>
      </c>
      <c r="Q129" s="171">
        <f t="shared" si="16"/>
        <v>0</v>
      </c>
      <c r="R129" s="171" t="e">
        <f t="shared" si="17"/>
        <v>#DIV/0!</v>
      </c>
      <c r="S129" s="172"/>
      <c r="T129" s="172">
        <f t="shared" si="18"/>
        <v>0</v>
      </c>
      <c r="U129" s="172" t="e">
        <f t="shared" si="19"/>
        <v>#DIV/0!</v>
      </c>
    </row>
    <row r="130" spans="1:21" x14ac:dyDescent="0.25">
      <c r="A130" s="306"/>
      <c r="B130" s="311"/>
      <c r="C130" s="173" t="s">
        <v>72</v>
      </c>
      <c r="D130" s="170">
        <v>54.32</v>
      </c>
      <c r="E130" s="171">
        <v>35.83</v>
      </c>
      <c r="F130" s="171">
        <v>36.19</v>
      </c>
      <c r="G130" s="171">
        <f t="shared" si="10"/>
        <v>1946.2855999999999</v>
      </c>
      <c r="H130" s="171">
        <f t="shared" si="11"/>
        <v>1965.8407999999999</v>
      </c>
      <c r="I130" s="171">
        <f t="shared" si="12"/>
        <v>101.00474462740721</v>
      </c>
      <c r="J130" s="172">
        <v>39.51</v>
      </c>
      <c r="K130" s="172">
        <f t="shared" si="13"/>
        <v>2146.1831999999999</v>
      </c>
      <c r="L130" s="181">
        <f t="shared" si="14"/>
        <v>109.17380491848576</v>
      </c>
      <c r="M130" s="170"/>
      <c r="N130" s="171">
        <v>0</v>
      </c>
      <c r="O130" s="171">
        <v>0</v>
      </c>
      <c r="P130" s="171">
        <f t="shared" si="15"/>
        <v>0</v>
      </c>
      <c r="Q130" s="171">
        <f t="shared" si="16"/>
        <v>0</v>
      </c>
      <c r="R130" s="171" t="e">
        <f t="shared" si="17"/>
        <v>#DIV/0!</v>
      </c>
      <c r="S130" s="172"/>
      <c r="T130" s="172">
        <f t="shared" si="18"/>
        <v>0</v>
      </c>
      <c r="U130" s="172" t="e">
        <f t="shared" si="19"/>
        <v>#DIV/0!</v>
      </c>
    </row>
    <row r="131" spans="1:21" x14ac:dyDescent="0.25">
      <c r="A131" s="306"/>
      <c r="B131" s="311"/>
      <c r="C131" s="173" t="s">
        <v>135</v>
      </c>
      <c r="D131" s="170">
        <v>46.8</v>
      </c>
      <c r="E131" s="171">
        <v>32.340000000000003</v>
      </c>
      <c r="F131" s="171">
        <v>34.44</v>
      </c>
      <c r="G131" s="171">
        <f t="shared" si="10"/>
        <v>1513.5120000000002</v>
      </c>
      <c r="H131" s="171">
        <f t="shared" si="11"/>
        <v>1611.7919999999997</v>
      </c>
      <c r="I131" s="171">
        <f t="shared" si="12"/>
        <v>106.49350649350649</v>
      </c>
      <c r="J131" s="172">
        <v>38.229999999999997</v>
      </c>
      <c r="K131" s="172">
        <f t="shared" si="13"/>
        <v>1789.1639999999998</v>
      </c>
      <c r="L131" s="181">
        <f t="shared" si="14"/>
        <v>111.00464576074332</v>
      </c>
      <c r="M131" s="170"/>
      <c r="N131" s="171">
        <v>0</v>
      </c>
      <c r="O131" s="171">
        <v>0</v>
      </c>
      <c r="P131" s="171">
        <f t="shared" si="15"/>
        <v>0</v>
      </c>
      <c r="Q131" s="171">
        <f t="shared" si="16"/>
        <v>0</v>
      </c>
      <c r="R131" s="171" t="e">
        <f t="shared" si="17"/>
        <v>#DIV/0!</v>
      </c>
      <c r="S131" s="172"/>
      <c r="T131" s="172">
        <f t="shared" si="18"/>
        <v>0</v>
      </c>
      <c r="U131" s="172" t="e">
        <f t="shared" si="19"/>
        <v>#DIV/0!</v>
      </c>
    </row>
    <row r="132" spans="1:21" x14ac:dyDescent="0.25">
      <c r="A132" s="306"/>
      <c r="B132" s="311"/>
      <c r="C132" s="173" t="s">
        <v>133</v>
      </c>
      <c r="D132" s="170">
        <v>11.4</v>
      </c>
      <c r="E132" s="171">
        <v>31.05</v>
      </c>
      <c r="F132" s="171">
        <v>33.07</v>
      </c>
      <c r="G132" s="171">
        <f t="shared" si="10"/>
        <v>353.97</v>
      </c>
      <c r="H132" s="171">
        <f t="shared" si="11"/>
        <v>376.99799999999999</v>
      </c>
      <c r="I132" s="171">
        <f t="shared" si="12"/>
        <v>106.50563607085346</v>
      </c>
      <c r="J132" s="172">
        <v>36.71</v>
      </c>
      <c r="K132" s="172">
        <f t="shared" si="13"/>
        <v>418.49400000000003</v>
      </c>
      <c r="L132" s="181">
        <f t="shared" si="14"/>
        <v>111.00695494405805</v>
      </c>
      <c r="M132" s="170"/>
      <c r="N132" s="171">
        <v>0</v>
      </c>
      <c r="O132" s="171">
        <v>0</v>
      </c>
      <c r="P132" s="171">
        <f t="shared" si="15"/>
        <v>0</v>
      </c>
      <c r="Q132" s="171">
        <f t="shared" si="16"/>
        <v>0</v>
      </c>
      <c r="R132" s="171" t="e">
        <f t="shared" si="17"/>
        <v>#DIV/0!</v>
      </c>
      <c r="S132" s="172"/>
      <c r="T132" s="172">
        <f t="shared" si="18"/>
        <v>0</v>
      </c>
      <c r="U132" s="172" t="e">
        <f t="shared" si="19"/>
        <v>#DIV/0!</v>
      </c>
    </row>
    <row r="133" spans="1:21" ht="30" x14ac:dyDescent="0.25">
      <c r="A133" s="306"/>
      <c r="B133" s="311"/>
      <c r="C133" s="173" t="s">
        <v>209</v>
      </c>
      <c r="D133" s="170">
        <v>45.9</v>
      </c>
      <c r="E133" s="171">
        <v>35.83</v>
      </c>
      <c r="F133" s="171">
        <v>36.19</v>
      </c>
      <c r="G133" s="171">
        <f t="shared" si="10"/>
        <v>1644.597</v>
      </c>
      <c r="H133" s="171">
        <f t="shared" si="11"/>
        <v>1661.1209999999999</v>
      </c>
      <c r="I133" s="171">
        <f t="shared" si="12"/>
        <v>101.00474462740721</v>
      </c>
      <c r="J133" s="172">
        <v>39.51</v>
      </c>
      <c r="K133" s="172">
        <f t="shared" si="13"/>
        <v>1813.5089999999998</v>
      </c>
      <c r="L133" s="181">
        <f t="shared" si="14"/>
        <v>109.17380491848576</v>
      </c>
      <c r="M133" s="170"/>
      <c r="N133" s="171">
        <v>0</v>
      </c>
      <c r="O133" s="171">
        <v>0</v>
      </c>
      <c r="P133" s="171">
        <f t="shared" si="15"/>
        <v>0</v>
      </c>
      <c r="Q133" s="171">
        <f t="shared" si="16"/>
        <v>0</v>
      </c>
      <c r="R133" s="171" t="e">
        <f t="shared" si="17"/>
        <v>#DIV/0!</v>
      </c>
      <c r="S133" s="172"/>
      <c r="T133" s="172">
        <f t="shared" si="18"/>
        <v>0</v>
      </c>
      <c r="U133" s="172" t="e">
        <f t="shared" si="19"/>
        <v>#DIV/0!</v>
      </c>
    </row>
    <row r="134" spans="1:21" ht="39.75" customHeight="1" x14ac:dyDescent="0.25">
      <c r="A134" s="173">
        <v>56</v>
      </c>
      <c r="B134" s="174" t="s">
        <v>43</v>
      </c>
      <c r="C134" s="173" t="s">
        <v>56</v>
      </c>
      <c r="D134" s="170">
        <v>17725</v>
      </c>
      <c r="E134" s="171">
        <v>22.92</v>
      </c>
      <c r="F134" s="171">
        <v>23.95</v>
      </c>
      <c r="G134" s="171">
        <f t="shared" si="10"/>
        <v>406257.00000000006</v>
      </c>
      <c r="H134" s="171">
        <f t="shared" si="11"/>
        <v>424513.75</v>
      </c>
      <c r="I134" s="171">
        <f t="shared" si="12"/>
        <v>104.4938917975567</v>
      </c>
      <c r="J134" s="172">
        <f>F134*1.11</f>
        <v>26.584500000000002</v>
      </c>
      <c r="K134" s="172">
        <f t="shared" si="13"/>
        <v>471210.26250000001</v>
      </c>
      <c r="L134" s="181">
        <f t="shared" si="14"/>
        <v>111.00000000000001</v>
      </c>
      <c r="M134" s="170">
        <v>19401</v>
      </c>
      <c r="N134" s="171">
        <v>17.86</v>
      </c>
      <c r="O134" s="171">
        <v>18.66</v>
      </c>
      <c r="P134" s="171">
        <f t="shared" si="15"/>
        <v>346501.86</v>
      </c>
      <c r="Q134" s="171">
        <f t="shared" si="16"/>
        <v>362022.66</v>
      </c>
      <c r="R134" s="171">
        <f t="shared" si="17"/>
        <v>104.47928331466964</v>
      </c>
      <c r="S134" s="172">
        <f>O134*1.11</f>
        <v>20.712600000000002</v>
      </c>
      <c r="T134" s="172">
        <f t="shared" si="18"/>
        <v>401845.15260000003</v>
      </c>
      <c r="U134" s="179">
        <f t="shared" si="19"/>
        <v>111.00000000000001</v>
      </c>
    </row>
    <row r="135" spans="1:21" ht="46.5" customHeight="1" x14ac:dyDescent="0.25">
      <c r="A135" s="173">
        <v>57</v>
      </c>
      <c r="B135" s="174" t="s">
        <v>223</v>
      </c>
      <c r="C135" s="173" t="s">
        <v>56</v>
      </c>
      <c r="D135" s="170"/>
      <c r="E135" s="171">
        <v>0</v>
      </c>
      <c r="F135" s="171"/>
      <c r="G135" s="171">
        <f t="shared" si="10"/>
        <v>0</v>
      </c>
      <c r="H135" s="171">
        <f t="shared" si="11"/>
        <v>0</v>
      </c>
      <c r="I135" s="171" t="e">
        <f t="shared" si="12"/>
        <v>#DIV/0!</v>
      </c>
      <c r="J135" s="172"/>
      <c r="K135" s="172">
        <f t="shared" si="13"/>
        <v>0</v>
      </c>
      <c r="L135" s="172" t="e">
        <f t="shared" si="14"/>
        <v>#DIV/0!</v>
      </c>
      <c r="M135" s="170">
        <v>0</v>
      </c>
      <c r="N135" s="171">
        <v>0</v>
      </c>
      <c r="O135" s="171">
        <v>0</v>
      </c>
      <c r="P135" s="171">
        <f t="shared" si="15"/>
        <v>0</v>
      </c>
      <c r="Q135" s="171">
        <f t="shared" si="16"/>
        <v>0</v>
      </c>
      <c r="R135" s="171" t="e">
        <f t="shared" si="17"/>
        <v>#DIV/0!</v>
      </c>
      <c r="S135" s="172"/>
      <c r="T135" s="172">
        <f t="shared" si="18"/>
        <v>0</v>
      </c>
      <c r="U135" s="172" t="e">
        <f t="shared" si="19"/>
        <v>#DIV/0!</v>
      </c>
    </row>
    <row r="136" spans="1:21" ht="46.5" customHeight="1" x14ac:dyDescent="0.25">
      <c r="A136" s="173">
        <v>58</v>
      </c>
      <c r="B136" s="174" t="s">
        <v>224</v>
      </c>
      <c r="C136" s="173" t="s">
        <v>56</v>
      </c>
      <c r="D136" s="170"/>
      <c r="E136" s="171">
        <v>0</v>
      </c>
      <c r="F136" s="171"/>
      <c r="G136" s="171">
        <f t="shared" si="10"/>
        <v>0</v>
      </c>
      <c r="H136" s="171">
        <f t="shared" si="11"/>
        <v>0</v>
      </c>
      <c r="I136" s="171" t="e">
        <f t="shared" si="12"/>
        <v>#DIV/0!</v>
      </c>
      <c r="J136" s="172"/>
      <c r="K136" s="172">
        <f t="shared" si="13"/>
        <v>0</v>
      </c>
      <c r="L136" s="172" t="e">
        <f t="shared" si="14"/>
        <v>#DIV/0!</v>
      </c>
      <c r="M136" s="170"/>
      <c r="N136" s="171">
        <v>0</v>
      </c>
      <c r="O136" s="171">
        <v>0</v>
      </c>
      <c r="P136" s="171">
        <f t="shared" si="15"/>
        <v>0</v>
      </c>
      <c r="Q136" s="171">
        <f t="shared" si="16"/>
        <v>0</v>
      </c>
      <c r="R136" s="171" t="e">
        <f t="shared" si="17"/>
        <v>#DIV/0!</v>
      </c>
      <c r="S136" s="172"/>
      <c r="T136" s="172">
        <f t="shared" si="18"/>
        <v>0</v>
      </c>
      <c r="U136" s="172" t="e">
        <f t="shared" si="19"/>
        <v>#DIV/0!</v>
      </c>
    </row>
    <row r="137" spans="1:21" ht="30" x14ac:dyDescent="0.25">
      <c r="A137" s="173">
        <v>59</v>
      </c>
      <c r="B137" s="174" t="s">
        <v>122</v>
      </c>
      <c r="C137" s="173" t="s">
        <v>56</v>
      </c>
      <c r="D137" s="170">
        <v>3.7</v>
      </c>
      <c r="E137" s="171">
        <v>14.39</v>
      </c>
      <c r="F137" s="171">
        <v>15.54</v>
      </c>
      <c r="G137" s="171">
        <f t="shared" si="10"/>
        <v>53.243000000000002</v>
      </c>
      <c r="H137" s="171">
        <f t="shared" si="11"/>
        <v>57.497999999999998</v>
      </c>
      <c r="I137" s="171">
        <f t="shared" si="12"/>
        <v>107.99166087560805</v>
      </c>
      <c r="J137" s="172">
        <v>17.28</v>
      </c>
      <c r="K137" s="172">
        <f t="shared" si="13"/>
        <v>63.936000000000007</v>
      </c>
      <c r="L137" s="181">
        <f t="shared" si="14"/>
        <v>111.19691119691122</v>
      </c>
      <c r="M137" s="170"/>
      <c r="N137" s="171">
        <v>0</v>
      </c>
      <c r="O137" s="171">
        <v>0</v>
      </c>
      <c r="P137" s="171">
        <f t="shared" si="15"/>
        <v>0</v>
      </c>
      <c r="Q137" s="171">
        <f t="shared" si="16"/>
        <v>0</v>
      </c>
      <c r="R137" s="171" t="e">
        <f t="shared" si="17"/>
        <v>#DIV/0!</v>
      </c>
      <c r="S137" s="172"/>
      <c r="T137" s="172">
        <f t="shared" si="18"/>
        <v>0</v>
      </c>
      <c r="U137" s="172" t="e">
        <f t="shared" si="19"/>
        <v>#DIV/0!</v>
      </c>
    </row>
    <row r="138" spans="1:21" ht="30" customHeight="1" x14ac:dyDescent="0.25">
      <c r="A138" s="306">
        <v>60</v>
      </c>
      <c r="B138" s="311" t="s">
        <v>229</v>
      </c>
      <c r="C138" s="173" t="s">
        <v>232</v>
      </c>
      <c r="D138" s="170"/>
      <c r="E138" s="171">
        <v>0</v>
      </c>
      <c r="F138" s="171"/>
      <c r="G138" s="171">
        <f t="shared" si="10"/>
        <v>0</v>
      </c>
      <c r="H138" s="171">
        <f t="shared" si="11"/>
        <v>0</v>
      </c>
      <c r="I138" s="171" t="e">
        <f t="shared" si="12"/>
        <v>#DIV/0!</v>
      </c>
      <c r="J138" s="172"/>
      <c r="K138" s="172">
        <f t="shared" si="13"/>
        <v>0</v>
      </c>
      <c r="L138" s="172" t="e">
        <f t="shared" si="14"/>
        <v>#DIV/0!</v>
      </c>
      <c r="M138" s="170"/>
      <c r="N138" s="171">
        <v>0</v>
      </c>
      <c r="O138" s="171">
        <v>0</v>
      </c>
      <c r="P138" s="171">
        <f t="shared" si="15"/>
        <v>0</v>
      </c>
      <c r="Q138" s="171">
        <f t="shared" si="16"/>
        <v>0</v>
      </c>
      <c r="R138" s="171" t="e">
        <f t="shared" si="17"/>
        <v>#DIV/0!</v>
      </c>
      <c r="S138" s="172"/>
      <c r="T138" s="172">
        <f t="shared" si="18"/>
        <v>0</v>
      </c>
      <c r="U138" s="172" t="e">
        <f t="shared" si="19"/>
        <v>#DIV/0!</v>
      </c>
    </row>
    <row r="139" spans="1:21" x14ac:dyDescent="0.25">
      <c r="A139" s="306"/>
      <c r="B139" s="311"/>
      <c r="C139" s="173" t="s">
        <v>231</v>
      </c>
      <c r="D139" s="170"/>
      <c r="E139" s="171">
        <v>0</v>
      </c>
      <c r="F139" s="171"/>
      <c r="G139" s="171">
        <f t="shared" si="10"/>
        <v>0</v>
      </c>
      <c r="H139" s="171">
        <f t="shared" si="11"/>
        <v>0</v>
      </c>
      <c r="I139" s="171" t="e">
        <f t="shared" si="12"/>
        <v>#DIV/0!</v>
      </c>
      <c r="J139" s="172"/>
      <c r="K139" s="172">
        <f t="shared" si="13"/>
        <v>0</v>
      </c>
      <c r="L139" s="172" t="e">
        <f t="shared" si="14"/>
        <v>#DIV/0!</v>
      </c>
      <c r="M139" s="170"/>
      <c r="N139" s="171">
        <v>0</v>
      </c>
      <c r="O139" s="171">
        <v>0</v>
      </c>
      <c r="P139" s="171">
        <f t="shared" si="15"/>
        <v>0</v>
      </c>
      <c r="Q139" s="171">
        <f t="shared" si="16"/>
        <v>0</v>
      </c>
      <c r="R139" s="171" t="e">
        <f t="shared" si="17"/>
        <v>#DIV/0!</v>
      </c>
      <c r="S139" s="172"/>
      <c r="T139" s="172">
        <f t="shared" si="18"/>
        <v>0</v>
      </c>
      <c r="U139" s="172" t="e">
        <f t="shared" si="19"/>
        <v>#DIV/0!</v>
      </c>
    </row>
    <row r="140" spans="1:21" x14ac:dyDescent="0.25">
      <c r="A140" s="306"/>
      <c r="B140" s="311"/>
      <c r="C140" s="173" t="s">
        <v>230</v>
      </c>
      <c r="D140" s="170"/>
      <c r="E140" s="171">
        <v>0</v>
      </c>
      <c r="F140" s="171"/>
      <c r="G140" s="171">
        <f t="shared" si="10"/>
        <v>0</v>
      </c>
      <c r="H140" s="171">
        <f t="shared" si="11"/>
        <v>0</v>
      </c>
      <c r="I140" s="171" t="e">
        <f t="shared" si="12"/>
        <v>#DIV/0!</v>
      </c>
      <c r="J140" s="172"/>
      <c r="K140" s="172">
        <f t="shared" si="13"/>
        <v>0</v>
      </c>
      <c r="L140" s="172" t="e">
        <f t="shared" si="14"/>
        <v>#DIV/0!</v>
      </c>
      <c r="M140" s="170"/>
      <c r="N140" s="171">
        <v>0</v>
      </c>
      <c r="O140" s="171">
        <v>0</v>
      </c>
      <c r="P140" s="171">
        <f t="shared" si="15"/>
        <v>0</v>
      </c>
      <c r="Q140" s="171">
        <f t="shared" si="16"/>
        <v>0</v>
      </c>
      <c r="R140" s="171" t="e">
        <f t="shared" si="17"/>
        <v>#DIV/0!</v>
      </c>
      <c r="S140" s="172"/>
      <c r="T140" s="172">
        <f t="shared" si="18"/>
        <v>0</v>
      </c>
      <c r="U140" s="172" t="e">
        <f t="shared" si="19"/>
        <v>#DIV/0!</v>
      </c>
    </row>
    <row r="141" spans="1:21" x14ac:dyDescent="0.25">
      <c r="A141" s="173">
        <v>61</v>
      </c>
      <c r="B141" s="174" t="s">
        <v>238</v>
      </c>
      <c r="C141" s="173" t="s">
        <v>239</v>
      </c>
      <c r="D141" s="170"/>
      <c r="E141" s="171">
        <v>0</v>
      </c>
      <c r="F141" s="171"/>
      <c r="G141" s="171">
        <f t="shared" si="10"/>
        <v>0</v>
      </c>
      <c r="H141" s="171">
        <f t="shared" si="11"/>
        <v>0</v>
      </c>
      <c r="I141" s="171" t="e">
        <f t="shared" si="12"/>
        <v>#DIV/0!</v>
      </c>
      <c r="J141" s="172"/>
      <c r="K141" s="172">
        <f t="shared" si="13"/>
        <v>0</v>
      </c>
      <c r="L141" s="172" t="e">
        <f t="shared" si="14"/>
        <v>#DIV/0!</v>
      </c>
      <c r="M141" s="170"/>
      <c r="N141" s="171">
        <v>0</v>
      </c>
      <c r="O141" s="171">
        <v>0</v>
      </c>
      <c r="P141" s="171">
        <f t="shared" si="15"/>
        <v>0</v>
      </c>
      <c r="Q141" s="171">
        <f t="shared" si="16"/>
        <v>0</v>
      </c>
      <c r="R141" s="171" t="e">
        <f t="shared" si="17"/>
        <v>#DIV/0!</v>
      </c>
      <c r="S141" s="172"/>
      <c r="T141" s="172">
        <f t="shared" si="18"/>
        <v>0</v>
      </c>
      <c r="U141" s="172" t="e">
        <f t="shared" si="19"/>
        <v>#DIV/0!</v>
      </c>
    </row>
    <row r="142" spans="1:21" ht="45" x14ac:dyDescent="0.25">
      <c r="A142" s="173">
        <v>62</v>
      </c>
      <c r="B142" s="174" t="s">
        <v>235</v>
      </c>
      <c r="C142" s="173" t="s">
        <v>56</v>
      </c>
      <c r="D142" s="170">
        <v>0</v>
      </c>
      <c r="E142" s="171">
        <v>0</v>
      </c>
      <c r="F142" s="171"/>
      <c r="G142" s="171">
        <f t="shared" ref="G142:G205" si="21">D142*E142</f>
        <v>0</v>
      </c>
      <c r="H142" s="171">
        <f t="shared" ref="H142:H205" si="22">D142*F142</f>
        <v>0</v>
      </c>
      <c r="I142" s="171" t="e">
        <f t="shared" ref="I142:I205" si="23">F142/E142*100</f>
        <v>#DIV/0!</v>
      </c>
      <c r="J142" s="172"/>
      <c r="K142" s="172">
        <f t="shared" ref="K142:K205" si="24">D142*J142</f>
        <v>0</v>
      </c>
      <c r="L142" s="172" t="e">
        <f t="shared" ref="L142:L205" si="25">J142/F142*100</f>
        <v>#DIV/0!</v>
      </c>
      <c r="M142" s="170"/>
      <c r="N142" s="171">
        <v>0</v>
      </c>
      <c r="O142" s="171">
        <v>0</v>
      </c>
      <c r="P142" s="171">
        <f t="shared" ref="P142:P205" si="26">M142*N142</f>
        <v>0</v>
      </c>
      <c r="Q142" s="171">
        <f t="shared" ref="Q142:Q205" si="27">M142*O142</f>
        <v>0</v>
      </c>
      <c r="R142" s="171" t="e">
        <f t="shared" ref="R142:R205" si="28">Q142/P142*100</f>
        <v>#DIV/0!</v>
      </c>
      <c r="S142" s="172"/>
      <c r="T142" s="172">
        <f t="shared" ref="T142:T205" si="29">M142*S142</f>
        <v>0</v>
      </c>
      <c r="U142" s="172" t="e">
        <f t="shared" ref="U142:U205" si="30">S142/O142*100</f>
        <v>#DIV/0!</v>
      </c>
    </row>
    <row r="143" spans="1:21" ht="34.5" customHeight="1" x14ac:dyDescent="0.25">
      <c r="A143" s="173">
        <v>63</v>
      </c>
      <c r="B143" s="174" t="s">
        <v>45</v>
      </c>
      <c r="C143" s="173" t="s">
        <v>56</v>
      </c>
      <c r="D143" s="170">
        <v>1186.5999999999999</v>
      </c>
      <c r="E143" s="171">
        <v>25.76</v>
      </c>
      <c r="F143" s="171">
        <v>26.81</v>
      </c>
      <c r="G143" s="171">
        <f t="shared" si="21"/>
        <v>30566.815999999999</v>
      </c>
      <c r="H143" s="171">
        <f t="shared" si="22"/>
        <v>31812.745999999996</v>
      </c>
      <c r="I143" s="171">
        <f t="shared" si="23"/>
        <v>104.07608695652173</v>
      </c>
      <c r="J143" s="172">
        <v>29.22</v>
      </c>
      <c r="K143" s="172">
        <f t="shared" si="24"/>
        <v>34672.451999999997</v>
      </c>
      <c r="L143" s="181">
        <f t="shared" si="25"/>
        <v>108.98918314061919</v>
      </c>
      <c r="M143" s="170"/>
      <c r="N143" s="171"/>
      <c r="O143" s="171"/>
      <c r="P143" s="171">
        <f t="shared" si="26"/>
        <v>0</v>
      </c>
      <c r="Q143" s="171">
        <f t="shared" si="27"/>
        <v>0</v>
      </c>
      <c r="R143" s="171" t="e">
        <f t="shared" si="28"/>
        <v>#DIV/0!</v>
      </c>
      <c r="S143" s="172"/>
      <c r="T143" s="172">
        <f t="shared" si="29"/>
        <v>0</v>
      </c>
      <c r="U143" s="172" t="e">
        <f t="shared" si="30"/>
        <v>#DIV/0!</v>
      </c>
    </row>
    <row r="144" spans="1:21" ht="30" customHeight="1" x14ac:dyDescent="0.25">
      <c r="A144" s="306">
        <v>64</v>
      </c>
      <c r="B144" s="311" t="s">
        <v>240</v>
      </c>
      <c r="C144" s="173" t="s">
        <v>241</v>
      </c>
      <c r="D144" s="170"/>
      <c r="E144" s="171">
        <v>0</v>
      </c>
      <c r="F144" s="171"/>
      <c r="G144" s="171">
        <f t="shared" si="21"/>
        <v>0</v>
      </c>
      <c r="H144" s="171">
        <f t="shared" si="22"/>
        <v>0</v>
      </c>
      <c r="I144" s="171" t="e">
        <f t="shared" si="23"/>
        <v>#DIV/0!</v>
      </c>
      <c r="J144" s="172"/>
      <c r="K144" s="172">
        <f t="shared" si="24"/>
        <v>0</v>
      </c>
      <c r="L144" s="172" t="e">
        <f t="shared" si="25"/>
        <v>#DIV/0!</v>
      </c>
      <c r="M144" s="170"/>
      <c r="N144" s="171">
        <v>0</v>
      </c>
      <c r="O144" s="171">
        <v>0</v>
      </c>
      <c r="P144" s="171">
        <f t="shared" si="26"/>
        <v>0</v>
      </c>
      <c r="Q144" s="171">
        <f t="shared" si="27"/>
        <v>0</v>
      </c>
      <c r="R144" s="171" t="e">
        <f t="shared" si="28"/>
        <v>#DIV/0!</v>
      </c>
      <c r="S144" s="172"/>
      <c r="T144" s="172">
        <f t="shared" si="29"/>
        <v>0</v>
      </c>
      <c r="U144" s="172" t="e">
        <f t="shared" si="30"/>
        <v>#DIV/0!</v>
      </c>
    </row>
    <row r="145" spans="1:21" x14ac:dyDescent="0.25">
      <c r="A145" s="306"/>
      <c r="B145" s="311"/>
      <c r="C145" s="173" t="s">
        <v>56</v>
      </c>
      <c r="D145" s="170"/>
      <c r="E145" s="171">
        <v>0</v>
      </c>
      <c r="F145" s="171"/>
      <c r="G145" s="171">
        <f t="shared" si="21"/>
        <v>0</v>
      </c>
      <c r="H145" s="171">
        <f t="shared" si="22"/>
        <v>0</v>
      </c>
      <c r="I145" s="171" t="e">
        <f t="shared" si="23"/>
        <v>#DIV/0!</v>
      </c>
      <c r="J145" s="172"/>
      <c r="K145" s="172">
        <f t="shared" si="24"/>
        <v>0</v>
      </c>
      <c r="L145" s="172" t="e">
        <f t="shared" si="25"/>
        <v>#DIV/0!</v>
      </c>
      <c r="M145" s="170"/>
      <c r="N145" s="171">
        <v>0</v>
      </c>
      <c r="O145" s="171">
        <v>0</v>
      </c>
      <c r="P145" s="171">
        <f t="shared" si="26"/>
        <v>0</v>
      </c>
      <c r="Q145" s="171">
        <f t="shared" si="27"/>
        <v>0</v>
      </c>
      <c r="R145" s="171" t="e">
        <f t="shared" si="28"/>
        <v>#DIV/0!</v>
      </c>
      <c r="S145" s="172"/>
      <c r="T145" s="172">
        <f t="shared" si="29"/>
        <v>0</v>
      </c>
      <c r="U145" s="172" t="e">
        <f t="shared" si="30"/>
        <v>#DIV/0!</v>
      </c>
    </row>
    <row r="146" spans="1:21" ht="150" x14ac:dyDescent="0.25">
      <c r="A146" s="173">
        <v>65</v>
      </c>
      <c r="B146" s="174" t="s">
        <v>245</v>
      </c>
      <c r="C146" s="173" t="s">
        <v>56</v>
      </c>
      <c r="D146" s="170">
        <v>7.3</v>
      </c>
      <c r="E146" s="171">
        <v>32.56</v>
      </c>
      <c r="F146" s="171">
        <v>34.67</v>
      </c>
      <c r="G146" s="171">
        <f t="shared" si="21"/>
        <v>237.68800000000002</v>
      </c>
      <c r="H146" s="171">
        <f t="shared" si="22"/>
        <v>253.09100000000001</v>
      </c>
      <c r="I146" s="171">
        <f t="shared" si="23"/>
        <v>106.48034398034399</v>
      </c>
      <c r="J146" s="172">
        <v>38.22</v>
      </c>
      <c r="K146" s="172">
        <f t="shared" si="24"/>
        <v>279.00599999999997</v>
      </c>
      <c r="L146" s="181">
        <f t="shared" si="25"/>
        <v>110.23940005768675</v>
      </c>
      <c r="M146" s="170"/>
      <c r="N146" s="171">
        <v>0</v>
      </c>
      <c r="O146" s="171">
        <v>0</v>
      </c>
      <c r="P146" s="171">
        <f t="shared" si="26"/>
        <v>0</v>
      </c>
      <c r="Q146" s="171">
        <f t="shared" si="27"/>
        <v>0</v>
      </c>
      <c r="R146" s="171" t="e">
        <f t="shared" si="28"/>
        <v>#DIV/0!</v>
      </c>
      <c r="S146" s="172"/>
      <c r="T146" s="172">
        <f t="shared" si="29"/>
        <v>0</v>
      </c>
      <c r="U146" s="172" t="e">
        <f t="shared" si="30"/>
        <v>#DIV/0!</v>
      </c>
    </row>
    <row r="147" spans="1:21" ht="20.25" customHeight="1" x14ac:dyDescent="0.25">
      <c r="A147" s="173">
        <v>66</v>
      </c>
      <c r="B147" s="174" t="s">
        <v>323</v>
      </c>
      <c r="C147" s="173" t="s">
        <v>56</v>
      </c>
      <c r="D147" s="170">
        <v>8</v>
      </c>
      <c r="E147" s="171">
        <v>23.35</v>
      </c>
      <c r="F147" s="171">
        <v>24.76</v>
      </c>
      <c r="G147" s="171">
        <f t="shared" si="21"/>
        <v>186.8</v>
      </c>
      <c r="H147" s="171">
        <f t="shared" si="22"/>
        <v>198.08</v>
      </c>
      <c r="I147" s="171">
        <f t="shared" si="23"/>
        <v>106.03854389721627</v>
      </c>
      <c r="J147" s="172">
        <v>27.44</v>
      </c>
      <c r="K147" s="172">
        <f t="shared" si="24"/>
        <v>219.52</v>
      </c>
      <c r="L147" s="181">
        <f t="shared" si="25"/>
        <v>110.82390953150242</v>
      </c>
      <c r="M147" s="170">
        <v>0</v>
      </c>
      <c r="N147" s="171">
        <v>0</v>
      </c>
      <c r="O147" s="171">
        <v>0</v>
      </c>
      <c r="P147" s="171">
        <f t="shared" si="26"/>
        <v>0</v>
      </c>
      <c r="Q147" s="171">
        <f t="shared" si="27"/>
        <v>0</v>
      </c>
      <c r="R147" s="171" t="e">
        <f t="shared" si="28"/>
        <v>#DIV/0!</v>
      </c>
      <c r="S147" s="172">
        <v>0</v>
      </c>
      <c r="T147" s="172">
        <f t="shared" si="29"/>
        <v>0</v>
      </c>
      <c r="U147" s="172" t="e">
        <f t="shared" si="30"/>
        <v>#DIV/0!</v>
      </c>
    </row>
    <row r="148" spans="1:21" ht="40.5" customHeight="1" x14ac:dyDescent="0.25">
      <c r="A148" s="173">
        <v>67</v>
      </c>
      <c r="B148" s="174" t="s">
        <v>46</v>
      </c>
      <c r="C148" s="173" t="s">
        <v>57</v>
      </c>
      <c r="D148" s="170">
        <v>4079.5</v>
      </c>
      <c r="E148" s="171">
        <v>23.77</v>
      </c>
      <c r="F148" s="171">
        <v>24.84</v>
      </c>
      <c r="G148" s="171">
        <f t="shared" si="21"/>
        <v>96969.714999999997</v>
      </c>
      <c r="H148" s="171">
        <f t="shared" si="22"/>
        <v>101334.78</v>
      </c>
      <c r="I148" s="171">
        <f t="shared" si="23"/>
        <v>104.50147244425747</v>
      </c>
      <c r="J148" s="172">
        <f>F148*1.11</f>
        <v>27.572400000000002</v>
      </c>
      <c r="K148" s="172">
        <f t="shared" si="24"/>
        <v>112481.6058</v>
      </c>
      <c r="L148" s="181">
        <f t="shared" si="25"/>
        <v>111.00000000000001</v>
      </c>
      <c r="M148" s="170">
        <v>4778.2</v>
      </c>
      <c r="N148" s="171">
        <v>16.079999999999998</v>
      </c>
      <c r="O148" s="171">
        <v>16.8</v>
      </c>
      <c r="P148" s="171">
        <f t="shared" si="26"/>
        <v>76833.455999999991</v>
      </c>
      <c r="Q148" s="171">
        <f t="shared" si="27"/>
        <v>80273.759999999995</v>
      </c>
      <c r="R148" s="171">
        <f t="shared" si="28"/>
        <v>104.47761194029852</v>
      </c>
      <c r="S148" s="172">
        <f>O148*1.11</f>
        <v>18.648000000000003</v>
      </c>
      <c r="T148" s="172">
        <f t="shared" si="29"/>
        <v>89103.873600000006</v>
      </c>
      <c r="U148" s="172">
        <f t="shared" si="30"/>
        <v>111.00000000000001</v>
      </c>
    </row>
    <row r="149" spans="1:21" ht="30" customHeight="1" x14ac:dyDescent="0.25">
      <c r="A149" s="173">
        <v>68</v>
      </c>
      <c r="B149" s="174" t="s">
        <v>218</v>
      </c>
      <c r="C149" s="173" t="s">
        <v>219</v>
      </c>
      <c r="D149" s="170"/>
      <c r="E149" s="171">
        <v>0</v>
      </c>
      <c r="F149" s="171"/>
      <c r="G149" s="171">
        <f t="shared" si="21"/>
        <v>0</v>
      </c>
      <c r="H149" s="171">
        <f t="shared" si="22"/>
        <v>0</v>
      </c>
      <c r="I149" s="171" t="e">
        <f t="shared" si="23"/>
        <v>#DIV/0!</v>
      </c>
      <c r="J149" s="172"/>
      <c r="K149" s="172">
        <f t="shared" si="24"/>
        <v>0</v>
      </c>
      <c r="L149" s="172" t="e">
        <f t="shared" si="25"/>
        <v>#DIV/0!</v>
      </c>
      <c r="M149" s="170"/>
      <c r="N149" s="171">
        <v>0</v>
      </c>
      <c r="O149" s="171">
        <v>0</v>
      </c>
      <c r="P149" s="171">
        <f t="shared" si="26"/>
        <v>0</v>
      </c>
      <c r="Q149" s="171">
        <f t="shared" si="27"/>
        <v>0</v>
      </c>
      <c r="R149" s="171" t="e">
        <f t="shared" si="28"/>
        <v>#DIV/0!</v>
      </c>
      <c r="S149" s="172"/>
      <c r="T149" s="172">
        <f t="shared" si="29"/>
        <v>0</v>
      </c>
      <c r="U149" s="172" t="e">
        <f t="shared" si="30"/>
        <v>#DIV/0!</v>
      </c>
    </row>
    <row r="150" spans="1:21" ht="30" customHeight="1" x14ac:dyDescent="0.25">
      <c r="A150" s="306">
        <v>69</v>
      </c>
      <c r="B150" s="311" t="s">
        <v>247</v>
      </c>
      <c r="C150" s="173" t="s">
        <v>233</v>
      </c>
      <c r="D150" s="170"/>
      <c r="E150" s="171">
        <v>0</v>
      </c>
      <c r="F150" s="171"/>
      <c r="G150" s="171">
        <f t="shared" si="21"/>
        <v>0</v>
      </c>
      <c r="H150" s="171">
        <f t="shared" si="22"/>
        <v>0</v>
      </c>
      <c r="I150" s="171" t="e">
        <f t="shared" si="23"/>
        <v>#DIV/0!</v>
      </c>
      <c r="J150" s="172"/>
      <c r="K150" s="172">
        <f t="shared" si="24"/>
        <v>0</v>
      </c>
      <c r="L150" s="172" t="e">
        <f t="shared" si="25"/>
        <v>#DIV/0!</v>
      </c>
      <c r="M150" s="170"/>
      <c r="N150" s="171">
        <v>0</v>
      </c>
      <c r="O150" s="171">
        <v>0</v>
      </c>
      <c r="P150" s="171">
        <f t="shared" si="26"/>
        <v>0</v>
      </c>
      <c r="Q150" s="171">
        <f t="shared" si="27"/>
        <v>0</v>
      </c>
      <c r="R150" s="171" t="e">
        <f t="shared" si="28"/>
        <v>#DIV/0!</v>
      </c>
      <c r="S150" s="172"/>
      <c r="T150" s="172">
        <f t="shared" si="29"/>
        <v>0</v>
      </c>
      <c r="U150" s="172" t="e">
        <f t="shared" si="30"/>
        <v>#DIV/0!</v>
      </c>
    </row>
    <row r="151" spans="1:21" x14ac:dyDescent="0.25">
      <c r="A151" s="306"/>
      <c r="B151" s="311"/>
      <c r="C151" s="173" t="s">
        <v>234</v>
      </c>
      <c r="D151" s="170"/>
      <c r="E151" s="171">
        <v>0</v>
      </c>
      <c r="F151" s="171"/>
      <c r="G151" s="171">
        <f t="shared" si="21"/>
        <v>0</v>
      </c>
      <c r="H151" s="171">
        <f t="shared" si="22"/>
        <v>0</v>
      </c>
      <c r="I151" s="171" t="e">
        <f t="shared" si="23"/>
        <v>#DIV/0!</v>
      </c>
      <c r="J151" s="172"/>
      <c r="K151" s="172">
        <f t="shared" si="24"/>
        <v>0</v>
      </c>
      <c r="L151" s="172" t="e">
        <f t="shared" si="25"/>
        <v>#DIV/0!</v>
      </c>
      <c r="M151" s="170"/>
      <c r="N151" s="171">
        <v>0</v>
      </c>
      <c r="O151" s="171">
        <v>0</v>
      </c>
      <c r="P151" s="171">
        <f t="shared" si="26"/>
        <v>0</v>
      </c>
      <c r="Q151" s="171">
        <f t="shared" si="27"/>
        <v>0</v>
      </c>
      <c r="R151" s="171" t="e">
        <f t="shared" si="28"/>
        <v>#DIV/0!</v>
      </c>
      <c r="S151" s="172"/>
      <c r="T151" s="172">
        <f t="shared" si="29"/>
        <v>0</v>
      </c>
      <c r="U151" s="172" t="e">
        <f t="shared" si="30"/>
        <v>#DIV/0!</v>
      </c>
    </row>
    <row r="152" spans="1:21" x14ac:dyDescent="0.25">
      <c r="A152" s="306"/>
      <c r="B152" s="311"/>
      <c r="C152" s="173" t="s">
        <v>219</v>
      </c>
      <c r="D152" s="170"/>
      <c r="E152" s="171">
        <v>0</v>
      </c>
      <c r="F152" s="171"/>
      <c r="G152" s="171">
        <f t="shared" si="21"/>
        <v>0</v>
      </c>
      <c r="H152" s="171">
        <f t="shared" si="22"/>
        <v>0</v>
      </c>
      <c r="I152" s="171" t="e">
        <f t="shared" si="23"/>
        <v>#DIV/0!</v>
      </c>
      <c r="J152" s="172"/>
      <c r="K152" s="172">
        <f t="shared" si="24"/>
        <v>0</v>
      </c>
      <c r="L152" s="172" t="e">
        <f t="shared" si="25"/>
        <v>#DIV/0!</v>
      </c>
      <c r="M152" s="170"/>
      <c r="N152" s="171">
        <v>0</v>
      </c>
      <c r="O152" s="171">
        <v>0</v>
      </c>
      <c r="P152" s="171">
        <f t="shared" si="26"/>
        <v>0</v>
      </c>
      <c r="Q152" s="171">
        <f t="shared" si="27"/>
        <v>0</v>
      </c>
      <c r="R152" s="171" t="e">
        <f t="shared" si="28"/>
        <v>#DIV/0!</v>
      </c>
      <c r="S152" s="172"/>
      <c r="T152" s="172">
        <f t="shared" si="29"/>
        <v>0</v>
      </c>
      <c r="U152" s="172" t="e">
        <f t="shared" si="30"/>
        <v>#DIV/0!</v>
      </c>
    </row>
    <row r="153" spans="1:21" ht="30" customHeight="1" x14ac:dyDescent="0.25">
      <c r="A153" s="173">
        <v>70</v>
      </c>
      <c r="B153" s="174" t="s">
        <v>123</v>
      </c>
      <c r="C153" s="173" t="s">
        <v>282</v>
      </c>
      <c r="D153" s="170">
        <v>4.99</v>
      </c>
      <c r="E153" s="171">
        <v>26.08</v>
      </c>
      <c r="F153" s="171">
        <v>27.35</v>
      </c>
      <c r="G153" s="171">
        <f t="shared" si="21"/>
        <v>130.13919999999999</v>
      </c>
      <c r="H153" s="171">
        <f t="shared" si="22"/>
        <v>136.47650000000002</v>
      </c>
      <c r="I153" s="171">
        <f t="shared" si="23"/>
        <v>104.86963190184051</v>
      </c>
      <c r="J153" s="172">
        <v>29.58</v>
      </c>
      <c r="K153" s="172">
        <f t="shared" si="24"/>
        <v>147.60419999999999</v>
      </c>
      <c r="L153" s="181">
        <f t="shared" si="25"/>
        <v>108.15356489945154</v>
      </c>
      <c r="M153" s="170">
        <v>5.91</v>
      </c>
      <c r="N153" s="171">
        <v>33.619999999999997</v>
      </c>
      <c r="O153" s="171">
        <v>35.81</v>
      </c>
      <c r="P153" s="171">
        <f t="shared" si="26"/>
        <v>198.6942</v>
      </c>
      <c r="Q153" s="171">
        <f t="shared" si="27"/>
        <v>211.63710000000003</v>
      </c>
      <c r="R153" s="171">
        <f t="shared" si="28"/>
        <v>106.5139797739441</v>
      </c>
      <c r="S153" s="180">
        <v>36.799999999999997</v>
      </c>
      <c r="T153" s="172">
        <f t="shared" si="29"/>
        <v>217.488</v>
      </c>
      <c r="U153" s="172">
        <f t="shared" si="30"/>
        <v>102.76459089639765</v>
      </c>
    </row>
    <row r="154" spans="1:21" x14ac:dyDescent="0.25">
      <c r="A154" s="173">
        <v>71</v>
      </c>
      <c r="B154" s="174" t="s">
        <v>47</v>
      </c>
      <c r="C154" s="173" t="s">
        <v>58</v>
      </c>
      <c r="D154" s="170">
        <v>456.74799999999999</v>
      </c>
      <c r="E154" s="171">
        <v>21.67</v>
      </c>
      <c r="F154" s="171">
        <v>22.7</v>
      </c>
      <c r="G154" s="171">
        <f t="shared" si="21"/>
        <v>9897.7291600000008</v>
      </c>
      <c r="H154" s="171">
        <f t="shared" si="22"/>
        <v>10368.179599999999</v>
      </c>
      <c r="I154" s="171">
        <f t="shared" si="23"/>
        <v>104.75311490539916</v>
      </c>
      <c r="J154" s="172">
        <v>24.32</v>
      </c>
      <c r="K154" s="172">
        <f t="shared" si="24"/>
        <v>11108.111360000001</v>
      </c>
      <c r="L154" s="181">
        <f t="shared" si="25"/>
        <v>107.13656387665198</v>
      </c>
      <c r="M154" s="170">
        <v>2277.7649999999999</v>
      </c>
      <c r="N154" s="171">
        <v>23.33</v>
      </c>
      <c r="O154" s="171">
        <v>24.84</v>
      </c>
      <c r="P154" s="171">
        <f t="shared" si="26"/>
        <v>53140.25744999999</v>
      </c>
      <c r="Q154" s="171">
        <f t="shared" si="27"/>
        <v>56579.6826</v>
      </c>
      <c r="R154" s="171">
        <f t="shared" si="28"/>
        <v>106.47235319331334</v>
      </c>
      <c r="S154" s="172">
        <v>27.57</v>
      </c>
      <c r="T154" s="172">
        <f t="shared" si="29"/>
        <v>62797.981049999995</v>
      </c>
      <c r="U154" s="172">
        <f t="shared" si="30"/>
        <v>110.99033816425121</v>
      </c>
    </row>
    <row r="155" spans="1:21" x14ac:dyDescent="0.25">
      <c r="A155" s="173">
        <v>72</v>
      </c>
      <c r="B155" s="174" t="s">
        <v>221</v>
      </c>
      <c r="C155" s="173" t="s">
        <v>220</v>
      </c>
      <c r="D155" s="170"/>
      <c r="E155" s="171">
        <v>0</v>
      </c>
      <c r="F155" s="171"/>
      <c r="G155" s="171">
        <f t="shared" si="21"/>
        <v>0</v>
      </c>
      <c r="H155" s="171">
        <f t="shared" si="22"/>
        <v>0</v>
      </c>
      <c r="I155" s="171" t="e">
        <f t="shared" si="23"/>
        <v>#DIV/0!</v>
      </c>
      <c r="J155" s="172"/>
      <c r="K155" s="172">
        <f t="shared" si="24"/>
        <v>0</v>
      </c>
      <c r="L155" s="172" t="e">
        <f t="shared" si="25"/>
        <v>#DIV/0!</v>
      </c>
      <c r="M155" s="170"/>
      <c r="N155" s="171">
        <v>0</v>
      </c>
      <c r="O155" s="171">
        <v>0</v>
      </c>
      <c r="P155" s="171">
        <f t="shared" si="26"/>
        <v>0</v>
      </c>
      <c r="Q155" s="171">
        <f t="shared" si="27"/>
        <v>0</v>
      </c>
      <c r="R155" s="171" t="e">
        <f t="shared" si="28"/>
        <v>#DIV/0!</v>
      </c>
      <c r="S155" s="172"/>
      <c r="T155" s="172">
        <f t="shared" si="29"/>
        <v>0</v>
      </c>
      <c r="U155" s="172" t="e">
        <f t="shared" si="30"/>
        <v>#DIV/0!</v>
      </c>
    </row>
    <row r="156" spans="1:21" x14ac:dyDescent="0.25">
      <c r="A156" s="173">
        <v>73</v>
      </c>
      <c r="B156" s="174" t="s">
        <v>48</v>
      </c>
      <c r="C156" s="173" t="s">
        <v>59</v>
      </c>
      <c r="D156" s="170">
        <v>490.1</v>
      </c>
      <c r="E156" s="171">
        <v>46.41</v>
      </c>
      <c r="F156" s="171">
        <v>49.42</v>
      </c>
      <c r="G156" s="171">
        <f t="shared" si="21"/>
        <v>22745.541000000001</v>
      </c>
      <c r="H156" s="171">
        <f t="shared" si="22"/>
        <v>24220.742000000002</v>
      </c>
      <c r="I156" s="171">
        <f t="shared" si="23"/>
        <v>106.48567119155356</v>
      </c>
      <c r="J156" s="172">
        <v>53.87</v>
      </c>
      <c r="K156" s="172">
        <f t="shared" si="24"/>
        <v>26401.687000000002</v>
      </c>
      <c r="L156" s="181">
        <f t="shared" si="25"/>
        <v>109.00445163901253</v>
      </c>
      <c r="M156" s="170">
        <v>141.71</v>
      </c>
      <c r="N156" s="171">
        <v>32.19</v>
      </c>
      <c r="O156" s="171">
        <v>34.28</v>
      </c>
      <c r="P156" s="171">
        <f t="shared" si="26"/>
        <v>4561.6449000000002</v>
      </c>
      <c r="Q156" s="171">
        <f t="shared" si="27"/>
        <v>4857.8188</v>
      </c>
      <c r="R156" s="171">
        <f t="shared" si="28"/>
        <v>106.49269959614787</v>
      </c>
      <c r="S156" s="172">
        <v>38.06</v>
      </c>
      <c r="T156" s="172">
        <f t="shared" si="29"/>
        <v>5393.4826000000003</v>
      </c>
      <c r="U156" s="172">
        <f t="shared" si="30"/>
        <v>111.02683780630105</v>
      </c>
    </row>
    <row r="157" spans="1:21" ht="30" x14ac:dyDescent="0.25">
      <c r="A157" s="173">
        <v>74</v>
      </c>
      <c r="B157" s="174" t="s">
        <v>242</v>
      </c>
      <c r="C157" s="173" t="s">
        <v>59</v>
      </c>
      <c r="D157" s="170"/>
      <c r="E157" s="171">
        <v>0</v>
      </c>
      <c r="F157" s="171"/>
      <c r="G157" s="171">
        <f t="shared" si="21"/>
        <v>0</v>
      </c>
      <c r="H157" s="171">
        <f t="shared" si="22"/>
        <v>0</v>
      </c>
      <c r="I157" s="171" t="e">
        <f t="shared" si="23"/>
        <v>#DIV/0!</v>
      </c>
      <c r="J157" s="172"/>
      <c r="K157" s="172">
        <f t="shared" si="24"/>
        <v>0</v>
      </c>
      <c r="L157" s="172" t="e">
        <f t="shared" si="25"/>
        <v>#DIV/0!</v>
      </c>
      <c r="M157" s="170"/>
      <c r="N157" s="171">
        <v>0</v>
      </c>
      <c r="O157" s="171">
        <v>0</v>
      </c>
      <c r="P157" s="171">
        <f t="shared" si="26"/>
        <v>0</v>
      </c>
      <c r="Q157" s="171">
        <f t="shared" si="27"/>
        <v>0</v>
      </c>
      <c r="R157" s="171" t="e">
        <f t="shared" si="28"/>
        <v>#DIV/0!</v>
      </c>
      <c r="S157" s="172"/>
      <c r="T157" s="172">
        <f t="shared" si="29"/>
        <v>0</v>
      </c>
      <c r="U157" s="172" t="e">
        <f t="shared" si="30"/>
        <v>#DIV/0!</v>
      </c>
    </row>
    <row r="158" spans="1:21" ht="30" x14ac:dyDescent="0.25">
      <c r="A158" s="173">
        <v>75</v>
      </c>
      <c r="B158" s="174" t="s">
        <v>49</v>
      </c>
      <c r="C158" s="173" t="s">
        <v>59</v>
      </c>
      <c r="D158" s="170"/>
      <c r="E158" s="171">
        <v>0</v>
      </c>
      <c r="F158" s="171">
        <v>0</v>
      </c>
      <c r="G158" s="171">
        <f t="shared" si="21"/>
        <v>0</v>
      </c>
      <c r="H158" s="171">
        <f t="shared" si="22"/>
        <v>0</v>
      </c>
      <c r="I158" s="171" t="e">
        <f t="shared" si="23"/>
        <v>#DIV/0!</v>
      </c>
      <c r="J158" s="172"/>
      <c r="K158" s="172">
        <f t="shared" si="24"/>
        <v>0</v>
      </c>
      <c r="L158" s="172" t="e">
        <f t="shared" si="25"/>
        <v>#DIV/0!</v>
      </c>
      <c r="M158" s="170">
        <v>28.79</v>
      </c>
      <c r="N158" s="171">
        <v>35.76</v>
      </c>
      <c r="O158" s="171">
        <v>38.08</v>
      </c>
      <c r="P158" s="171">
        <f t="shared" si="26"/>
        <v>1029.5303999999999</v>
      </c>
      <c r="Q158" s="171">
        <f t="shared" si="27"/>
        <v>1096.3231999999998</v>
      </c>
      <c r="R158" s="171">
        <f t="shared" si="28"/>
        <v>106.4876957494407</v>
      </c>
      <c r="S158" s="172">
        <v>39.07</v>
      </c>
      <c r="T158" s="172">
        <f t="shared" si="29"/>
        <v>1124.8253</v>
      </c>
      <c r="U158" s="172">
        <f t="shared" si="30"/>
        <v>102.59978991596638</v>
      </c>
    </row>
    <row r="159" spans="1:21" ht="30" x14ac:dyDescent="0.25">
      <c r="A159" s="173">
        <v>76</v>
      </c>
      <c r="B159" s="174" t="s">
        <v>225</v>
      </c>
      <c r="C159" s="173" t="s">
        <v>59</v>
      </c>
      <c r="D159" s="170"/>
      <c r="E159" s="171">
        <v>0</v>
      </c>
      <c r="F159" s="171"/>
      <c r="G159" s="171">
        <f t="shared" si="21"/>
        <v>0</v>
      </c>
      <c r="H159" s="171">
        <f t="shared" si="22"/>
        <v>0</v>
      </c>
      <c r="I159" s="171" t="e">
        <f t="shared" si="23"/>
        <v>#DIV/0!</v>
      </c>
      <c r="J159" s="172"/>
      <c r="K159" s="172">
        <f t="shared" si="24"/>
        <v>0</v>
      </c>
      <c r="L159" s="172" t="e">
        <f t="shared" si="25"/>
        <v>#DIV/0!</v>
      </c>
      <c r="M159" s="170"/>
      <c r="N159" s="171">
        <v>0</v>
      </c>
      <c r="O159" s="171">
        <v>0</v>
      </c>
      <c r="P159" s="171">
        <f t="shared" si="26"/>
        <v>0</v>
      </c>
      <c r="Q159" s="171">
        <f t="shared" si="27"/>
        <v>0</v>
      </c>
      <c r="R159" s="171" t="e">
        <f t="shared" si="28"/>
        <v>#DIV/0!</v>
      </c>
      <c r="S159" s="172"/>
      <c r="T159" s="172">
        <f t="shared" si="29"/>
        <v>0</v>
      </c>
      <c r="U159" s="172" t="e">
        <f t="shared" si="30"/>
        <v>#DIV/0!</v>
      </c>
    </row>
    <row r="160" spans="1:21" x14ac:dyDescent="0.25">
      <c r="A160" s="173">
        <v>77</v>
      </c>
      <c r="B160" s="174" t="s">
        <v>141</v>
      </c>
      <c r="C160" s="173" t="s">
        <v>60</v>
      </c>
      <c r="D160" s="170">
        <v>467.71</v>
      </c>
      <c r="E160" s="171">
        <v>49.21</v>
      </c>
      <c r="F160" s="171">
        <v>51.43</v>
      </c>
      <c r="G160" s="171">
        <f t="shared" si="21"/>
        <v>23016.009099999999</v>
      </c>
      <c r="H160" s="171">
        <f t="shared" si="22"/>
        <v>24054.3253</v>
      </c>
      <c r="I160" s="171">
        <f t="shared" si="23"/>
        <v>104.51127819548871</v>
      </c>
      <c r="J160" s="172">
        <v>56.06</v>
      </c>
      <c r="K160" s="172">
        <f t="shared" si="24"/>
        <v>26219.8226</v>
      </c>
      <c r="L160" s="181">
        <f t="shared" si="25"/>
        <v>109.00252770756369</v>
      </c>
      <c r="M160" s="170">
        <v>219.63</v>
      </c>
      <c r="N160" s="171">
        <v>33.369999999999997</v>
      </c>
      <c r="O160" s="171">
        <v>34.869999999999997</v>
      </c>
      <c r="P160" s="171">
        <f t="shared" si="26"/>
        <v>7329.0530999999992</v>
      </c>
      <c r="Q160" s="171">
        <f t="shared" si="27"/>
        <v>7658.4980999999989</v>
      </c>
      <c r="R160" s="171">
        <f t="shared" si="28"/>
        <v>104.49505543901707</v>
      </c>
      <c r="S160" s="172">
        <v>38.71</v>
      </c>
      <c r="T160" s="172">
        <f t="shared" si="29"/>
        <v>8501.8773000000001</v>
      </c>
      <c r="U160" s="172">
        <f t="shared" si="30"/>
        <v>111.01233151706337</v>
      </c>
    </row>
    <row r="161" spans="1:21" x14ac:dyDescent="0.25">
      <c r="A161" s="173">
        <v>78</v>
      </c>
      <c r="B161" s="174" t="s">
        <v>44</v>
      </c>
      <c r="C161" s="173" t="s">
        <v>61</v>
      </c>
      <c r="D161" s="170">
        <v>370</v>
      </c>
      <c r="E161" s="171">
        <v>52.1</v>
      </c>
      <c r="F161" s="171">
        <v>52.22</v>
      </c>
      <c r="G161" s="171">
        <f t="shared" si="21"/>
        <v>19277</v>
      </c>
      <c r="H161" s="171">
        <f t="shared" si="22"/>
        <v>19321.399999999998</v>
      </c>
      <c r="I161" s="171">
        <f t="shared" si="23"/>
        <v>100.23032629558541</v>
      </c>
      <c r="J161" s="172">
        <v>56.82</v>
      </c>
      <c r="K161" s="172">
        <f t="shared" si="24"/>
        <v>21023.4</v>
      </c>
      <c r="L161" s="181">
        <f t="shared" si="25"/>
        <v>108.8088854844887</v>
      </c>
      <c r="M161" s="170">
        <v>149</v>
      </c>
      <c r="N161" s="171">
        <v>46.11</v>
      </c>
      <c r="O161" s="171">
        <v>49.12</v>
      </c>
      <c r="P161" s="171">
        <f t="shared" si="26"/>
        <v>6870.39</v>
      </c>
      <c r="Q161" s="171">
        <f t="shared" si="27"/>
        <v>7318.8799999999992</v>
      </c>
      <c r="R161" s="171">
        <f t="shared" si="28"/>
        <v>106.52786814140099</v>
      </c>
      <c r="S161" s="172">
        <v>53.43</v>
      </c>
      <c r="T161" s="172">
        <f t="shared" si="29"/>
        <v>7961.07</v>
      </c>
      <c r="U161" s="172">
        <f t="shared" si="30"/>
        <v>108.77442996742673</v>
      </c>
    </row>
    <row r="162" spans="1:21" ht="36.75" customHeight="1" x14ac:dyDescent="0.25">
      <c r="A162" s="173">
        <v>79</v>
      </c>
      <c r="B162" s="174" t="s">
        <v>50</v>
      </c>
      <c r="C162" s="173" t="s">
        <v>62</v>
      </c>
      <c r="D162" s="170">
        <v>254.1</v>
      </c>
      <c r="E162" s="171">
        <v>44.22</v>
      </c>
      <c r="F162" s="171">
        <v>47.11</v>
      </c>
      <c r="G162" s="171">
        <f t="shared" si="21"/>
        <v>11236.302</v>
      </c>
      <c r="H162" s="171">
        <f t="shared" si="22"/>
        <v>11970.651</v>
      </c>
      <c r="I162" s="171">
        <f t="shared" si="23"/>
        <v>106.53550429669833</v>
      </c>
      <c r="J162" s="172">
        <v>51.42</v>
      </c>
      <c r="K162" s="172">
        <f t="shared" si="24"/>
        <v>13065.822</v>
      </c>
      <c r="L162" s="181">
        <f t="shared" si="25"/>
        <v>109.14880067926131</v>
      </c>
      <c r="M162" s="170">
        <v>28</v>
      </c>
      <c r="N162" s="171">
        <v>93.3</v>
      </c>
      <c r="O162" s="171">
        <v>96.53</v>
      </c>
      <c r="P162" s="171">
        <f t="shared" si="26"/>
        <v>2612.4</v>
      </c>
      <c r="Q162" s="171">
        <f t="shared" si="27"/>
        <v>2702.84</v>
      </c>
      <c r="R162" s="171">
        <f t="shared" si="28"/>
        <v>103.46195069667739</v>
      </c>
      <c r="S162" s="172">
        <v>99.93</v>
      </c>
      <c r="T162" s="172">
        <f t="shared" si="29"/>
        <v>2798.04</v>
      </c>
      <c r="U162" s="172">
        <f t="shared" si="30"/>
        <v>103.5222210711696</v>
      </c>
    </row>
    <row r="163" spans="1:21" ht="30.75" customHeight="1" x14ac:dyDescent="0.25">
      <c r="A163" s="173">
        <v>80</v>
      </c>
      <c r="B163" s="174" t="s">
        <v>309</v>
      </c>
      <c r="C163" s="173" t="s">
        <v>62</v>
      </c>
      <c r="D163" s="170">
        <v>19.48</v>
      </c>
      <c r="E163" s="171">
        <v>39.72</v>
      </c>
      <c r="F163" s="171">
        <v>42.24</v>
      </c>
      <c r="G163" s="171">
        <f t="shared" si="21"/>
        <v>773.74559999999997</v>
      </c>
      <c r="H163" s="171">
        <f t="shared" si="22"/>
        <v>822.8352000000001</v>
      </c>
      <c r="I163" s="171">
        <f t="shared" si="23"/>
        <v>106.34441087613294</v>
      </c>
      <c r="J163" s="172">
        <v>46.02</v>
      </c>
      <c r="K163" s="172">
        <f t="shared" si="24"/>
        <v>896.46960000000013</v>
      </c>
      <c r="L163" s="181">
        <f t="shared" si="25"/>
        <v>108.94886363636364</v>
      </c>
      <c r="M163" s="170">
        <v>10.199999999999999</v>
      </c>
      <c r="N163" s="171">
        <v>73.16</v>
      </c>
      <c r="O163" s="171">
        <v>77.3</v>
      </c>
      <c r="P163" s="171">
        <f t="shared" si="26"/>
        <v>746.23199999999986</v>
      </c>
      <c r="Q163" s="171">
        <f t="shared" si="27"/>
        <v>788.45999999999992</v>
      </c>
      <c r="R163" s="171">
        <f t="shared" si="28"/>
        <v>105.65882996172773</v>
      </c>
      <c r="S163" s="172">
        <v>83.21</v>
      </c>
      <c r="T163" s="172">
        <f t="shared" si="29"/>
        <v>848.74199999999985</v>
      </c>
      <c r="U163" s="172">
        <f t="shared" si="30"/>
        <v>107.64553686934022</v>
      </c>
    </row>
    <row r="164" spans="1:21" ht="42.75" customHeight="1" x14ac:dyDescent="0.25">
      <c r="A164" s="173">
        <v>81</v>
      </c>
      <c r="B164" s="174" t="s">
        <v>51</v>
      </c>
      <c r="C164" s="173" t="s">
        <v>63</v>
      </c>
      <c r="D164" s="170">
        <v>138.4</v>
      </c>
      <c r="E164" s="171">
        <v>48.7</v>
      </c>
      <c r="F164" s="171">
        <v>51.58</v>
      </c>
      <c r="G164" s="171">
        <f t="shared" si="21"/>
        <v>6740.0800000000008</v>
      </c>
      <c r="H164" s="171">
        <f t="shared" si="22"/>
        <v>7138.6720000000005</v>
      </c>
      <c r="I164" s="171">
        <f t="shared" si="23"/>
        <v>105.91375770020532</v>
      </c>
      <c r="J164" s="172">
        <v>55.04</v>
      </c>
      <c r="K164" s="172">
        <f t="shared" si="24"/>
        <v>7617.5360000000001</v>
      </c>
      <c r="L164" s="181">
        <f t="shared" si="25"/>
        <v>106.70802636680885</v>
      </c>
      <c r="M164" s="170">
        <v>56.2</v>
      </c>
      <c r="N164" s="171">
        <v>51.41</v>
      </c>
      <c r="O164" s="171">
        <v>54.49</v>
      </c>
      <c r="P164" s="171">
        <f t="shared" si="26"/>
        <v>2889.2419999999997</v>
      </c>
      <c r="Q164" s="171">
        <f t="shared" si="27"/>
        <v>3062.3380000000002</v>
      </c>
      <c r="R164" s="171">
        <f t="shared" si="28"/>
        <v>105.99105232445052</v>
      </c>
      <c r="S164" s="172">
        <v>59.39</v>
      </c>
      <c r="T164" s="172">
        <f t="shared" si="29"/>
        <v>3337.7180000000003</v>
      </c>
      <c r="U164" s="172">
        <f t="shared" si="30"/>
        <v>108.99247568361167</v>
      </c>
    </row>
    <row r="165" spans="1:21" ht="38.25" customHeight="1" x14ac:dyDescent="0.25">
      <c r="A165" s="173">
        <v>82</v>
      </c>
      <c r="B165" s="174" t="s">
        <v>244</v>
      </c>
      <c r="C165" s="173" t="s">
        <v>103</v>
      </c>
      <c r="D165" s="170">
        <v>453.3</v>
      </c>
      <c r="E165" s="171">
        <v>27.83</v>
      </c>
      <c r="F165" s="171">
        <v>29.5</v>
      </c>
      <c r="G165" s="171">
        <f t="shared" si="21"/>
        <v>12615.339</v>
      </c>
      <c r="H165" s="171">
        <f t="shared" si="22"/>
        <v>13372.35</v>
      </c>
      <c r="I165" s="171">
        <f t="shared" si="23"/>
        <v>106.00071864894001</v>
      </c>
      <c r="J165" s="172">
        <v>32.74</v>
      </c>
      <c r="K165" s="172">
        <f t="shared" si="24"/>
        <v>14841.042000000001</v>
      </c>
      <c r="L165" s="181">
        <f t="shared" si="25"/>
        <v>110.98305084745763</v>
      </c>
      <c r="M165" s="170">
        <v>223.5</v>
      </c>
      <c r="N165" s="171">
        <v>44.82</v>
      </c>
      <c r="O165" s="171">
        <v>47.51</v>
      </c>
      <c r="P165" s="171">
        <f t="shared" si="26"/>
        <v>10017.27</v>
      </c>
      <c r="Q165" s="171">
        <f t="shared" si="27"/>
        <v>10618.484999999999</v>
      </c>
      <c r="R165" s="171">
        <f t="shared" si="28"/>
        <v>106.00178491744757</v>
      </c>
      <c r="S165" s="172">
        <v>51.78</v>
      </c>
      <c r="T165" s="172">
        <f t="shared" si="29"/>
        <v>11572.83</v>
      </c>
      <c r="U165" s="172">
        <f t="shared" si="30"/>
        <v>108.98758156177648</v>
      </c>
    </row>
    <row r="166" spans="1:21" x14ac:dyDescent="0.25">
      <c r="A166" s="173">
        <v>83</v>
      </c>
      <c r="B166" s="174" t="s">
        <v>140</v>
      </c>
      <c r="C166" s="173" t="s">
        <v>64</v>
      </c>
      <c r="D166" s="170">
        <v>215.93</v>
      </c>
      <c r="E166" s="171">
        <v>29.6</v>
      </c>
      <c r="F166" s="171">
        <v>31.52</v>
      </c>
      <c r="G166" s="171">
        <f t="shared" si="21"/>
        <v>6391.5280000000002</v>
      </c>
      <c r="H166" s="171">
        <f t="shared" si="22"/>
        <v>6806.1135999999997</v>
      </c>
      <c r="I166" s="171">
        <f t="shared" si="23"/>
        <v>106.48648648648648</v>
      </c>
      <c r="J166" s="172">
        <v>34.99</v>
      </c>
      <c r="K166" s="172">
        <f t="shared" si="24"/>
        <v>7555.3907000000008</v>
      </c>
      <c r="L166" s="181">
        <f t="shared" si="25"/>
        <v>111.00888324873097</v>
      </c>
      <c r="M166" s="170">
        <v>56.08</v>
      </c>
      <c r="N166" s="171">
        <v>33.97</v>
      </c>
      <c r="O166" s="171">
        <v>36.18</v>
      </c>
      <c r="P166" s="171">
        <f t="shared" si="26"/>
        <v>1905.0375999999999</v>
      </c>
      <c r="Q166" s="171">
        <f t="shared" si="27"/>
        <v>2028.9743999999998</v>
      </c>
      <c r="R166" s="171">
        <f t="shared" si="28"/>
        <v>106.50574035914042</v>
      </c>
      <c r="S166" s="172">
        <v>40.159999999999997</v>
      </c>
      <c r="T166" s="172">
        <f t="shared" si="29"/>
        <v>2252.1727999999998</v>
      </c>
      <c r="U166" s="172">
        <f t="shared" si="30"/>
        <v>111.00055279159756</v>
      </c>
    </row>
    <row r="167" spans="1:21" ht="125.25" customHeight="1" x14ac:dyDescent="0.25">
      <c r="A167" s="306">
        <v>84</v>
      </c>
      <c r="B167" s="311" t="s">
        <v>141</v>
      </c>
      <c r="C167" s="173" t="s">
        <v>131</v>
      </c>
      <c r="D167" s="170">
        <v>238.8</v>
      </c>
      <c r="E167" s="171">
        <v>37.090000000000003</v>
      </c>
      <c r="F167" s="171">
        <v>38.76</v>
      </c>
      <c r="G167" s="171">
        <f t="shared" si="21"/>
        <v>8857.0920000000006</v>
      </c>
      <c r="H167" s="171">
        <f t="shared" si="22"/>
        <v>9255.8880000000008</v>
      </c>
      <c r="I167" s="171">
        <f t="shared" si="23"/>
        <v>104.50256133728766</v>
      </c>
      <c r="J167" s="172">
        <v>42.25</v>
      </c>
      <c r="K167" s="172">
        <f t="shared" si="24"/>
        <v>10089.300000000001</v>
      </c>
      <c r="L167" s="181">
        <f t="shared" si="25"/>
        <v>109.00412796697627</v>
      </c>
      <c r="M167" s="170">
        <v>0</v>
      </c>
      <c r="N167" s="171">
        <v>0</v>
      </c>
      <c r="O167" s="171">
        <v>0</v>
      </c>
      <c r="P167" s="171">
        <f t="shared" si="26"/>
        <v>0</v>
      </c>
      <c r="Q167" s="171">
        <f t="shared" si="27"/>
        <v>0</v>
      </c>
      <c r="R167" s="171" t="e">
        <f t="shared" si="28"/>
        <v>#DIV/0!</v>
      </c>
      <c r="S167" s="172"/>
      <c r="T167" s="172">
        <f t="shared" si="29"/>
        <v>0</v>
      </c>
      <c r="U167" s="172" t="e">
        <f t="shared" si="30"/>
        <v>#DIV/0!</v>
      </c>
    </row>
    <row r="168" spans="1:21" ht="30" x14ac:dyDescent="0.25">
      <c r="A168" s="306"/>
      <c r="B168" s="311"/>
      <c r="C168" s="173" t="s">
        <v>66</v>
      </c>
      <c r="D168" s="170">
        <v>24.5</v>
      </c>
      <c r="E168" s="171">
        <v>38.979999999999997</v>
      </c>
      <c r="F168" s="171">
        <v>40.729999999999997</v>
      </c>
      <c r="G168" s="171">
        <f t="shared" si="21"/>
        <v>955.00999999999988</v>
      </c>
      <c r="H168" s="171">
        <f t="shared" si="22"/>
        <v>997.88499999999988</v>
      </c>
      <c r="I168" s="171">
        <f t="shared" si="23"/>
        <v>104.48948178553104</v>
      </c>
      <c r="J168" s="172">
        <v>44.39</v>
      </c>
      <c r="K168" s="172">
        <f t="shared" si="24"/>
        <v>1087.5550000000001</v>
      </c>
      <c r="L168" s="181">
        <f t="shared" si="25"/>
        <v>108.98600540142402</v>
      </c>
      <c r="M168" s="170"/>
      <c r="N168" s="171">
        <v>0</v>
      </c>
      <c r="O168" s="171">
        <v>0</v>
      </c>
      <c r="P168" s="171">
        <f t="shared" si="26"/>
        <v>0</v>
      </c>
      <c r="Q168" s="171">
        <f t="shared" si="27"/>
        <v>0</v>
      </c>
      <c r="R168" s="171" t="e">
        <f t="shared" si="28"/>
        <v>#DIV/0!</v>
      </c>
      <c r="S168" s="172"/>
      <c r="T168" s="172">
        <f t="shared" si="29"/>
        <v>0</v>
      </c>
      <c r="U168" s="172" t="e">
        <f t="shared" si="30"/>
        <v>#DIV/0!</v>
      </c>
    </row>
    <row r="169" spans="1:21" x14ac:dyDescent="0.25">
      <c r="A169" s="306"/>
      <c r="B169" s="311"/>
      <c r="C169" s="173" t="s">
        <v>67</v>
      </c>
      <c r="D169" s="170">
        <v>16.100000000000001</v>
      </c>
      <c r="E169" s="171">
        <v>48.6</v>
      </c>
      <c r="F169" s="171">
        <v>50.78</v>
      </c>
      <c r="G169" s="171">
        <f t="shared" si="21"/>
        <v>782.46</v>
      </c>
      <c r="H169" s="171">
        <f t="shared" si="22"/>
        <v>817.55800000000011</v>
      </c>
      <c r="I169" s="171">
        <f t="shared" si="23"/>
        <v>104.48559670781894</v>
      </c>
      <c r="J169" s="172">
        <v>55.36</v>
      </c>
      <c r="K169" s="172">
        <f t="shared" si="24"/>
        <v>891.29600000000005</v>
      </c>
      <c r="L169" s="181">
        <f t="shared" si="25"/>
        <v>109.01929893658921</v>
      </c>
      <c r="M169" s="170"/>
      <c r="N169" s="171">
        <v>0</v>
      </c>
      <c r="O169" s="171">
        <v>0</v>
      </c>
      <c r="P169" s="171">
        <f t="shared" si="26"/>
        <v>0</v>
      </c>
      <c r="Q169" s="171">
        <f t="shared" si="27"/>
        <v>0</v>
      </c>
      <c r="R169" s="171" t="e">
        <f t="shared" si="28"/>
        <v>#DIV/0!</v>
      </c>
      <c r="S169" s="172"/>
      <c r="T169" s="172">
        <f t="shared" si="29"/>
        <v>0</v>
      </c>
      <c r="U169" s="172" t="e">
        <f t="shared" si="30"/>
        <v>#DIV/0!</v>
      </c>
    </row>
    <row r="170" spans="1:21" x14ac:dyDescent="0.25">
      <c r="A170" s="306"/>
      <c r="B170" s="311"/>
      <c r="C170" s="173" t="s">
        <v>68</v>
      </c>
      <c r="D170" s="170">
        <v>3.6</v>
      </c>
      <c r="E170" s="171">
        <v>45.84</v>
      </c>
      <c r="F170" s="171">
        <v>47.9</v>
      </c>
      <c r="G170" s="171">
        <f t="shared" si="21"/>
        <v>165.02400000000003</v>
      </c>
      <c r="H170" s="171">
        <f t="shared" si="22"/>
        <v>172.44</v>
      </c>
      <c r="I170" s="171">
        <f t="shared" si="23"/>
        <v>104.4938917975567</v>
      </c>
      <c r="J170" s="172">
        <v>52.21</v>
      </c>
      <c r="K170" s="172">
        <f t="shared" si="24"/>
        <v>187.95600000000002</v>
      </c>
      <c r="L170" s="181">
        <f t="shared" si="25"/>
        <v>108.99791231732776</v>
      </c>
      <c r="M170" s="170"/>
      <c r="N170" s="171">
        <v>0</v>
      </c>
      <c r="O170" s="171">
        <v>0</v>
      </c>
      <c r="P170" s="171">
        <f t="shared" si="26"/>
        <v>0</v>
      </c>
      <c r="Q170" s="171">
        <f t="shared" si="27"/>
        <v>0</v>
      </c>
      <c r="R170" s="171" t="e">
        <f t="shared" si="28"/>
        <v>#DIV/0!</v>
      </c>
      <c r="S170" s="172"/>
      <c r="T170" s="172">
        <f t="shared" si="29"/>
        <v>0</v>
      </c>
      <c r="U170" s="172" t="e">
        <f t="shared" si="30"/>
        <v>#DIV/0!</v>
      </c>
    </row>
    <row r="171" spans="1:21" x14ac:dyDescent="0.25">
      <c r="A171" s="306"/>
      <c r="B171" s="311"/>
      <c r="C171" s="173" t="s">
        <v>291</v>
      </c>
      <c r="D171" s="170">
        <v>29.97</v>
      </c>
      <c r="E171" s="171">
        <v>31.34</v>
      </c>
      <c r="F171" s="171">
        <v>33.229999999999997</v>
      </c>
      <c r="G171" s="171">
        <f t="shared" si="21"/>
        <v>939.25979999999993</v>
      </c>
      <c r="H171" s="171">
        <f t="shared" si="22"/>
        <v>995.90309999999988</v>
      </c>
      <c r="I171" s="171">
        <f t="shared" si="23"/>
        <v>106.03063178047223</v>
      </c>
      <c r="J171" s="172">
        <v>36.22</v>
      </c>
      <c r="K171" s="172">
        <f t="shared" si="24"/>
        <v>1085.5133999999998</v>
      </c>
      <c r="L171" s="181">
        <f t="shared" si="25"/>
        <v>108.99789346975626</v>
      </c>
      <c r="M171" s="170"/>
      <c r="N171" s="171">
        <v>0</v>
      </c>
      <c r="O171" s="171">
        <v>0</v>
      </c>
      <c r="P171" s="171">
        <f t="shared" si="26"/>
        <v>0</v>
      </c>
      <c r="Q171" s="171">
        <f t="shared" si="27"/>
        <v>0</v>
      </c>
      <c r="R171" s="171" t="e">
        <f t="shared" si="28"/>
        <v>#DIV/0!</v>
      </c>
      <c r="S171" s="172"/>
      <c r="T171" s="172">
        <f t="shared" si="29"/>
        <v>0</v>
      </c>
      <c r="U171" s="172" t="e">
        <f t="shared" si="30"/>
        <v>#DIV/0!</v>
      </c>
    </row>
    <row r="172" spans="1:21" ht="30" x14ac:dyDescent="0.25">
      <c r="A172" s="306"/>
      <c r="B172" s="311"/>
      <c r="C172" s="173" t="s">
        <v>70</v>
      </c>
      <c r="D172" s="170">
        <v>29.2</v>
      </c>
      <c r="E172" s="171">
        <v>37.54</v>
      </c>
      <c r="F172" s="171">
        <v>39.229999999999997</v>
      </c>
      <c r="G172" s="171">
        <f t="shared" si="21"/>
        <v>1096.1679999999999</v>
      </c>
      <c r="H172" s="171">
        <f t="shared" si="22"/>
        <v>1145.5159999999998</v>
      </c>
      <c r="I172" s="171">
        <f t="shared" si="23"/>
        <v>104.50186467767715</v>
      </c>
      <c r="J172" s="172">
        <v>42.76</v>
      </c>
      <c r="K172" s="172">
        <f t="shared" si="24"/>
        <v>1248.5919999999999</v>
      </c>
      <c r="L172" s="181">
        <f t="shared" si="25"/>
        <v>108.9982156512873</v>
      </c>
      <c r="M172" s="170"/>
      <c r="N172" s="171">
        <v>0</v>
      </c>
      <c r="O172" s="171">
        <v>0</v>
      </c>
      <c r="P172" s="171">
        <f t="shared" si="26"/>
        <v>0</v>
      </c>
      <c r="Q172" s="171">
        <f t="shared" si="27"/>
        <v>0</v>
      </c>
      <c r="R172" s="171" t="e">
        <f t="shared" si="28"/>
        <v>#DIV/0!</v>
      </c>
      <c r="S172" s="172"/>
      <c r="T172" s="172">
        <f t="shared" si="29"/>
        <v>0</v>
      </c>
      <c r="U172" s="172" t="e">
        <f t="shared" si="30"/>
        <v>#DIV/0!</v>
      </c>
    </row>
    <row r="173" spans="1:21" ht="30" x14ac:dyDescent="0.25">
      <c r="A173" s="306"/>
      <c r="B173" s="311"/>
      <c r="C173" s="173" t="s">
        <v>170</v>
      </c>
      <c r="D173" s="170">
        <v>11.31</v>
      </c>
      <c r="E173" s="171">
        <v>38.92</v>
      </c>
      <c r="F173" s="171">
        <v>40.67</v>
      </c>
      <c r="G173" s="171">
        <f t="shared" si="21"/>
        <v>440.18520000000007</v>
      </c>
      <c r="H173" s="171">
        <f t="shared" si="22"/>
        <v>459.97770000000003</v>
      </c>
      <c r="I173" s="171">
        <f t="shared" si="23"/>
        <v>104.49640287769783</v>
      </c>
      <c r="J173" s="172">
        <v>44.33</v>
      </c>
      <c r="K173" s="172">
        <f t="shared" si="24"/>
        <v>501.3723</v>
      </c>
      <c r="L173" s="181">
        <f t="shared" si="25"/>
        <v>108.99926235554463</v>
      </c>
      <c r="M173" s="170"/>
      <c r="N173" s="171">
        <v>0</v>
      </c>
      <c r="O173" s="171">
        <v>0</v>
      </c>
      <c r="P173" s="171">
        <f t="shared" si="26"/>
        <v>0</v>
      </c>
      <c r="Q173" s="171">
        <f t="shared" si="27"/>
        <v>0</v>
      </c>
      <c r="R173" s="171" t="e">
        <f t="shared" si="28"/>
        <v>#DIV/0!</v>
      </c>
      <c r="S173" s="172"/>
      <c r="T173" s="172">
        <f t="shared" si="29"/>
        <v>0</v>
      </c>
      <c r="U173" s="172" t="e">
        <f t="shared" si="30"/>
        <v>#DIV/0!</v>
      </c>
    </row>
    <row r="174" spans="1:21" ht="60" x14ac:dyDescent="0.25">
      <c r="A174" s="306"/>
      <c r="B174" s="311"/>
      <c r="C174" s="173" t="s">
        <v>71</v>
      </c>
      <c r="D174" s="170">
        <v>56.7</v>
      </c>
      <c r="E174" s="171">
        <v>45.05</v>
      </c>
      <c r="F174" s="171">
        <v>47.08</v>
      </c>
      <c r="G174" s="171">
        <f t="shared" si="21"/>
        <v>2554.335</v>
      </c>
      <c r="H174" s="171">
        <f t="shared" si="22"/>
        <v>2669.4360000000001</v>
      </c>
      <c r="I174" s="171">
        <f t="shared" si="23"/>
        <v>104.50610432852388</v>
      </c>
      <c r="J174" s="172">
        <v>51.31</v>
      </c>
      <c r="K174" s="172">
        <f t="shared" si="24"/>
        <v>2909.2770000000005</v>
      </c>
      <c r="L174" s="181">
        <f t="shared" si="25"/>
        <v>108.98470688190316</v>
      </c>
      <c r="M174" s="170"/>
      <c r="N174" s="171">
        <v>0</v>
      </c>
      <c r="O174" s="171">
        <v>0</v>
      </c>
      <c r="P174" s="171">
        <f t="shared" si="26"/>
        <v>0</v>
      </c>
      <c r="Q174" s="171">
        <f t="shared" si="27"/>
        <v>0</v>
      </c>
      <c r="R174" s="171" t="e">
        <f t="shared" si="28"/>
        <v>#DIV/0!</v>
      </c>
      <c r="S174" s="172"/>
      <c r="T174" s="172">
        <f t="shared" si="29"/>
        <v>0</v>
      </c>
      <c r="U174" s="172" t="e">
        <f t="shared" si="30"/>
        <v>#DIV/0!</v>
      </c>
    </row>
    <row r="175" spans="1:21" ht="30" x14ac:dyDescent="0.25">
      <c r="A175" s="306"/>
      <c r="B175" s="311"/>
      <c r="C175" s="173" t="s">
        <v>73</v>
      </c>
      <c r="D175" s="170">
        <v>28.6</v>
      </c>
      <c r="E175" s="171">
        <v>38.53</v>
      </c>
      <c r="F175" s="171">
        <v>40.26</v>
      </c>
      <c r="G175" s="171">
        <f t="shared" si="21"/>
        <v>1101.9580000000001</v>
      </c>
      <c r="H175" s="171">
        <f t="shared" si="22"/>
        <v>1151.4359999999999</v>
      </c>
      <c r="I175" s="171">
        <f t="shared" si="23"/>
        <v>104.49000778614067</v>
      </c>
      <c r="J175" s="172">
        <v>43.88</v>
      </c>
      <c r="K175" s="172">
        <f t="shared" si="24"/>
        <v>1254.9680000000001</v>
      </c>
      <c r="L175" s="181">
        <f t="shared" si="25"/>
        <v>108.99155489319425</v>
      </c>
      <c r="M175" s="170"/>
      <c r="N175" s="171">
        <v>0</v>
      </c>
      <c r="O175" s="171">
        <v>0</v>
      </c>
      <c r="P175" s="171">
        <f t="shared" si="26"/>
        <v>0</v>
      </c>
      <c r="Q175" s="171">
        <f t="shared" si="27"/>
        <v>0</v>
      </c>
      <c r="R175" s="171" t="e">
        <f t="shared" si="28"/>
        <v>#DIV/0!</v>
      </c>
      <c r="S175" s="172"/>
      <c r="T175" s="172">
        <f t="shared" si="29"/>
        <v>0</v>
      </c>
      <c r="U175" s="172" t="e">
        <f t="shared" si="30"/>
        <v>#DIV/0!</v>
      </c>
    </row>
    <row r="176" spans="1:21" x14ac:dyDescent="0.25">
      <c r="A176" s="306"/>
      <c r="B176" s="311"/>
      <c r="C176" s="173" t="s">
        <v>74</v>
      </c>
      <c r="D176" s="170">
        <v>8.3000000000000007</v>
      </c>
      <c r="E176" s="171">
        <v>48.6</v>
      </c>
      <c r="F176" s="171">
        <v>50.78</v>
      </c>
      <c r="G176" s="171">
        <f t="shared" si="21"/>
        <v>403.38000000000005</v>
      </c>
      <c r="H176" s="171">
        <f t="shared" si="22"/>
        <v>421.47400000000005</v>
      </c>
      <c r="I176" s="171">
        <f t="shared" si="23"/>
        <v>104.48559670781894</v>
      </c>
      <c r="J176" s="172">
        <v>55.36</v>
      </c>
      <c r="K176" s="172">
        <f t="shared" si="24"/>
        <v>459.48800000000006</v>
      </c>
      <c r="L176" s="181">
        <f t="shared" si="25"/>
        <v>109.01929893658921</v>
      </c>
      <c r="M176" s="170"/>
      <c r="N176" s="171">
        <v>0</v>
      </c>
      <c r="O176" s="171">
        <v>0</v>
      </c>
      <c r="P176" s="171">
        <f t="shared" si="26"/>
        <v>0</v>
      </c>
      <c r="Q176" s="171">
        <f t="shared" si="27"/>
        <v>0</v>
      </c>
      <c r="R176" s="171" t="e">
        <f t="shared" si="28"/>
        <v>#DIV/0!</v>
      </c>
      <c r="S176" s="172"/>
      <c r="T176" s="172">
        <f t="shared" si="29"/>
        <v>0</v>
      </c>
      <c r="U176" s="172" t="e">
        <f t="shared" si="30"/>
        <v>#DIV/0!</v>
      </c>
    </row>
    <row r="177" spans="1:21" ht="30" x14ac:dyDescent="0.25">
      <c r="A177" s="306"/>
      <c r="B177" s="311"/>
      <c r="C177" s="173" t="s">
        <v>75</v>
      </c>
      <c r="D177" s="170">
        <v>54.5</v>
      </c>
      <c r="E177" s="171">
        <v>17.100000000000001</v>
      </c>
      <c r="F177" s="171">
        <v>17.87</v>
      </c>
      <c r="G177" s="171">
        <f t="shared" si="21"/>
        <v>931.95</v>
      </c>
      <c r="H177" s="171">
        <f t="shared" si="22"/>
        <v>973.91500000000008</v>
      </c>
      <c r="I177" s="171">
        <f t="shared" si="23"/>
        <v>104.50292397660819</v>
      </c>
      <c r="J177" s="172">
        <v>19.48</v>
      </c>
      <c r="K177" s="172">
        <f t="shared" si="24"/>
        <v>1061.6600000000001</v>
      </c>
      <c r="L177" s="181">
        <f t="shared" si="25"/>
        <v>109.00951315053162</v>
      </c>
      <c r="M177" s="170"/>
      <c r="N177" s="171">
        <v>0</v>
      </c>
      <c r="O177" s="171">
        <v>0</v>
      </c>
      <c r="P177" s="171">
        <f t="shared" si="26"/>
        <v>0</v>
      </c>
      <c r="Q177" s="171">
        <f t="shared" si="27"/>
        <v>0</v>
      </c>
      <c r="R177" s="171" t="e">
        <f t="shared" si="28"/>
        <v>#DIV/0!</v>
      </c>
      <c r="S177" s="172"/>
      <c r="T177" s="172">
        <f t="shared" si="29"/>
        <v>0</v>
      </c>
      <c r="U177" s="172" t="e">
        <f t="shared" si="30"/>
        <v>#DIV/0!</v>
      </c>
    </row>
    <row r="178" spans="1:21" x14ac:dyDescent="0.25">
      <c r="A178" s="306"/>
      <c r="B178" s="311"/>
      <c r="C178" s="173" t="s">
        <v>76</v>
      </c>
      <c r="D178" s="170">
        <v>40.1</v>
      </c>
      <c r="E178" s="171">
        <v>23.47</v>
      </c>
      <c r="F178" s="171">
        <v>24.53</v>
      </c>
      <c r="G178" s="171">
        <f t="shared" si="21"/>
        <v>941.14699999999993</v>
      </c>
      <c r="H178" s="171">
        <f t="shared" si="22"/>
        <v>983.65300000000013</v>
      </c>
      <c r="I178" s="171">
        <f t="shared" si="23"/>
        <v>104.51640391989775</v>
      </c>
      <c r="J178" s="172">
        <v>26.74</v>
      </c>
      <c r="K178" s="172">
        <f t="shared" si="24"/>
        <v>1072.2739999999999</v>
      </c>
      <c r="L178" s="181">
        <f t="shared" si="25"/>
        <v>109.00937627395024</v>
      </c>
      <c r="M178" s="170"/>
      <c r="N178" s="171">
        <v>0</v>
      </c>
      <c r="O178" s="171">
        <v>0</v>
      </c>
      <c r="P178" s="171">
        <f t="shared" si="26"/>
        <v>0</v>
      </c>
      <c r="Q178" s="171">
        <f t="shared" si="27"/>
        <v>0</v>
      </c>
      <c r="R178" s="171" t="e">
        <f t="shared" si="28"/>
        <v>#DIV/0!</v>
      </c>
      <c r="S178" s="172"/>
      <c r="T178" s="172">
        <f t="shared" si="29"/>
        <v>0</v>
      </c>
      <c r="U178" s="172" t="e">
        <f t="shared" si="30"/>
        <v>#DIV/0!</v>
      </c>
    </row>
    <row r="179" spans="1:21" x14ac:dyDescent="0.25">
      <c r="A179" s="306"/>
      <c r="B179" s="311"/>
      <c r="C179" s="173" t="s">
        <v>77</v>
      </c>
      <c r="D179" s="170">
        <v>4.9000000000000004</v>
      </c>
      <c r="E179" s="171">
        <v>32.56</v>
      </c>
      <c r="F179" s="171">
        <v>34.020000000000003</v>
      </c>
      <c r="G179" s="171">
        <f t="shared" si="21"/>
        <v>159.54400000000001</v>
      </c>
      <c r="H179" s="171">
        <f t="shared" si="22"/>
        <v>166.69800000000004</v>
      </c>
      <c r="I179" s="171">
        <f t="shared" si="23"/>
        <v>104.48402948402948</v>
      </c>
      <c r="J179" s="172">
        <v>37.08</v>
      </c>
      <c r="K179" s="172">
        <f t="shared" si="24"/>
        <v>181.69200000000001</v>
      </c>
      <c r="L179" s="181">
        <f t="shared" si="25"/>
        <v>108.99470899470897</v>
      </c>
      <c r="M179" s="170"/>
      <c r="N179" s="171">
        <v>0</v>
      </c>
      <c r="O179" s="171">
        <v>0</v>
      </c>
      <c r="P179" s="171">
        <f t="shared" si="26"/>
        <v>0</v>
      </c>
      <c r="Q179" s="171">
        <f t="shared" si="27"/>
        <v>0</v>
      </c>
      <c r="R179" s="171" t="e">
        <f t="shared" si="28"/>
        <v>#DIV/0!</v>
      </c>
      <c r="S179" s="172"/>
      <c r="T179" s="172">
        <f t="shared" si="29"/>
        <v>0</v>
      </c>
      <c r="U179" s="172" t="e">
        <f t="shared" si="30"/>
        <v>#DIV/0!</v>
      </c>
    </row>
    <row r="180" spans="1:21" x14ac:dyDescent="0.25">
      <c r="A180" s="306"/>
      <c r="B180" s="311"/>
      <c r="C180" s="173" t="s">
        <v>78</v>
      </c>
      <c r="D180" s="170">
        <v>13</v>
      </c>
      <c r="E180" s="171">
        <v>31.93</v>
      </c>
      <c r="F180" s="171">
        <v>33.369999999999997</v>
      </c>
      <c r="G180" s="171">
        <f t="shared" si="21"/>
        <v>415.09</v>
      </c>
      <c r="H180" s="171">
        <f t="shared" si="22"/>
        <v>433.80999999999995</v>
      </c>
      <c r="I180" s="171">
        <f t="shared" si="23"/>
        <v>104.50986533041026</v>
      </c>
      <c r="J180" s="172">
        <v>36.369999999999997</v>
      </c>
      <c r="K180" s="172">
        <f t="shared" si="24"/>
        <v>472.80999999999995</v>
      </c>
      <c r="L180" s="181">
        <f t="shared" si="25"/>
        <v>108.99011087803416</v>
      </c>
      <c r="M180" s="170"/>
      <c r="N180" s="171">
        <v>0</v>
      </c>
      <c r="O180" s="171">
        <v>0</v>
      </c>
      <c r="P180" s="171">
        <f t="shared" si="26"/>
        <v>0</v>
      </c>
      <c r="Q180" s="171">
        <f t="shared" si="27"/>
        <v>0</v>
      </c>
      <c r="R180" s="171" t="e">
        <f t="shared" si="28"/>
        <v>#DIV/0!</v>
      </c>
      <c r="S180" s="172"/>
      <c r="T180" s="172">
        <f t="shared" si="29"/>
        <v>0</v>
      </c>
      <c r="U180" s="172" t="e">
        <f t="shared" si="30"/>
        <v>#DIV/0!</v>
      </c>
    </row>
    <row r="181" spans="1:21" x14ac:dyDescent="0.25">
      <c r="A181" s="306"/>
      <c r="B181" s="311"/>
      <c r="C181" s="173" t="s">
        <v>292</v>
      </c>
      <c r="D181" s="170">
        <v>10.64</v>
      </c>
      <c r="E181" s="171">
        <v>41.29</v>
      </c>
      <c r="F181" s="171">
        <v>43.15</v>
      </c>
      <c r="G181" s="171">
        <f t="shared" si="21"/>
        <v>439.32560000000001</v>
      </c>
      <c r="H181" s="171">
        <f t="shared" si="22"/>
        <v>459.11599999999999</v>
      </c>
      <c r="I181" s="171">
        <f t="shared" si="23"/>
        <v>104.50472269314604</v>
      </c>
      <c r="J181" s="172">
        <v>47.04</v>
      </c>
      <c r="K181" s="172">
        <f t="shared" si="24"/>
        <v>500.50560000000002</v>
      </c>
      <c r="L181" s="181">
        <f t="shared" si="25"/>
        <v>109.01506373117033</v>
      </c>
      <c r="M181" s="170"/>
      <c r="N181" s="171">
        <v>0</v>
      </c>
      <c r="O181" s="171">
        <v>0</v>
      </c>
      <c r="P181" s="171">
        <f t="shared" si="26"/>
        <v>0</v>
      </c>
      <c r="Q181" s="171">
        <f t="shared" si="27"/>
        <v>0</v>
      </c>
      <c r="R181" s="171" t="e">
        <f t="shared" si="28"/>
        <v>#DIV/0!</v>
      </c>
      <c r="S181" s="172"/>
      <c r="T181" s="172">
        <f t="shared" si="29"/>
        <v>0</v>
      </c>
      <c r="U181" s="172" t="e">
        <f t="shared" si="30"/>
        <v>#DIV/0!</v>
      </c>
    </row>
    <row r="182" spans="1:21" x14ac:dyDescent="0.25">
      <c r="A182" s="306"/>
      <c r="B182" s="311"/>
      <c r="C182" s="173" t="s">
        <v>293</v>
      </c>
      <c r="D182" s="170">
        <v>61.47</v>
      </c>
      <c r="E182" s="171">
        <v>29.41</v>
      </c>
      <c r="F182" s="171">
        <v>30.73</v>
      </c>
      <c r="G182" s="171">
        <f t="shared" si="21"/>
        <v>1807.8326999999999</v>
      </c>
      <c r="H182" s="171">
        <f t="shared" si="22"/>
        <v>1888.9730999999999</v>
      </c>
      <c r="I182" s="171">
        <f t="shared" si="23"/>
        <v>104.48826929615778</v>
      </c>
      <c r="J182" s="172">
        <v>33.49</v>
      </c>
      <c r="K182" s="172">
        <f t="shared" si="24"/>
        <v>2058.6303000000003</v>
      </c>
      <c r="L182" s="181">
        <f t="shared" si="25"/>
        <v>108.98145135047186</v>
      </c>
      <c r="M182" s="170"/>
      <c r="N182" s="171">
        <v>0</v>
      </c>
      <c r="O182" s="171">
        <v>0</v>
      </c>
      <c r="P182" s="171">
        <f t="shared" si="26"/>
        <v>0</v>
      </c>
      <c r="Q182" s="171">
        <f t="shared" si="27"/>
        <v>0</v>
      </c>
      <c r="R182" s="171" t="e">
        <f t="shared" si="28"/>
        <v>#DIV/0!</v>
      </c>
      <c r="S182" s="172"/>
      <c r="T182" s="172">
        <f t="shared" si="29"/>
        <v>0</v>
      </c>
      <c r="U182" s="172" t="e">
        <f t="shared" si="30"/>
        <v>#DIV/0!</v>
      </c>
    </row>
    <row r="183" spans="1:21" x14ac:dyDescent="0.25">
      <c r="A183" s="306"/>
      <c r="B183" s="311"/>
      <c r="C183" s="173" t="s">
        <v>294</v>
      </c>
      <c r="D183" s="170">
        <v>85.52</v>
      </c>
      <c r="E183" s="171">
        <v>23.93</v>
      </c>
      <c r="F183" s="171">
        <v>25.01</v>
      </c>
      <c r="G183" s="171">
        <f t="shared" si="21"/>
        <v>2046.4935999999998</v>
      </c>
      <c r="H183" s="171">
        <f t="shared" si="22"/>
        <v>2138.8552</v>
      </c>
      <c r="I183" s="171">
        <f t="shared" si="23"/>
        <v>104.51316339323027</v>
      </c>
      <c r="J183" s="172">
        <v>27.26</v>
      </c>
      <c r="K183" s="172">
        <f t="shared" si="24"/>
        <v>2331.2752</v>
      </c>
      <c r="L183" s="181">
        <f t="shared" si="25"/>
        <v>108.99640143942423</v>
      </c>
      <c r="M183" s="170"/>
      <c r="N183" s="171">
        <v>0</v>
      </c>
      <c r="O183" s="171">
        <v>0</v>
      </c>
      <c r="P183" s="171">
        <f t="shared" si="26"/>
        <v>0</v>
      </c>
      <c r="Q183" s="171">
        <f t="shared" si="27"/>
        <v>0</v>
      </c>
      <c r="R183" s="171" t="e">
        <f t="shared" si="28"/>
        <v>#DIV/0!</v>
      </c>
      <c r="S183" s="172"/>
      <c r="T183" s="172">
        <f t="shared" si="29"/>
        <v>0</v>
      </c>
      <c r="U183" s="172" t="e">
        <f t="shared" si="30"/>
        <v>#DIV/0!</v>
      </c>
    </row>
    <row r="184" spans="1:21" x14ac:dyDescent="0.25">
      <c r="A184" s="306"/>
      <c r="B184" s="311"/>
      <c r="C184" s="173" t="s">
        <v>295</v>
      </c>
      <c r="D184" s="170">
        <v>48.4</v>
      </c>
      <c r="E184" s="171">
        <v>27.96</v>
      </c>
      <c r="F184" s="171">
        <v>29.22</v>
      </c>
      <c r="G184" s="171">
        <f t="shared" si="21"/>
        <v>1353.2639999999999</v>
      </c>
      <c r="H184" s="171">
        <f t="shared" si="22"/>
        <v>1414.2479999999998</v>
      </c>
      <c r="I184" s="171">
        <f t="shared" si="23"/>
        <v>104.50643776824033</v>
      </c>
      <c r="J184" s="172">
        <v>31.85</v>
      </c>
      <c r="K184" s="172">
        <f t="shared" si="24"/>
        <v>1541.54</v>
      </c>
      <c r="L184" s="181">
        <f t="shared" si="25"/>
        <v>109.0006844626968</v>
      </c>
      <c r="M184" s="170"/>
      <c r="N184" s="171">
        <v>0</v>
      </c>
      <c r="O184" s="171">
        <v>0</v>
      </c>
      <c r="P184" s="171">
        <f t="shared" si="26"/>
        <v>0</v>
      </c>
      <c r="Q184" s="171">
        <f t="shared" si="27"/>
        <v>0</v>
      </c>
      <c r="R184" s="171" t="e">
        <f t="shared" si="28"/>
        <v>#DIV/0!</v>
      </c>
      <c r="S184" s="172"/>
      <c r="T184" s="172">
        <f t="shared" si="29"/>
        <v>0</v>
      </c>
      <c r="U184" s="172" t="e">
        <f t="shared" si="30"/>
        <v>#DIV/0!</v>
      </c>
    </row>
    <row r="185" spans="1:21" x14ac:dyDescent="0.25">
      <c r="A185" s="306"/>
      <c r="B185" s="311"/>
      <c r="C185" s="173" t="s">
        <v>308</v>
      </c>
      <c r="D185" s="170">
        <v>121.81</v>
      </c>
      <c r="E185" s="171">
        <v>35.35</v>
      </c>
      <c r="F185" s="171">
        <v>37.65</v>
      </c>
      <c r="G185" s="171">
        <f t="shared" si="21"/>
        <v>4305.9835000000003</v>
      </c>
      <c r="H185" s="171">
        <f t="shared" si="22"/>
        <v>4586.1464999999998</v>
      </c>
      <c r="I185" s="171">
        <f t="shared" si="23"/>
        <v>106.50636492220652</v>
      </c>
      <c r="J185" s="172">
        <v>41.04</v>
      </c>
      <c r="K185" s="172">
        <f t="shared" si="24"/>
        <v>4999.0824000000002</v>
      </c>
      <c r="L185" s="181">
        <f t="shared" si="25"/>
        <v>109.00398406374504</v>
      </c>
      <c r="M185" s="170">
        <v>19.8</v>
      </c>
      <c r="N185" s="171">
        <v>63.19</v>
      </c>
      <c r="O185" s="171">
        <v>67.3</v>
      </c>
      <c r="P185" s="171">
        <f t="shared" si="26"/>
        <v>1251.162</v>
      </c>
      <c r="Q185" s="171">
        <f t="shared" si="27"/>
        <v>1332.54</v>
      </c>
      <c r="R185" s="171">
        <f t="shared" si="28"/>
        <v>106.50419370153506</v>
      </c>
      <c r="S185" s="172">
        <v>73.36</v>
      </c>
      <c r="T185" s="172">
        <f t="shared" si="29"/>
        <v>1452.528</v>
      </c>
      <c r="U185" s="172">
        <f>S185/O185*100</f>
        <v>109.00445765230313</v>
      </c>
    </row>
    <row r="186" spans="1:21" x14ac:dyDescent="0.25">
      <c r="A186" s="306"/>
      <c r="B186" s="311"/>
      <c r="C186" s="173" t="s">
        <v>79</v>
      </c>
      <c r="D186" s="170">
        <v>25.7</v>
      </c>
      <c r="E186" s="171">
        <v>38.28</v>
      </c>
      <c r="F186" s="171">
        <v>40.01</v>
      </c>
      <c r="G186" s="171">
        <f t="shared" si="21"/>
        <v>983.79600000000005</v>
      </c>
      <c r="H186" s="171">
        <f t="shared" si="22"/>
        <v>1028.2569999999998</v>
      </c>
      <c r="I186" s="171">
        <f t="shared" si="23"/>
        <v>104.51933124346917</v>
      </c>
      <c r="J186" s="172">
        <v>43.61</v>
      </c>
      <c r="K186" s="172">
        <f t="shared" si="24"/>
        <v>1120.777</v>
      </c>
      <c r="L186" s="181">
        <f t="shared" si="25"/>
        <v>108.99775056235941</v>
      </c>
      <c r="M186" s="170"/>
      <c r="N186" s="171">
        <v>0</v>
      </c>
      <c r="O186" s="171">
        <v>0</v>
      </c>
      <c r="P186" s="171">
        <f t="shared" si="26"/>
        <v>0</v>
      </c>
      <c r="Q186" s="171">
        <f t="shared" si="27"/>
        <v>0</v>
      </c>
      <c r="R186" s="171" t="e">
        <f t="shared" si="28"/>
        <v>#DIV/0!</v>
      </c>
      <c r="S186" s="172"/>
      <c r="T186" s="172">
        <f t="shared" si="29"/>
        <v>0</v>
      </c>
      <c r="U186" s="172" t="e">
        <f t="shared" si="30"/>
        <v>#DIV/0!</v>
      </c>
    </row>
    <row r="187" spans="1:21" ht="30" x14ac:dyDescent="0.25">
      <c r="A187" s="306"/>
      <c r="B187" s="311"/>
      <c r="C187" s="173" t="s">
        <v>80</v>
      </c>
      <c r="D187" s="170">
        <v>13.7</v>
      </c>
      <c r="E187" s="171">
        <v>42.2</v>
      </c>
      <c r="F187" s="171">
        <v>44.1</v>
      </c>
      <c r="G187" s="171">
        <f t="shared" si="21"/>
        <v>578.14</v>
      </c>
      <c r="H187" s="171">
        <f t="shared" si="22"/>
        <v>604.16999999999996</v>
      </c>
      <c r="I187" s="171">
        <f t="shared" si="23"/>
        <v>104.50236966824644</v>
      </c>
      <c r="J187" s="172">
        <v>48.07</v>
      </c>
      <c r="K187" s="172">
        <f t="shared" si="24"/>
        <v>658.55899999999997</v>
      </c>
      <c r="L187" s="181">
        <f t="shared" si="25"/>
        <v>109.00226757369613</v>
      </c>
      <c r="M187" s="170">
        <v>0</v>
      </c>
      <c r="N187" s="171">
        <v>0</v>
      </c>
      <c r="O187" s="171">
        <v>0</v>
      </c>
      <c r="P187" s="171">
        <f t="shared" si="26"/>
        <v>0</v>
      </c>
      <c r="Q187" s="171">
        <f t="shared" si="27"/>
        <v>0</v>
      </c>
      <c r="R187" s="171" t="e">
        <f t="shared" si="28"/>
        <v>#DIV/0!</v>
      </c>
      <c r="S187" s="172"/>
      <c r="T187" s="172">
        <f t="shared" si="29"/>
        <v>0</v>
      </c>
      <c r="U187" s="172" t="e">
        <f t="shared" si="30"/>
        <v>#DIV/0!</v>
      </c>
    </row>
    <row r="188" spans="1:21" ht="30" x14ac:dyDescent="0.25">
      <c r="A188" s="306"/>
      <c r="B188" s="311"/>
      <c r="C188" s="173" t="s">
        <v>81</v>
      </c>
      <c r="D188" s="170">
        <v>32.299999999999997</v>
      </c>
      <c r="E188" s="171">
        <v>30.89</v>
      </c>
      <c r="F188" s="171">
        <v>32.28</v>
      </c>
      <c r="G188" s="171">
        <f t="shared" si="21"/>
        <v>997.74699999999996</v>
      </c>
      <c r="H188" s="171">
        <f t="shared" si="22"/>
        <v>1042.644</v>
      </c>
      <c r="I188" s="171">
        <f t="shared" si="23"/>
        <v>104.49983813531887</v>
      </c>
      <c r="J188" s="172">
        <v>35.18</v>
      </c>
      <c r="K188" s="172">
        <f t="shared" si="24"/>
        <v>1136.3139999999999</v>
      </c>
      <c r="L188" s="181">
        <f t="shared" si="25"/>
        <v>108.98389095415118</v>
      </c>
      <c r="M188" s="170"/>
      <c r="N188" s="171">
        <v>0</v>
      </c>
      <c r="O188" s="171">
        <v>0</v>
      </c>
      <c r="P188" s="171">
        <f t="shared" si="26"/>
        <v>0</v>
      </c>
      <c r="Q188" s="171">
        <f t="shared" si="27"/>
        <v>0</v>
      </c>
      <c r="R188" s="171" t="e">
        <f t="shared" si="28"/>
        <v>#DIV/0!</v>
      </c>
      <c r="S188" s="172"/>
      <c r="T188" s="172">
        <f t="shared" si="29"/>
        <v>0</v>
      </c>
      <c r="U188" s="172" t="e">
        <f t="shared" si="30"/>
        <v>#DIV/0!</v>
      </c>
    </row>
    <row r="189" spans="1:21" x14ac:dyDescent="0.25">
      <c r="A189" s="306"/>
      <c r="B189" s="311"/>
      <c r="C189" s="173" t="s">
        <v>82</v>
      </c>
      <c r="D189" s="170">
        <v>30.4</v>
      </c>
      <c r="E189" s="171">
        <v>42.54</v>
      </c>
      <c r="F189" s="171">
        <v>44.45</v>
      </c>
      <c r="G189" s="171">
        <f t="shared" si="21"/>
        <v>1293.2159999999999</v>
      </c>
      <c r="H189" s="171">
        <f t="shared" si="22"/>
        <v>1351.28</v>
      </c>
      <c r="I189" s="171">
        <f t="shared" si="23"/>
        <v>104.48989186647862</v>
      </c>
      <c r="J189" s="172">
        <v>48.44</v>
      </c>
      <c r="K189" s="172">
        <f t="shared" si="24"/>
        <v>1472.5759999999998</v>
      </c>
      <c r="L189" s="181">
        <f t="shared" si="25"/>
        <v>108.9763779527559</v>
      </c>
      <c r="M189" s="170"/>
      <c r="N189" s="171">
        <v>0</v>
      </c>
      <c r="O189" s="171">
        <v>0</v>
      </c>
      <c r="P189" s="171">
        <f t="shared" si="26"/>
        <v>0</v>
      </c>
      <c r="Q189" s="171">
        <f t="shared" si="27"/>
        <v>0</v>
      </c>
      <c r="R189" s="171" t="e">
        <f t="shared" si="28"/>
        <v>#DIV/0!</v>
      </c>
      <c r="S189" s="172"/>
      <c r="T189" s="172">
        <f t="shared" si="29"/>
        <v>0</v>
      </c>
      <c r="U189" s="172" t="e">
        <f t="shared" si="30"/>
        <v>#DIV/0!</v>
      </c>
    </row>
    <row r="190" spans="1:21" x14ac:dyDescent="0.25">
      <c r="A190" s="306"/>
      <c r="B190" s="311"/>
      <c r="C190" s="173" t="s">
        <v>53</v>
      </c>
      <c r="D190" s="170">
        <v>13.1</v>
      </c>
      <c r="E190" s="171">
        <v>42.12</v>
      </c>
      <c r="F190" s="171">
        <v>44.02</v>
      </c>
      <c r="G190" s="171">
        <f t="shared" si="21"/>
        <v>551.77199999999993</v>
      </c>
      <c r="H190" s="171">
        <f t="shared" si="22"/>
        <v>576.66200000000003</v>
      </c>
      <c r="I190" s="171">
        <f t="shared" si="23"/>
        <v>104.51092117758787</v>
      </c>
      <c r="J190" s="172">
        <v>47.98</v>
      </c>
      <c r="K190" s="172">
        <f t="shared" si="24"/>
        <v>628.5379999999999</v>
      </c>
      <c r="L190" s="181">
        <f t="shared" si="25"/>
        <v>108.99591094956835</v>
      </c>
      <c r="M190" s="170"/>
      <c r="N190" s="171">
        <v>0</v>
      </c>
      <c r="O190" s="171">
        <v>0</v>
      </c>
      <c r="P190" s="171">
        <f t="shared" si="26"/>
        <v>0</v>
      </c>
      <c r="Q190" s="171">
        <f t="shared" si="27"/>
        <v>0</v>
      </c>
      <c r="R190" s="171" t="e">
        <f t="shared" si="28"/>
        <v>#DIV/0!</v>
      </c>
      <c r="S190" s="172"/>
      <c r="T190" s="172">
        <f t="shared" si="29"/>
        <v>0</v>
      </c>
      <c r="U190" s="172" t="e">
        <f t="shared" si="30"/>
        <v>#DIV/0!</v>
      </c>
    </row>
    <row r="191" spans="1:21" ht="45" x14ac:dyDescent="0.25">
      <c r="A191" s="306"/>
      <c r="B191" s="311"/>
      <c r="C191" s="173" t="s">
        <v>151</v>
      </c>
      <c r="D191" s="170">
        <v>19.2</v>
      </c>
      <c r="E191" s="171">
        <v>48.6</v>
      </c>
      <c r="F191" s="171">
        <v>50.78</v>
      </c>
      <c r="G191" s="171">
        <f t="shared" si="21"/>
        <v>933.12</v>
      </c>
      <c r="H191" s="171">
        <f t="shared" si="22"/>
        <v>974.976</v>
      </c>
      <c r="I191" s="171">
        <f t="shared" si="23"/>
        <v>104.48559670781894</v>
      </c>
      <c r="J191" s="172">
        <v>55.36</v>
      </c>
      <c r="K191" s="172">
        <f t="shared" si="24"/>
        <v>1062.912</v>
      </c>
      <c r="L191" s="181">
        <f t="shared" si="25"/>
        <v>109.01929893658921</v>
      </c>
      <c r="M191" s="170"/>
      <c r="N191" s="171">
        <v>0</v>
      </c>
      <c r="O191" s="171">
        <v>0</v>
      </c>
      <c r="P191" s="171">
        <f t="shared" si="26"/>
        <v>0</v>
      </c>
      <c r="Q191" s="171">
        <f t="shared" si="27"/>
        <v>0</v>
      </c>
      <c r="R191" s="171" t="e">
        <f t="shared" si="28"/>
        <v>#DIV/0!</v>
      </c>
      <c r="S191" s="172"/>
      <c r="T191" s="172">
        <f t="shared" si="29"/>
        <v>0</v>
      </c>
      <c r="U191" s="172" t="e">
        <f t="shared" si="30"/>
        <v>#DIV/0!</v>
      </c>
    </row>
    <row r="192" spans="1:21" x14ac:dyDescent="0.25">
      <c r="A192" s="306"/>
      <c r="B192" s="311"/>
      <c r="C192" s="173" t="s">
        <v>83</v>
      </c>
      <c r="D192" s="170">
        <v>52.6</v>
      </c>
      <c r="E192" s="171">
        <v>22.06</v>
      </c>
      <c r="F192" s="171">
        <v>23.05</v>
      </c>
      <c r="G192" s="171">
        <f t="shared" si="21"/>
        <v>1160.356</v>
      </c>
      <c r="H192" s="171">
        <f t="shared" si="22"/>
        <v>1212.43</v>
      </c>
      <c r="I192" s="171">
        <f t="shared" si="23"/>
        <v>104.48776065276519</v>
      </c>
      <c r="J192" s="172">
        <v>25.13</v>
      </c>
      <c r="K192" s="172">
        <f t="shared" si="24"/>
        <v>1321.838</v>
      </c>
      <c r="L192" s="181">
        <f t="shared" si="25"/>
        <v>109.02386117136658</v>
      </c>
      <c r="M192" s="170"/>
      <c r="N192" s="171">
        <v>0</v>
      </c>
      <c r="O192" s="171">
        <v>0</v>
      </c>
      <c r="P192" s="171">
        <f t="shared" si="26"/>
        <v>0</v>
      </c>
      <c r="Q192" s="171">
        <f t="shared" si="27"/>
        <v>0</v>
      </c>
      <c r="R192" s="171" t="e">
        <f t="shared" si="28"/>
        <v>#DIV/0!</v>
      </c>
      <c r="S192" s="172"/>
      <c r="T192" s="172">
        <f t="shared" si="29"/>
        <v>0</v>
      </c>
      <c r="U192" s="172" t="e">
        <f t="shared" si="30"/>
        <v>#DIV/0!</v>
      </c>
    </row>
    <row r="193" spans="1:21" x14ac:dyDescent="0.25">
      <c r="A193" s="306"/>
      <c r="B193" s="311"/>
      <c r="C193" s="173" t="s">
        <v>275</v>
      </c>
      <c r="D193" s="170">
        <v>20.3</v>
      </c>
      <c r="E193" s="171">
        <v>35.18</v>
      </c>
      <c r="F193" s="171">
        <v>36.770000000000003</v>
      </c>
      <c r="G193" s="171">
        <f t="shared" si="21"/>
        <v>714.154</v>
      </c>
      <c r="H193" s="171">
        <f t="shared" si="22"/>
        <v>746.43100000000004</v>
      </c>
      <c r="I193" s="171">
        <f t="shared" si="23"/>
        <v>104.51961341671405</v>
      </c>
      <c r="J193" s="172">
        <v>40.08</v>
      </c>
      <c r="K193" s="172">
        <f t="shared" si="24"/>
        <v>813.62400000000002</v>
      </c>
      <c r="L193" s="181">
        <f t="shared" si="25"/>
        <v>109.00190372586347</v>
      </c>
      <c r="M193" s="170"/>
      <c r="N193" s="171">
        <v>0</v>
      </c>
      <c r="O193" s="171">
        <v>0</v>
      </c>
      <c r="P193" s="171">
        <f t="shared" si="26"/>
        <v>0</v>
      </c>
      <c r="Q193" s="171">
        <f t="shared" si="27"/>
        <v>0</v>
      </c>
      <c r="R193" s="171" t="e">
        <f t="shared" si="28"/>
        <v>#DIV/0!</v>
      </c>
      <c r="S193" s="172"/>
      <c r="T193" s="172">
        <f t="shared" si="29"/>
        <v>0</v>
      </c>
      <c r="U193" s="172" t="e">
        <f t="shared" si="30"/>
        <v>#DIV/0!</v>
      </c>
    </row>
    <row r="194" spans="1:21" ht="30" x14ac:dyDescent="0.25">
      <c r="A194" s="306"/>
      <c r="B194" s="311"/>
      <c r="C194" s="173" t="s">
        <v>246</v>
      </c>
      <c r="D194" s="170">
        <v>30.4</v>
      </c>
      <c r="E194" s="171">
        <v>47.15</v>
      </c>
      <c r="F194" s="171">
        <v>49.27</v>
      </c>
      <c r="G194" s="171">
        <f t="shared" si="21"/>
        <v>1433.36</v>
      </c>
      <c r="H194" s="171">
        <f t="shared" si="22"/>
        <v>1497.808</v>
      </c>
      <c r="I194" s="171">
        <f t="shared" si="23"/>
        <v>104.4962884411453</v>
      </c>
      <c r="J194" s="172">
        <v>53.71</v>
      </c>
      <c r="K194" s="172">
        <f t="shared" si="24"/>
        <v>1632.7839999999999</v>
      </c>
      <c r="L194" s="181">
        <f t="shared" si="25"/>
        <v>109.01156890602802</v>
      </c>
      <c r="M194" s="170"/>
      <c r="N194" s="171">
        <v>0</v>
      </c>
      <c r="O194" s="171">
        <v>0</v>
      </c>
      <c r="P194" s="171">
        <f t="shared" si="26"/>
        <v>0</v>
      </c>
      <c r="Q194" s="171">
        <f t="shared" si="27"/>
        <v>0</v>
      </c>
      <c r="R194" s="171" t="e">
        <f t="shared" si="28"/>
        <v>#DIV/0!</v>
      </c>
      <c r="S194" s="172"/>
      <c r="T194" s="172">
        <f t="shared" si="29"/>
        <v>0</v>
      </c>
      <c r="U194" s="172" t="e">
        <f t="shared" si="30"/>
        <v>#DIV/0!</v>
      </c>
    </row>
    <row r="195" spans="1:21" ht="30" x14ac:dyDescent="0.25">
      <c r="A195" s="306"/>
      <c r="B195" s="311"/>
      <c r="C195" s="173" t="s">
        <v>84</v>
      </c>
      <c r="D195" s="170">
        <v>48.1</v>
      </c>
      <c r="E195" s="171">
        <v>48.6</v>
      </c>
      <c r="F195" s="171">
        <v>50.78</v>
      </c>
      <c r="G195" s="171">
        <f t="shared" si="21"/>
        <v>2337.6600000000003</v>
      </c>
      <c r="H195" s="171">
        <f t="shared" si="22"/>
        <v>2442.518</v>
      </c>
      <c r="I195" s="171">
        <f t="shared" si="23"/>
        <v>104.48559670781894</v>
      </c>
      <c r="J195" s="172">
        <v>55.36</v>
      </c>
      <c r="K195" s="172">
        <f t="shared" si="24"/>
        <v>2662.8160000000003</v>
      </c>
      <c r="L195" s="181">
        <f t="shared" si="25"/>
        <v>109.01929893658921</v>
      </c>
      <c r="M195" s="170"/>
      <c r="N195" s="171">
        <v>0</v>
      </c>
      <c r="O195" s="171">
        <v>0</v>
      </c>
      <c r="P195" s="171">
        <f t="shared" si="26"/>
        <v>0</v>
      </c>
      <c r="Q195" s="171">
        <f t="shared" si="27"/>
        <v>0</v>
      </c>
      <c r="R195" s="171" t="e">
        <f t="shared" si="28"/>
        <v>#DIV/0!</v>
      </c>
      <c r="S195" s="172"/>
      <c r="T195" s="172">
        <f t="shared" si="29"/>
        <v>0</v>
      </c>
      <c r="U195" s="172" t="e">
        <f t="shared" si="30"/>
        <v>#DIV/0!</v>
      </c>
    </row>
    <row r="196" spans="1:21" ht="30" x14ac:dyDescent="0.25">
      <c r="A196" s="306"/>
      <c r="B196" s="311"/>
      <c r="C196" s="173" t="s">
        <v>85</v>
      </c>
      <c r="D196" s="170">
        <v>15.9</v>
      </c>
      <c r="E196" s="171">
        <v>44.06</v>
      </c>
      <c r="F196" s="171">
        <v>46.04</v>
      </c>
      <c r="G196" s="171">
        <f t="shared" si="21"/>
        <v>700.55400000000009</v>
      </c>
      <c r="H196" s="171">
        <f t="shared" si="22"/>
        <v>732.03600000000006</v>
      </c>
      <c r="I196" s="171">
        <f t="shared" si="23"/>
        <v>104.49387199273717</v>
      </c>
      <c r="J196" s="172">
        <v>50.18</v>
      </c>
      <c r="K196" s="172">
        <f t="shared" si="24"/>
        <v>797.86199999999997</v>
      </c>
      <c r="L196" s="181">
        <f t="shared" si="25"/>
        <v>108.99218071242399</v>
      </c>
      <c r="M196" s="170"/>
      <c r="N196" s="171">
        <v>0</v>
      </c>
      <c r="O196" s="171">
        <v>0</v>
      </c>
      <c r="P196" s="171">
        <f t="shared" si="26"/>
        <v>0</v>
      </c>
      <c r="Q196" s="171">
        <f t="shared" si="27"/>
        <v>0</v>
      </c>
      <c r="R196" s="171" t="e">
        <f t="shared" si="28"/>
        <v>#DIV/0!</v>
      </c>
      <c r="S196" s="172"/>
      <c r="T196" s="172">
        <f t="shared" si="29"/>
        <v>0</v>
      </c>
      <c r="U196" s="172" t="e">
        <f t="shared" si="30"/>
        <v>#DIV/0!</v>
      </c>
    </row>
    <row r="197" spans="1:21" ht="30" x14ac:dyDescent="0.25">
      <c r="A197" s="306"/>
      <c r="B197" s="311"/>
      <c r="C197" s="173" t="s">
        <v>86</v>
      </c>
      <c r="D197" s="170">
        <v>20.5</v>
      </c>
      <c r="E197" s="171">
        <v>38.049999999999997</v>
      </c>
      <c r="F197" s="171">
        <v>39.770000000000003</v>
      </c>
      <c r="G197" s="171">
        <f t="shared" si="21"/>
        <v>780.02499999999998</v>
      </c>
      <c r="H197" s="171">
        <f t="shared" si="22"/>
        <v>815.28500000000008</v>
      </c>
      <c r="I197" s="171">
        <f t="shared" si="23"/>
        <v>104.52036793692511</v>
      </c>
      <c r="J197" s="172">
        <v>43.34</v>
      </c>
      <c r="K197" s="172">
        <f t="shared" si="24"/>
        <v>888.47</v>
      </c>
      <c r="L197" s="181">
        <f t="shared" si="25"/>
        <v>108.97661553935127</v>
      </c>
      <c r="M197" s="170"/>
      <c r="N197" s="171">
        <v>0</v>
      </c>
      <c r="O197" s="171">
        <v>0</v>
      </c>
      <c r="P197" s="171">
        <f t="shared" si="26"/>
        <v>0</v>
      </c>
      <c r="Q197" s="171">
        <f t="shared" si="27"/>
        <v>0</v>
      </c>
      <c r="R197" s="171" t="e">
        <f t="shared" si="28"/>
        <v>#DIV/0!</v>
      </c>
      <c r="S197" s="172"/>
      <c r="T197" s="172">
        <f t="shared" si="29"/>
        <v>0</v>
      </c>
      <c r="U197" s="172" t="e">
        <f t="shared" si="30"/>
        <v>#DIV/0!</v>
      </c>
    </row>
    <row r="198" spans="1:21" ht="30" x14ac:dyDescent="0.25">
      <c r="A198" s="306"/>
      <c r="B198" s="311"/>
      <c r="C198" s="173" t="s">
        <v>87</v>
      </c>
      <c r="D198" s="170">
        <v>18.100000000000001</v>
      </c>
      <c r="E198" s="171">
        <v>32.35</v>
      </c>
      <c r="F198" s="171">
        <v>33.799999999999997</v>
      </c>
      <c r="G198" s="171">
        <f t="shared" si="21"/>
        <v>585.53500000000008</v>
      </c>
      <c r="H198" s="171">
        <f t="shared" si="22"/>
        <v>611.78</v>
      </c>
      <c r="I198" s="171">
        <f t="shared" si="23"/>
        <v>104.48222565687789</v>
      </c>
      <c r="J198" s="172">
        <v>36.85</v>
      </c>
      <c r="K198" s="172">
        <f t="shared" si="24"/>
        <v>666.98500000000013</v>
      </c>
      <c r="L198" s="181">
        <f t="shared" si="25"/>
        <v>109.02366863905326</v>
      </c>
      <c r="M198" s="170"/>
      <c r="N198" s="171">
        <v>0</v>
      </c>
      <c r="O198" s="171">
        <v>0</v>
      </c>
      <c r="P198" s="171">
        <f t="shared" si="26"/>
        <v>0</v>
      </c>
      <c r="Q198" s="171">
        <f t="shared" si="27"/>
        <v>0</v>
      </c>
      <c r="R198" s="171" t="e">
        <f t="shared" si="28"/>
        <v>#DIV/0!</v>
      </c>
      <c r="S198" s="172"/>
      <c r="T198" s="172">
        <f t="shared" si="29"/>
        <v>0</v>
      </c>
      <c r="U198" s="172" t="e">
        <f t="shared" si="30"/>
        <v>#DIV/0!</v>
      </c>
    </row>
    <row r="199" spans="1:21" ht="30" x14ac:dyDescent="0.25">
      <c r="A199" s="306"/>
      <c r="B199" s="311"/>
      <c r="C199" s="173" t="s">
        <v>88</v>
      </c>
      <c r="D199" s="170">
        <v>44.6</v>
      </c>
      <c r="E199" s="171">
        <v>36.07</v>
      </c>
      <c r="F199" s="171">
        <v>37.69</v>
      </c>
      <c r="G199" s="171">
        <f t="shared" si="21"/>
        <v>1608.722</v>
      </c>
      <c r="H199" s="171">
        <f t="shared" si="22"/>
        <v>1680.9739999999999</v>
      </c>
      <c r="I199" s="171">
        <f t="shared" si="23"/>
        <v>104.49126698087052</v>
      </c>
      <c r="J199" s="172">
        <v>41.09</v>
      </c>
      <c r="K199" s="172">
        <f t="shared" si="24"/>
        <v>1832.6140000000003</v>
      </c>
      <c r="L199" s="181">
        <f t="shared" si="25"/>
        <v>109.02096046696738</v>
      </c>
      <c r="M199" s="170"/>
      <c r="N199" s="171">
        <v>0</v>
      </c>
      <c r="O199" s="171">
        <v>0</v>
      </c>
      <c r="P199" s="171">
        <f t="shared" si="26"/>
        <v>0</v>
      </c>
      <c r="Q199" s="171">
        <f t="shared" si="27"/>
        <v>0</v>
      </c>
      <c r="R199" s="171" t="e">
        <f t="shared" si="28"/>
        <v>#DIV/0!</v>
      </c>
      <c r="S199" s="172"/>
      <c r="T199" s="172">
        <f t="shared" si="29"/>
        <v>0</v>
      </c>
      <c r="U199" s="172" t="e">
        <f t="shared" si="30"/>
        <v>#DIV/0!</v>
      </c>
    </row>
    <row r="200" spans="1:21" x14ac:dyDescent="0.25">
      <c r="A200" s="306"/>
      <c r="B200" s="311"/>
      <c r="C200" s="173" t="s">
        <v>89</v>
      </c>
      <c r="D200" s="170">
        <v>14.4</v>
      </c>
      <c r="E200" s="171">
        <v>37.630000000000003</v>
      </c>
      <c r="F200" s="171">
        <v>39.32</v>
      </c>
      <c r="G200" s="171">
        <f t="shared" si="21"/>
        <v>541.87200000000007</v>
      </c>
      <c r="H200" s="171">
        <f t="shared" si="22"/>
        <v>566.20799999999997</v>
      </c>
      <c r="I200" s="171">
        <f t="shared" si="23"/>
        <v>104.49109752856762</v>
      </c>
      <c r="J200" s="172">
        <v>42.86</v>
      </c>
      <c r="K200" s="172">
        <f t="shared" si="24"/>
        <v>617.18399999999997</v>
      </c>
      <c r="L200" s="181">
        <f t="shared" si="25"/>
        <v>109.00305188199388</v>
      </c>
      <c r="M200" s="170"/>
      <c r="N200" s="171">
        <v>0</v>
      </c>
      <c r="O200" s="171">
        <v>0</v>
      </c>
      <c r="P200" s="171">
        <f t="shared" si="26"/>
        <v>0</v>
      </c>
      <c r="Q200" s="171">
        <f t="shared" si="27"/>
        <v>0</v>
      </c>
      <c r="R200" s="171" t="e">
        <f t="shared" si="28"/>
        <v>#DIV/0!</v>
      </c>
      <c r="S200" s="172"/>
      <c r="T200" s="172">
        <f t="shared" si="29"/>
        <v>0</v>
      </c>
      <c r="U200" s="172" t="e">
        <f t="shared" si="30"/>
        <v>#DIV/0!</v>
      </c>
    </row>
    <row r="201" spans="1:21" x14ac:dyDescent="0.25">
      <c r="A201" s="306"/>
      <c r="B201" s="311"/>
      <c r="C201" s="173" t="s">
        <v>90</v>
      </c>
      <c r="D201" s="170">
        <v>16.600000000000001</v>
      </c>
      <c r="E201" s="171">
        <v>30.34</v>
      </c>
      <c r="F201" s="171">
        <v>31.7</v>
      </c>
      <c r="G201" s="171">
        <f t="shared" si="21"/>
        <v>503.64400000000006</v>
      </c>
      <c r="H201" s="171">
        <f t="shared" si="22"/>
        <v>526.22</v>
      </c>
      <c r="I201" s="171">
        <f t="shared" si="23"/>
        <v>104.4825313117996</v>
      </c>
      <c r="J201" s="172">
        <v>34.56</v>
      </c>
      <c r="K201" s="172">
        <f t="shared" si="24"/>
        <v>573.69600000000014</v>
      </c>
      <c r="L201" s="181">
        <f t="shared" si="25"/>
        <v>109.02208201892745</v>
      </c>
      <c r="M201" s="170"/>
      <c r="N201" s="171">
        <v>0</v>
      </c>
      <c r="O201" s="171">
        <v>0</v>
      </c>
      <c r="P201" s="171">
        <f t="shared" si="26"/>
        <v>0</v>
      </c>
      <c r="Q201" s="171">
        <f t="shared" si="27"/>
        <v>0</v>
      </c>
      <c r="R201" s="171" t="e">
        <f t="shared" si="28"/>
        <v>#DIV/0!</v>
      </c>
      <c r="S201" s="172"/>
      <c r="T201" s="172">
        <f t="shared" si="29"/>
        <v>0</v>
      </c>
      <c r="U201" s="172" t="e">
        <f t="shared" si="30"/>
        <v>#DIV/0!</v>
      </c>
    </row>
    <row r="202" spans="1:21" x14ac:dyDescent="0.25">
      <c r="A202" s="306"/>
      <c r="B202" s="311"/>
      <c r="C202" s="173" t="s">
        <v>91</v>
      </c>
      <c r="D202" s="170">
        <v>37.299999999999997</v>
      </c>
      <c r="E202" s="171">
        <v>30.72</v>
      </c>
      <c r="F202" s="171">
        <v>32.1</v>
      </c>
      <c r="G202" s="171">
        <f t="shared" si="21"/>
        <v>1145.8559999999998</v>
      </c>
      <c r="H202" s="171">
        <f t="shared" si="22"/>
        <v>1197.33</v>
      </c>
      <c r="I202" s="171">
        <f t="shared" si="23"/>
        <v>104.4921875</v>
      </c>
      <c r="J202" s="172">
        <v>34.99</v>
      </c>
      <c r="K202" s="172">
        <f t="shared" si="24"/>
        <v>1305.127</v>
      </c>
      <c r="L202" s="181">
        <f t="shared" si="25"/>
        <v>109.00311526479751</v>
      </c>
      <c r="M202" s="170"/>
      <c r="N202" s="171">
        <v>0</v>
      </c>
      <c r="O202" s="171">
        <v>0</v>
      </c>
      <c r="P202" s="171">
        <f t="shared" si="26"/>
        <v>0</v>
      </c>
      <c r="Q202" s="171">
        <f t="shared" si="27"/>
        <v>0</v>
      </c>
      <c r="R202" s="171" t="e">
        <f t="shared" si="28"/>
        <v>#DIV/0!</v>
      </c>
      <c r="S202" s="172"/>
      <c r="T202" s="172">
        <f t="shared" si="29"/>
        <v>0</v>
      </c>
      <c r="U202" s="172" t="e">
        <f t="shared" si="30"/>
        <v>#DIV/0!</v>
      </c>
    </row>
    <row r="203" spans="1:21" x14ac:dyDescent="0.25">
      <c r="A203" s="306"/>
      <c r="B203" s="311"/>
      <c r="C203" s="173" t="s">
        <v>92</v>
      </c>
      <c r="D203" s="170">
        <v>20.9</v>
      </c>
      <c r="E203" s="171">
        <v>37.44</v>
      </c>
      <c r="F203" s="171">
        <v>39.119999999999997</v>
      </c>
      <c r="G203" s="171">
        <f t="shared" si="21"/>
        <v>782.49599999999987</v>
      </c>
      <c r="H203" s="171">
        <f t="shared" si="22"/>
        <v>817.60799999999995</v>
      </c>
      <c r="I203" s="171">
        <f t="shared" si="23"/>
        <v>104.48717948717949</v>
      </c>
      <c r="J203" s="172">
        <v>42.64</v>
      </c>
      <c r="K203" s="172">
        <f t="shared" si="24"/>
        <v>891.17599999999993</v>
      </c>
      <c r="L203" s="181">
        <f t="shared" si="25"/>
        <v>108.99795501022496</v>
      </c>
      <c r="M203" s="170"/>
      <c r="N203" s="171">
        <v>0</v>
      </c>
      <c r="O203" s="171">
        <v>0</v>
      </c>
      <c r="P203" s="171">
        <f t="shared" si="26"/>
        <v>0</v>
      </c>
      <c r="Q203" s="171">
        <f t="shared" si="27"/>
        <v>0</v>
      </c>
      <c r="R203" s="171" t="e">
        <f t="shared" si="28"/>
        <v>#DIV/0!</v>
      </c>
      <c r="S203" s="172"/>
      <c r="T203" s="172">
        <f t="shared" si="29"/>
        <v>0</v>
      </c>
      <c r="U203" s="172" t="e">
        <f t="shared" si="30"/>
        <v>#DIV/0!</v>
      </c>
    </row>
    <row r="204" spans="1:21" ht="30" x14ac:dyDescent="0.25">
      <c r="A204" s="306"/>
      <c r="B204" s="311"/>
      <c r="C204" s="173" t="s">
        <v>94</v>
      </c>
      <c r="D204" s="170">
        <v>36.4</v>
      </c>
      <c r="E204" s="171">
        <v>41.21</v>
      </c>
      <c r="F204" s="171">
        <v>43.06</v>
      </c>
      <c r="G204" s="171">
        <f t="shared" si="21"/>
        <v>1500.0439999999999</v>
      </c>
      <c r="H204" s="171">
        <f t="shared" si="22"/>
        <v>1567.384</v>
      </c>
      <c r="I204" s="171">
        <f t="shared" si="23"/>
        <v>104.48920165008492</v>
      </c>
      <c r="J204" s="172">
        <v>46.93</v>
      </c>
      <c r="K204" s="172">
        <f t="shared" si="24"/>
        <v>1708.252</v>
      </c>
      <c r="L204" s="181">
        <f t="shared" si="25"/>
        <v>108.98745935903389</v>
      </c>
      <c r="M204" s="170"/>
      <c r="N204" s="171">
        <v>0</v>
      </c>
      <c r="O204" s="171">
        <v>0</v>
      </c>
      <c r="P204" s="171">
        <f t="shared" si="26"/>
        <v>0</v>
      </c>
      <c r="Q204" s="171">
        <f t="shared" si="27"/>
        <v>0</v>
      </c>
      <c r="R204" s="171" t="e">
        <f t="shared" si="28"/>
        <v>#DIV/0!</v>
      </c>
      <c r="S204" s="172"/>
      <c r="T204" s="172">
        <f t="shared" si="29"/>
        <v>0</v>
      </c>
      <c r="U204" s="172" t="e">
        <f t="shared" si="30"/>
        <v>#DIV/0!</v>
      </c>
    </row>
    <row r="205" spans="1:21" ht="75" x14ac:dyDescent="0.25">
      <c r="A205" s="306"/>
      <c r="B205" s="311"/>
      <c r="C205" s="173" t="s">
        <v>276</v>
      </c>
      <c r="D205" s="170">
        <v>188.9</v>
      </c>
      <c r="E205" s="171">
        <v>48.6</v>
      </c>
      <c r="F205" s="171">
        <v>50.78</v>
      </c>
      <c r="G205" s="171">
        <f t="shared" si="21"/>
        <v>9180.5400000000009</v>
      </c>
      <c r="H205" s="171">
        <f t="shared" si="22"/>
        <v>9592.3420000000006</v>
      </c>
      <c r="I205" s="171">
        <f t="shared" si="23"/>
        <v>104.48559670781894</v>
      </c>
      <c r="J205" s="172">
        <v>55.36</v>
      </c>
      <c r="K205" s="172">
        <f t="shared" si="24"/>
        <v>10457.504000000001</v>
      </c>
      <c r="L205" s="181">
        <f t="shared" si="25"/>
        <v>109.01929893658921</v>
      </c>
      <c r="M205" s="170"/>
      <c r="N205" s="171">
        <v>0</v>
      </c>
      <c r="O205" s="171">
        <v>0</v>
      </c>
      <c r="P205" s="171">
        <f t="shared" si="26"/>
        <v>0</v>
      </c>
      <c r="Q205" s="171">
        <f t="shared" si="27"/>
        <v>0</v>
      </c>
      <c r="R205" s="171" t="e">
        <f t="shared" si="28"/>
        <v>#DIV/0!</v>
      </c>
      <c r="S205" s="172"/>
      <c r="T205" s="172">
        <f t="shared" si="29"/>
        <v>0</v>
      </c>
      <c r="U205" s="172" t="e">
        <f t="shared" si="30"/>
        <v>#DIV/0!</v>
      </c>
    </row>
    <row r="206" spans="1:21" ht="135" x14ac:dyDescent="0.25">
      <c r="A206" s="306"/>
      <c r="B206" s="311"/>
      <c r="C206" s="173" t="s">
        <v>93</v>
      </c>
      <c r="D206" s="170">
        <v>108.8</v>
      </c>
      <c r="E206" s="171">
        <v>41.21</v>
      </c>
      <c r="F206" s="171">
        <v>43.06</v>
      </c>
      <c r="G206" s="171">
        <f t="shared" ref="G206:G233" si="31">D206*E206</f>
        <v>4483.6480000000001</v>
      </c>
      <c r="H206" s="171">
        <f t="shared" ref="H206:H233" si="32">D206*F206</f>
        <v>4684.9279999999999</v>
      </c>
      <c r="I206" s="171">
        <f t="shared" ref="I206:I233" si="33">F206/E206*100</f>
        <v>104.48920165008492</v>
      </c>
      <c r="J206" s="172">
        <v>46.93</v>
      </c>
      <c r="K206" s="172">
        <f t="shared" ref="K206:K233" si="34">D206*J206</f>
        <v>5105.9839999999995</v>
      </c>
      <c r="L206" s="181">
        <f t="shared" ref="L206:L233" si="35">J206/F206*100</f>
        <v>108.98745935903389</v>
      </c>
      <c r="M206" s="170"/>
      <c r="N206" s="171">
        <v>0</v>
      </c>
      <c r="O206" s="171">
        <v>0</v>
      </c>
      <c r="P206" s="171">
        <f t="shared" ref="P206:P233" si="36">M206*N206</f>
        <v>0</v>
      </c>
      <c r="Q206" s="171">
        <f t="shared" ref="Q206:Q233" si="37">M206*O206</f>
        <v>0</v>
      </c>
      <c r="R206" s="171" t="e">
        <f t="shared" ref="R206:R233" si="38">Q206/P206*100</f>
        <v>#DIV/0!</v>
      </c>
      <c r="S206" s="172"/>
      <c r="T206" s="172">
        <f t="shared" ref="T206:T233" si="39">M206*S206</f>
        <v>0</v>
      </c>
      <c r="U206" s="172" t="e">
        <f t="shared" ref="U206:U233" si="40">S206/O206*100</f>
        <v>#DIV/0!</v>
      </c>
    </row>
    <row r="207" spans="1:21" x14ac:dyDescent="0.25">
      <c r="A207" s="306"/>
      <c r="B207" s="311"/>
      <c r="C207" s="173" t="s">
        <v>153</v>
      </c>
      <c r="D207" s="170">
        <v>91.79</v>
      </c>
      <c r="E207" s="171">
        <v>43.37</v>
      </c>
      <c r="F207" s="171">
        <v>45.32</v>
      </c>
      <c r="G207" s="171">
        <f t="shared" si="31"/>
        <v>3980.9322999999999</v>
      </c>
      <c r="H207" s="171">
        <f t="shared" si="32"/>
        <v>4159.9228000000003</v>
      </c>
      <c r="I207" s="171">
        <f t="shared" si="33"/>
        <v>104.4961955268619</v>
      </c>
      <c r="J207" s="172">
        <v>49.4</v>
      </c>
      <c r="K207" s="172">
        <f t="shared" si="34"/>
        <v>4534.4260000000004</v>
      </c>
      <c r="L207" s="181">
        <f t="shared" si="35"/>
        <v>109.0026478375993</v>
      </c>
      <c r="M207" s="170"/>
      <c r="N207" s="171">
        <v>0</v>
      </c>
      <c r="O207" s="171">
        <v>0</v>
      </c>
      <c r="P207" s="171">
        <f t="shared" si="36"/>
        <v>0</v>
      </c>
      <c r="Q207" s="171">
        <f t="shared" si="37"/>
        <v>0</v>
      </c>
      <c r="R207" s="171" t="e">
        <f t="shared" si="38"/>
        <v>#DIV/0!</v>
      </c>
      <c r="S207" s="172"/>
      <c r="T207" s="172">
        <f t="shared" si="39"/>
        <v>0</v>
      </c>
      <c r="U207" s="172" t="e">
        <f t="shared" si="40"/>
        <v>#DIV/0!</v>
      </c>
    </row>
    <row r="208" spans="1:21" ht="30" x14ac:dyDescent="0.25">
      <c r="A208" s="306"/>
      <c r="B208" s="311"/>
      <c r="C208" s="173" t="s">
        <v>296</v>
      </c>
      <c r="D208" s="170">
        <v>25.76</v>
      </c>
      <c r="E208" s="171">
        <v>35.54</v>
      </c>
      <c r="F208" s="171">
        <v>37.14</v>
      </c>
      <c r="G208" s="171">
        <f t="shared" si="31"/>
        <v>915.5104</v>
      </c>
      <c r="H208" s="171">
        <f t="shared" si="32"/>
        <v>956.72640000000013</v>
      </c>
      <c r="I208" s="171">
        <f t="shared" si="33"/>
        <v>104.50196961170512</v>
      </c>
      <c r="J208" s="172">
        <v>40.49</v>
      </c>
      <c r="K208" s="172">
        <f t="shared" si="34"/>
        <v>1043.0224000000001</v>
      </c>
      <c r="L208" s="181">
        <f t="shared" si="35"/>
        <v>109.01992460958536</v>
      </c>
      <c r="M208" s="170"/>
      <c r="N208" s="171">
        <v>0</v>
      </c>
      <c r="O208" s="171">
        <v>0</v>
      </c>
      <c r="P208" s="171">
        <f t="shared" si="36"/>
        <v>0</v>
      </c>
      <c r="Q208" s="171">
        <f t="shared" si="37"/>
        <v>0</v>
      </c>
      <c r="R208" s="171" t="e">
        <f t="shared" si="38"/>
        <v>#DIV/0!</v>
      </c>
      <c r="S208" s="172"/>
      <c r="T208" s="172">
        <f t="shared" si="39"/>
        <v>0</v>
      </c>
      <c r="U208" s="172" t="e">
        <f t="shared" si="40"/>
        <v>#DIV/0!</v>
      </c>
    </row>
    <row r="209" spans="1:21" ht="75" x14ac:dyDescent="0.25">
      <c r="A209" s="306"/>
      <c r="B209" s="311"/>
      <c r="C209" s="173" t="s">
        <v>149</v>
      </c>
      <c r="D209" s="170">
        <v>296.5</v>
      </c>
      <c r="E209" s="171">
        <v>41.29</v>
      </c>
      <c r="F209" s="171">
        <v>43.15</v>
      </c>
      <c r="G209" s="171">
        <f t="shared" si="31"/>
        <v>12242.485000000001</v>
      </c>
      <c r="H209" s="171">
        <f t="shared" si="32"/>
        <v>12793.975</v>
      </c>
      <c r="I209" s="171">
        <f t="shared" si="33"/>
        <v>104.50472269314604</v>
      </c>
      <c r="J209" s="172">
        <v>47.04</v>
      </c>
      <c r="K209" s="172">
        <f t="shared" si="34"/>
        <v>13947.36</v>
      </c>
      <c r="L209" s="181">
        <f t="shared" si="35"/>
        <v>109.01506373117033</v>
      </c>
      <c r="M209" s="170"/>
      <c r="N209" s="171">
        <v>0</v>
      </c>
      <c r="O209" s="171">
        <v>0</v>
      </c>
      <c r="P209" s="171">
        <f t="shared" si="36"/>
        <v>0</v>
      </c>
      <c r="Q209" s="171">
        <f t="shared" si="37"/>
        <v>0</v>
      </c>
      <c r="R209" s="171" t="e">
        <f t="shared" si="38"/>
        <v>#DIV/0!</v>
      </c>
      <c r="S209" s="172"/>
      <c r="T209" s="172">
        <f t="shared" si="39"/>
        <v>0</v>
      </c>
      <c r="U209" s="172" t="e">
        <f t="shared" si="40"/>
        <v>#DIV/0!</v>
      </c>
    </row>
    <row r="210" spans="1:21" ht="45" x14ac:dyDescent="0.25">
      <c r="A210" s="306"/>
      <c r="B210" s="311"/>
      <c r="C210" s="173" t="s">
        <v>154</v>
      </c>
      <c r="D210" s="170">
        <v>16.5</v>
      </c>
      <c r="E210" s="171">
        <v>45.1</v>
      </c>
      <c r="F210" s="171">
        <v>47.12</v>
      </c>
      <c r="G210" s="171">
        <f t="shared" si="31"/>
        <v>744.15</v>
      </c>
      <c r="H210" s="171">
        <f t="shared" si="32"/>
        <v>777.4799999999999</v>
      </c>
      <c r="I210" s="171">
        <f t="shared" si="33"/>
        <v>104.47893569844788</v>
      </c>
      <c r="J210" s="172">
        <v>51.36</v>
      </c>
      <c r="K210" s="172">
        <f t="shared" si="34"/>
        <v>847.43999999999994</v>
      </c>
      <c r="L210" s="181">
        <f t="shared" si="35"/>
        <v>108.99830220713073</v>
      </c>
      <c r="M210" s="170"/>
      <c r="N210" s="171">
        <v>0</v>
      </c>
      <c r="O210" s="171">
        <v>0</v>
      </c>
      <c r="P210" s="171">
        <f t="shared" si="36"/>
        <v>0</v>
      </c>
      <c r="Q210" s="171">
        <f t="shared" si="37"/>
        <v>0</v>
      </c>
      <c r="R210" s="171" t="e">
        <f t="shared" si="38"/>
        <v>#DIV/0!</v>
      </c>
      <c r="S210" s="172"/>
      <c r="T210" s="172">
        <f t="shared" si="39"/>
        <v>0</v>
      </c>
      <c r="U210" s="172" t="e">
        <f t="shared" si="40"/>
        <v>#DIV/0!</v>
      </c>
    </row>
    <row r="211" spans="1:21" ht="45" x14ac:dyDescent="0.25">
      <c r="A211" s="306"/>
      <c r="B211" s="311"/>
      <c r="C211" s="173" t="s">
        <v>155</v>
      </c>
      <c r="D211" s="170">
        <v>7.24</v>
      </c>
      <c r="E211" s="171">
        <v>39.31</v>
      </c>
      <c r="F211" s="171">
        <v>41.08</v>
      </c>
      <c r="G211" s="171">
        <f t="shared" si="31"/>
        <v>284.6044</v>
      </c>
      <c r="H211" s="171">
        <f t="shared" si="32"/>
        <v>297.41919999999999</v>
      </c>
      <c r="I211" s="171">
        <f t="shared" si="33"/>
        <v>104.50267107606206</v>
      </c>
      <c r="J211" s="172">
        <v>44.77</v>
      </c>
      <c r="K211" s="172">
        <f t="shared" si="34"/>
        <v>324.13480000000004</v>
      </c>
      <c r="L211" s="181">
        <f t="shared" si="35"/>
        <v>108.98247322297956</v>
      </c>
      <c r="M211" s="170"/>
      <c r="N211" s="171">
        <v>0</v>
      </c>
      <c r="O211" s="171">
        <v>0</v>
      </c>
      <c r="P211" s="171">
        <f t="shared" si="36"/>
        <v>0</v>
      </c>
      <c r="Q211" s="171">
        <f t="shared" si="37"/>
        <v>0</v>
      </c>
      <c r="R211" s="171" t="e">
        <f t="shared" si="38"/>
        <v>#DIV/0!</v>
      </c>
      <c r="S211" s="172"/>
      <c r="T211" s="172">
        <f t="shared" si="39"/>
        <v>0</v>
      </c>
      <c r="U211" s="172" t="e">
        <f t="shared" si="40"/>
        <v>#DIV/0!</v>
      </c>
    </row>
    <row r="212" spans="1:21" ht="30" x14ac:dyDescent="0.25">
      <c r="A212" s="306"/>
      <c r="B212" s="311"/>
      <c r="C212" s="173" t="s">
        <v>156</v>
      </c>
      <c r="D212" s="170">
        <v>15</v>
      </c>
      <c r="E212" s="171">
        <v>50.62</v>
      </c>
      <c r="F212" s="171">
        <v>52.9</v>
      </c>
      <c r="G212" s="171">
        <f t="shared" si="31"/>
        <v>759.3</v>
      </c>
      <c r="H212" s="171">
        <f t="shared" si="32"/>
        <v>793.5</v>
      </c>
      <c r="I212" s="171">
        <f t="shared" si="33"/>
        <v>104.50414855788226</v>
      </c>
      <c r="J212" s="172">
        <v>57.66</v>
      </c>
      <c r="K212" s="172">
        <f t="shared" si="34"/>
        <v>864.9</v>
      </c>
      <c r="L212" s="181">
        <f t="shared" si="35"/>
        <v>108.99810964083176</v>
      </c>
      <c r="M212" s="170"/>
      <c r="N212" s="171">
        <v>0</v>
      </c>
      <c r="O212" s="171">
        <v>0</v>
      </c>
      <c r="P212" s="171">
        <f t="shared" si="36"/>
        <v>0</v>
      </c>
      <c r="Q212" s="171">
        <f t="shared" si="37"/>
        <v>0</v>
      </c>
      <c r="R212" s="171" t="e">
        <f t="shared" si="38"/>
        <v>#DIV/0!</v>
      </c>
      <c r="S212" s="172"/>
      <c r="T212" s="172">
        <f t="shared" si="39"/>
        <v>0</v>
      </c>
      <c r="U212" s="172" t="e">
        <f t="shared" si="40"/>
        <v>#DIV/0!</v>
      </c>
    </row>
    <row r="213" spans="1:21" ht="30" x14ac:dyDescent="0.25">
      <c r="A213" s="306"/>
      <c r="B213" s="311"/>
      <c r="C213" s="173" t="s">
        <v>157</v>
      </c>
      <c r="D213" s="170">
        <v>12.7</v>
      </c>
      <c r="E213" s="171">
        <v>51.68</v>
      </c>
      <c r="F213" s="171">
        <v>54.01</v>
      </c>
      <c r="G213" s="171">
        <f t="shared" si="31"/>
        <v>656.33600000000001</v>
      </c>
      <c r="H213" s="171">
        <f t="shared" si="32"/>
        <v>685.92699999999991</v>
      </c>
      <c r="I213" s="171">
        <f t="shared" si="33"/>
        <v>104.50851393188853</v>
      </c>
      <c r="J213" s="172">
        <v>58.87</v>
      </c>
      <c r="K213" s="172">
        <f t="shared" si="34"/>
        <v>747.64899999999989</v>
      </c>
      <c r="L213" s="181">
        <f t="shared" si="35"/>
        <v>108.99833364191815</v>
      </c>
      <c r="M213" s="170"/>
      <c r="N213" s="171">
        <v>0</v>
      </c>
      <c r="O213" s="171">
        <v>0</v>
      </c>
      <c r="P213" s="171">
        <f t="shared" si="36"/>
        <v>0</v>
      </c>
      <c r="Q213" s="171">
        <f t="shared" si="37"/>
        <v>0</v>
      </c>
      <c r="R213" s="171" t="e">
        <f t="shared" si="38"/>
        <v>#DIV/0!</v>
      </c>
      <c r="S213" s="172"/>
      <c r="T213" s="172">
        <f t="shared" si="39"/>
        <v>0</v>
      </c>
      <c r="U213" s="172" t="e">
        <f t="shared" si="40"/>
        <v>#DIV/0!</v>
      </c>
    </row>
    <row r="214" spans="1:21" ht="30" x14ac:dyDescent="0.25">
      <c r="A214" s="306"/>
      <c r="B214" s="311"/>
      <c r="C214" s="173" t="s">
        <v>158</v>
      </c>
      <c r="D214" s="170">
        <v>9.44</v>
      </c>
      <c r="E214" s="171">
        <v>51.43</v>
      </c>
      <c r="F214" s="171">
        <v>53.75</v>
      </c>
      <c r="G214" s="171">
        <f t="shared" si="31"/>
        <v>485.49919999999997</v>
      </c>
      <c r="H214" s="171">
        <f t="shared" si="32"/>
        <v>507.4</v>
      </c>
      <c r="I214" s="171">
        <f t="shared" si="33"/>
        <v>104.51098580594984</v>
      </c>
      <c r="J214" s="172">
        <v>58.582999999999998</v>
      </c>
      <c r="K214" s="172">
        <f t="shared" si="34"/>
        <v>553.02351999999996</v>
      </c>
      <c r="L214" s="181">
        <f t="shared" si="35"/>
        <v>108.99162790697675</v>
      </c>
      <c r="M214" s="170"/>
      <c r="N214" s="171">
        <v>0</v>
      </c>
      <c r="O214" s="171">
        <v>0</v>
      </c>
      <c r="P214" s="171">
        <f t="shared" si="36"/>
        <v>0</v>
      </c>
      <c r="Q214" s="171">
        <f t="shared" si="37"/>
        <v>0</v>
      </c>
      <c r="R214" s="171" t="e">
        <f t="shared" si="38"/>
        <v>#DIV/0!</v>
      </c>
      <c r="S214" s="172"/>
      <c r="T214" s="172">
        <f t="shared" si="39"/>
        <v>0</v>
      </c>
      <c r="U214" s="172" t="e">
        <f t="shared" si="40"/>
        <v>#DIV/0!</v>
      </c>
    </row>
    <row r="215" spans="1:21" ht="30" x14ac:dyDescent="0.25">
      <c r="A215" s="306"/>
      <c r="B215" s="311"/>
      <c r="C215" s="173" t="s">
        <v>159</v>
      </c>
      <c r="D215" s="170">
        <v>6.8</v>
      </c>
      <c r="E215" s="171">
        <v>46.9</v>
      </c>
      <c r="F215" s="171">
        <v>49.01</v>
      </c>
      <c r="G215" s="171">
        <f t="shared" si="31"/>
        <v>318.91999999999996</v>
      </c>
      <c r="H215" s="171">
        <f t="shared" si="32"/>
        <v>333.26799999999997</v>
      </c>
      <c r="I215" s="171">
        <f t="shared" si="33"/>
        <v>104.49893390191897</v>
      </c>
      <c r="J215" s="172">
        <v>53.42</v>
      </c>
      <c r="K215" s="172">
        <f t="shared" si="34"/>
        <v>363.25600000000003</v>
      </c>
      <c r="L215" s="181">
        <f t="shared" si="35"/>
        <v>108.99816364007347</v>
      </c>
      <c r="M215" s="170"/>
      <c r="N215" s="171">
        <v>0</v>
      </c>
      <c r="O215" s="171">
        <v>0</v>
      </c>
      <c r="P215" s="171">
        <f t="shared" si="36"/>
        <v>0</v>
      </c>
      <c r="Q215" s="171">
        <f t="shared" si="37"/>
        <v>0</v>
      </c>
      <c r="R215" s="171" t="e">
        <f t="shared" si="38"/>
        <v>#DIV/0!</v>
      </c>
      <c r="S215" s="172"/>
      <c r="T215" s="172">
        <f t="shared" si="39"/>
        <v>0</v>
      </c>
      <c r="U215" s="172" t="e">
        <f t="shared" si="40"/>
        <v>#DIV/0!</v>
      </c>
    </row>
    <row r="216" spans="1:21" ht="30" x14ac:dyDescent="0.25">
      <c r="A216" s="306"/>
      <c r="B216" s="311"/>
      <c r="C216" s="173" t="s">
        <v>160</v>
      </c>
      <c r="D216" s="170">
        <v>13.16</v>
      </c>
      <c r="E216" s="171">
        <v>50.29</v>
      </c>
      <c r="F216" s="171">
        <v>52.56</v>
      </c>
      <c r="G216" s="171">
        <f t="shared" si="31"/>
        <v>661.81640000000004</v>
      </c>
      <c r="H216" s="171">
        <f t="shared" si="32"/>
        <v>691.68960000000004</v>
      </c>
      <c r="I216" s="171">
        <f t="shared" si="33"/>
        <v>104.51381984489959</v>
      </c>
      <c r="J216" s="172">
        <v>57.29</v>
      </c>
      <c r="K216" s="172">
        <f t="shared" si="34"/>
        <v>753.93640000000005</v>
      </c>
      <c r="L216" s="181">
        <f t="shared" si="35"/>
        <v>108.99923896499237</v>
      </c>
      <c r="M216" s="170"/>
      <c r="N216" s="171">
        <v>0</v>
      </c>
      <c r="O216" s="171">
        <v>0</v>
      </c>
      <c r="P216" s="171">
        <f t="shared" si="36"/>
        <v>0</v>
      </c>
      <c r="Q216" s="171">
        <f t="shared" si="37"/>
        <v>0</v>
      </c>
      <c r="R216" s="171" t="e">
        <f t="shared" si="38"/>
        <v>#DIV/0!</v>
      </c>
      <c r="S216" s="172"/>
      <c r="T216" s="172">
        <f t="shared" si="39"/>
        <v>0</v>
      </c>
      <c r="U216" s="172" t="e">
        <f t="shared" si="40"/>
        <v>#DIV/0!</v>
      </c>
    </row>
    <row r="217" spans="1:21" ht="30" x14ac:dyDescent="0.25">
      <c r="A217" s="306"/>
      <c r="B217" s="311"/>
      <c r="C217" s="173" t="s">
        <v>161</v>
      </c>
      <c r="D217" s="170">
        <v>6</v>
      </c>
      <c r="E217" s="171">
        <v>45.14</v>
      </c>
      <c r="F217" s="171">
        <v>47.17</v>
      </c>
      <c r="G217" s="171">
        <f t="shared" si="31"/>
        <v>270.84000000000003</v>
      </c>
      <c r="H217" s="171">
        <f t="shared" si="32"/>
        <v>283.02</v>
      </c>
      <c r="I217" s="171">
        <f t="shared" si="33"/>
        <v>104.49712007089056</v>
      </c>
      <c r="J217" s="172">
        <v>51.42</v>
      </c>
      <c r="K217" s="172">
        <f t="shared" si="34"/>
        <v>308.52</v>
      </c>
      <c r="L217" s="181">
        <f t="shared" si="35"/>
        <v>109.00996396014415</v>
      </c>
      <c r="M217" s="170"/>
      <c r="N217" s="171">
        <v>0</v>
      </c>
      <c r="O217" s="171">
        <v>0</v>
      </c>
      <c r="P217" s="171">
        <f t="shared" si="36"/>
        <v>0</v>
      </c>
      <c r="Q217" s="171">
        <f t="shared" si="37"/>
        <v>0</v>
      </c>
      <c r="R217" s="171" t="e">
        <f t="shared" si="38"/>
        <v>#DIV/0!</v>
      </c>
      <c r="S217" s="172"/>
      <c r="T217" s="172">
        <f t="shared" si="39"/>
        <v>0</v>
      </c>
      <c r="U217" s="172" t="e">
        <f t="shared" si="40"/>
        <v>#DIV/0!</v>
      </c>
    </row>
    <row r="218" spans="1:21" ht="30" x14ac:dyDescent="0.25">
      <c r="A218" s="306"/>
      <c r="B218" s="311"/>
      <c r="C218" s="173" t="s">
        <v>162</v>
      </c>
      <c r="D218" s="170">
        <v>7.74</v>
      </c>
      <c r="E218" s="171">
        <v>51.61</v>
      </c>
      <c r="F218" s="171">
        <v>53.93</v>
      </c>
      <c r="G218" s="171">
        <f t="shared" si="31"/>
        <v>399.46140000000003</v>
      </c>
      <c r="H218" s="171">
        <f t="shared" si="32"/>
        <v>417.41820000000001</v>
      </c>
      <c r="I218" s="171">
        <f t="shared" si="33"/>
        <v>104.49525285797326</v>
      </c>
      <c r="J218" s="172">
        <v>58.78</v>
      </c>
      <c r="K218" s="172">
        <f t="shared" si="34"/>
        <v>454.9572</v>
      </c>
      <c r="L218" s="181">
        <f t="shared" si="35"/>
        <v>108.99313925458929</v>
      </c>
      <c r="M218" s="170"/>
      <c r="N218" s="171">
        <v>0</v>
      </c>
      <c r="O218" s="171">
        <v>0</v>
      </c>
      <c r="P218" s="171">
        <f t="shared" si="36"/>
        <v>0</v>
      </c>
      <c r="Q218" s="171">
        <f t="shared" si="37"/>
        <v>0</v>
      </c>
      <c r="R218" s="171" t="e">
        <f t="shared" si="38"/>
        <v>#DIV/0!</v>
      </c>
      <c r="S218" s="172"/>
      <c r="T218" s="172">
        <f t="shared" si="39"/>
        <v>0</v>
      </c>
      <c r="U218" s="172" t="e">
        <f t="shared" si="40"/>
        <v>#DIV/0!</v>
      </c>
    </row>
    <row r="219" spans="1:21" ht="30" x14ac:dyDescent="0.25">
      <c r="A219" s="306"/>
      <c r="B219" s="311"/>
      <c r="C219" s="173" t="s">
        <v>163</v>
      </c>
      <c r="D219" s="170">
        <v>5.72</v>
      </c>
      <c r="E219" s="171">
        <v>52.39</v>
      </c>
      <c r="F219" s="171">
        <v>54.74</v>
      </c>
      <c r="G219" s="171">
        <f t="shared" si="31"/>
        <v>299.67079999999999</v>
      </c>
      <c r="H219" s="171">
        <f t="shared" si="32"/>
        <v>313.11279999999999</v>
      </c>
      <c r="I219" s="171">
        <f t="shared" si="33"/>
        <v>104.48558885283452</v>
      </c>
      <c r="J219" s="172">
        <v>59.68</v>
      </c>
      <c r="K219" s="172">
        <f t="shared" si="34"/>
        <v>341.36959999999999</v>
      </c>
      <c r="L219" s="181">
        <f t="shared" si="35"/>
        <v>109.02447935696019</v>
      </c>
      <c r="M219" s="170"/>
      <c r="N219" s="171">
        <v>0</v>
      </c>
      <c r="O219" s="171">
        <v>0</v>
      </c>
      <c r="P219" s="171">
        <f t="shared" si="36"/>
        <v>0</v>
      </c>
      <c r="Q219" s="171">
        <f t="shared" si="37"/>
        <v>0</v>
      </c>
      <c r="R219" s="171" t="e">
        <f t="shared" si="38"/>
        <v>#DIV/0!</v>
      </c>
      <c r="S219" s="172"/>
      <c r="T219" s="172">
        <f t="shared" si="39"/>
        <v>0</v>
      </c>
      <c r="U219" s="172" t="e">
        <f t="shared" si="40"/>
        <v>#DIV/0!</v>
      </c>
    </row>
    <row r="220" spans="1:21" ht="73.5" customHeight="1" x14ac:dyDescent="0.25">
      <c r="A220" s="306"/>
      <c r="B220" s="311"/>
      <c r="C220" s="173" t="s">
        <v>164</v>
      </c>
      <c r="D220" s="170">
        <v>9</v>
      </c>
      <c r="E220" s="171">
        <v>43.91</v>
      </c>
      <c r="F220" s="171">
        <v>45.89</v>
      </c>
      <c r="G220" s="171">
        <f t="shared" si="31"/>
        <v>395.18999999999994</v>
      </c>
      <c r="H220" s="171">
        <f t="shared" si="32"/>
        <v>413.01</v>
      </c>
      <c r="I220" s="171">
        <f t="shared" si="33"/>
        <v>104.50922341152358</v>
      </c>
      <c r="J220" s="172">
        <v>50.02</v>
      </c>
      <c r="K220" s="172">
        <f t="shared" si="34"/>
        <v>450.18</v>
      </c>
      <c r="L220" s="181">
        <f t="shared" si="35"/>
        <v>108.99978208760079</v>
      </c>
      <c r="M220" s="170"/>
      <c r="N220" s="171">
        <v>0</v>
      </c>
      <c r="O220" s="171">
        <v>0</v>
      </c>
      <c r="P220" s="171">
        <f t="shared" si="36"/>
        <v>0</v>
      </c>
      <c r="Q220" s="171">
        <f t="shared" si="37"/>
        <v>0</v>
      </c>
      <c r="R220" s="171" t="e">
        <f t="shared" si="38"/>
        <v>#DIV/0!</v>
      </c>
      <c r="S220" s="172"/>
      <c r="T220" s="172">
        <f t="shared" si="39"/>
        <v>0</v>
      </c>
      <c r="U220" s="172" t="e">
        <f t="shared" si="40"/>
        <v>#DIV/0!</v>
      </c>
    </row>
    <row r="221" spans="1:21" ht="30" x14ac:dyDescent="0.25">
      <c r="A221" s="306"/>
      <c r="B221" s="311"/>
      <c r="C221" s="173" t="s">
        <v>165</v>
      </c>
      <c r="D221" s="170">
        <v>6</v>
      </c>
      <c r="E221" s="171">
        <v>53.42</v>
      </c>
      <c r="F221" s="171">
        <v>55.82</v>
      </c>
      <c r="G221" s="171">
        <f t="shared" si="31"/>
        <v>320.52</v>
      </c>
      <c r="H221" s="171">
        <f t="shared" si="32"/>
        <v>334.92</v>
      </c>
      <c r="I221" s="171">
        <f t="shared" si="33"/>
        <v>104.49269936353424</v>
      </c>
      <c r="J221" s="172">
        <v>60.85</v>
      </c>
      <c r="K221" s="172">
        <f t="shared" si="34"/>
        <v>365.1</v>
      </c>
      <c r="L221" s="181">
        <f t="shared" si="35"/>
        <v>109.01110713006091</v>
      </c>
      <c r="M221" s="170"/>
      <c r="N221" s="171">
        <v>0</v>
      </c>
      <c r="O221" s="171">
        <v>0</v>
      </c>
      <c r="P221" s="171">
        <f t="shared" si="36"/>
        <v>0</v>
      </c>
      <c r="Q221" s="171">
        <f t="shared" si="37"/>
        <v>0</v>
      </c>
      <c r="R221" s="171" t="e">
        <f t="shared" si="38"/>
        <v>#DIV/0!</v>
      </c>
      <c r="S221" s="172"/>
      <c r="T221" s="172">
        <f t="shared" si="39"/>
        <v>0</v>
      </c>
      <c r="U221" s="172" t="e">
        <f t="shared" si="40"/>
        <v>#DIV/0!</v>
      </c>
    </row>
    <row r="222" spans="1:21" ht="30" x14ac:dyDescent="0.25">
      <c r="A222" s="306"/>
      <c r="B222" s="311"/>
      <c r="C222" s="173" t="s">
        <v>166</v>
      </c>
      <c r="D222" s="170">
        <v>13.6</v>
      </c>
      <c r="E222" s="171">
        <v>54.32</v>
      </c>
      <c r="F222" s="171">
        <v>56.77</v>
      </c>
      <c r="G222" s="171">
        <f t="shared" si="31"/>
        <v>738.75199999999995</v>
      </c>
      <c r="H222" s="171">
        <f t="shared" si="32"/>
        <v>772.072</v>
      </c>
      <c r="I222" s="171">
        <f t="shared" si="33"/>
        <v>104.51030927835052</v>
      </c>
      <c r="J222" s="172">
        <v>61.88</v>
      </c>
      <c r="K222" s="172">
        <f t="shared" si="34"/>
        <v>841.56799999999998</v>
      </c>
      <c r="L222" s="181">
        <f t="shared" si="35"/>
        <v>109.00123304562268</v>
      </c>
      <c r="M222" s="170"/>
      <c r="N222" s="171">
        <v>0</v>
      </c>
      <c r="O222" s="171">
        <v>0</v>
      </c>
      <c r="P222" s="171">
        <f t="shared" si="36"/>
        <v>0</v>
      </c>
      <c r="Q222" s="171">
        <f t="shared" si="37"/>
        <v>0</v>
      </c>
      <c r="R222" s="171" t="e">
        <f t="shared" si="38"/>
        <v>#DIV/0!</v>
      </c>
      <c r="S222" s="172"/>
      <c r="T222" s="172">
        <f t="shared" si="39"/>
        <v>0</v>
      </c>
      <c r="U222" s="172" t="e">
        <f t="shared" si="40"/>
        <v>#DIV/0!</v>
      </c>
    </row>
    <row r="223" spans="1:21" ht="30" x14ac:dyDescent="0.25">
      <c r="A223" s="306"/>
      <c r="B223" s="311"/>
      <c r="C223" s="173" t="s">
        <v>324</v>
      </c>
      <c r="D223" s="170">
        <v>31.88</v>
      </c>
      <c r="E223" s="171"/>
      <c r="F223" s="171">
        <v>42.7</v>
      </c>
      <c r="G223" s="171">
        <f t="shared" si="31"/>
        <v>0</v>
      </c>
      <c r="H223" s="171">
        <f t="shared" si="32"/>
        <v>1361.2760000000001</v>
      </c>
      <c r="I223" s="171" t="e">
        <f t="shared" si="33"/>
        <v>#DIV/0!</v>
      </c>
      <c r="J223" s="172">
        <v>46.54</v>
      </c>
      <c r="K223" s="172">
        <f t="shared" si="34"/>
        <v>1483.6951999999999</v>
      </c>
      <c r="L223" s="181">
        <f t="shared" si="35"/>
        <v>108.99297423887586</v>
      </c>
      <c r="M223" s="170"/>
      <c r="N223" s="171"/>
      <c r="O223" s="171"/>
      <c r="P223" s="171">
        <f t="shared" si="36"/>
        <v>0</v>
      </c>
      <c r="Q223" s="171">
        <f t="shared" si="37"/>
        <v>0</v>
      </c>
      <c r="R223" s="171" t="e">
        <f t="shared" si="38"/>
        <v>#DIV/0!</v>
      </c>
      <c r="S223" s="172"/>
      <c r="T223" s="172">
        <f t="shared" si="39"/>
        <v>0</v>
      </c>
      <c r="U223" s="172" t="e">
        <f t="shared" si="40"/>
        <v>#DIV/0!</v>
      </c>
    </row>
    <row r="224" spans="1:21" x14ac:dyDescent="0.25">
      <c r="A224" s="306"/>
      <c r="B224" s="311"/>
      <c r="C224" s="173" t="s">
        <v>152</v>
      </c>
      <c r="D224" s="170">
        <v>12.6</v>
      </c>
      <c r="E224" s="171">
        <v>52.51</v>
      </c>
      <c r="F224" s="171">
        <v>54.88</v>
      </c>
      <c r="G224" s="171">
        <f t="shared" si="31"/>
        <v>661.62599999999998</v>
      </c>
      <c r="H224" s="171">
        <f t="shared" si="32"/>
        <v>691.48800000000006</v>
      </c>
      <c r="I224" s="171">
        <f t="shared" si="33"/>
        <v>104.51342601409257</v>
      </c>
      <c r="J224" s="172">
        <v>59.82</v>
      </c>
      <c r="K224" s="172">
        <f t="shared" si="34"/>
        <v>753.73199999999997</v>
      </c>
      <c r="L224" s="181">
        <f t="shared" si="35"/>
        <v>109.00145772594752</v>
      </c>
      <c r="M224" s="170"/>
      <c r="N224" s="171">
        <v>0</v>
      </c>
      <c r="O224" s="171">
        <v>0</v>
      </c>
      <c r="P224" s="171">
        <f t="shared" si="36"/>
        <v>0</v>
      </c>
      <c r="Q224" s="171">
        <f t="shared" si="37"/>
        <v>0</v>
      </c>
      <c r="R224" s="171" t="e">
        <f t="shared" si="38"/>
        <v>#DIV/0!</v>
      </c>
      <c r="S224" s="172"/>
      <c r="T224" s="172">
        <f t="shared" si="39"/>
        <v>0</v>
      </c>
      <c r="U224" s="172" t="e">
        <f t="shared" si="40"/>
        <v>#DIV/0!</v>
      </c>
    </row>
    <row r="225" spans="1:24" x14ac:dyDescent="0.25">
      <c r="A225" s="306"/>
      <c r="B225" s="311"/>
      <c r="C225" s="173" t="s">
        <v>252</v>
      </c>
      <c r="D225" s="170">
        <v>13.72</v>
      </c>
      <c r="E225" s="171">
        <v>43.31</v>
      </c>
      <c r="F225" s="171">
        <v>45.25</v>
      </c>
      <c r="G225" s="171">
        <f t="shared" si="31"/>
        <v>594.21320000000003</v>
      </c>
      <c r="H225" s="171">
        <f t="shared" si="32"/>
        <v>620.83000000000004</v>
      </c>
      <c r="I225" s="171">
        <f t="shared" si="33"/>
        <v>104.47933502655276</v>
      </c>
      <c r="J225" s="172">
        <v>49.32</v>
      </c>
      <c r="K225" s="172">
        <f t="shared" si="34"/>
        <v>676.67040000000009</v>
      </c>
      <c r="L225" s="181">
        <f t="shared" si="35"/>
        <v>108.99447513812154</v>
      </c>
      <c r="M225" s="170"/>
      <c r="N225" s="171">
        <v>0</v>
      </c>
      <c r="O225" s="171">
        <v>0</v>
      </c>
      <c r="P225" s="171">
        <f t="shared" si="36"/>
        <v>0</v>
      </c>
      <c r="Q225" s="171">
        <f t="shared" si="37"/>
        <v>0</v>
      </c>
      <c r="R225" s="171" t="e">
        <f t="shared" si="38"/>
        <v>#DIV/0!</v>
      </c>
      <c r="S225" s="172"/>
      <c r="T225" s="172">
        <f t="shared" si="39"/>
        <v>0</v>
      </c>
      <c r="U225" s="172" t="e">
        <f t="shared" si="40"/>
        <v>#DIV/0!</v>
      </c>
    </row>
    <row r="226" spans="1:24" ht="30" x14ac:dyDescent="0.25">
      <c r="A226" s="306"/>
      <c r="B226" s="311"/>
      <c r="C226" s="173" t="s">
        <v>253</v>
      </c>
      <c r="D226" s="170">
        <v>8.8699999999999992</v>
      </c>
      <c r="E226" s="171">
        <v>50.24</v>
      </c>
      <c r="F226" s="171">
        <v>52.5</v>
      </c>
      <c r="G226" s="171">
        <f t="shared" si="31"/>
        <v>445.62879999999996</v>
      </c>
      <c r="H226" s="171">
        <f t="shared" si="32"/>
        <v>465.67499999999995</v>
      </c>
      <c r="I226" s="171">
        <f t="shared" si="33"/>
        <v>104.49840764331211</v>
      </c>
      <c r="J226" s="172">
        <v>57.23</v>
      </c>
      <c r="K226" s="172">
        <f t="shared" si="34"/>
        <v>507.63009999999991</v>
      </c>
      <c r="L226" s="181">
        <f t="shared" si="35"/>
        <v>109.0095238095238</v>
      </c>
      <c r="M226" s="170"/>
      <c r="N226" s="171">
        <v>0</v>
      </c>
      <c r="O226" s="171">
        <v>0</v>
      </c>
      <c r="P226" s="171">
        <f t="shared" si="36"/>
        <v>0</v>
      </c>
      <c r="Q226" s="171">
        <f t="shared" si="37"/>
        <v>0</v>
      </c>
      <c r="R226" s="171" t="e">
        <f t="shared" si="38"/>
        <v>#DIV/0!</v>
      </c>
      <c r="S226" s="172"/>
      <c r="T226" s="172">
        <f t="shared" si="39"/>
        <v>0</v>
      </c>
      <c r="U226" s="172" t="e">
        <f t="shared" si="40"/>
        <v>#DIV/0!</v>
      </c>
    </row>
    <row r="227" spans="1:24" ht="30" x14ac:dyDescent="0.25">
      <c r="A227" s="306"/>
      <c r="B227" s="311"/>
      <c r="C227" s="173" t="s">
        <v>254</v>
      </c>
      <c r="D227" s="170">
        <v>11.14</v>
      </c>
      <c r="E227" s="171">
        <v>47.1</v>
      </c>
      <c r="F227" s="171">
        <v>49.22</v>
      </c>
      <c r="G227" s="171">
        <f t="shared" si="31"/>
        <v>524.69400000000007</v>
      </c>
      <c r="H227" s="171">
        <f t="shared" si="32"/>
        <v>548.31079999999997</v>
      </c>
      <c r="I227" s="171">
        <f t="shared" si="33"/>
        <v>104.50106157112526</v>
      </c>
      <c r="J227" s="172">
        <v>53.65</v>
      </c>
      <c r="K227" s="172">
        <f t="shared" si="34"/>
        <v>597.66100000000006</v>
      </c>
      <c r="L227" s="181">
        <f t="shared" si="35"/>
        <v>109.00040633888663</v>
      </c>
      <c r="M227" s="170"/>
      <c r="N227" s="171">
        <v>0</v>
      </c>
      <c r="O227" s="171">
        <v>0</v>
      </c>
      <c r="P227" s="171">
        <f t="shared" si="36"/>
        <v>0</v>
      </c>
      <c r="Q227" s="171">
        <f t="shared" si="37"/>
        <v>0</v>
      </c>
      <c r="R227" s="171" t="e">
        <f t="shared" si="38"/>
        <v>#DIV/0!</v>
      </c>
      <c r="S227" s="172"/>
      <c r="T227" s="172">
        <f t="shared" si="39"/>
        <v>0</v>
      </c>
      <c r="U227" s="172" t="e">
        <f t="shared" si="40"/>
        <v>#DIV/0!</v>
      </c>
    </row>
    <row r="228" spans="1:24" x14ac:dyDescent="0.25">
      <c r="A228" s="306"/>
      <c r="B228" s="311"/>
      <c r="C228" s="173" t="s">
        <v>255</v>
      </c>
      <c r="D228" s="170">
        <v>26.16</v>
      </c>
      <c r="E228" s="171">
        <v>41.64</v>
      </c>
      <c r="F228" s="171">
        <v>43.51</v>
      </c>
      <c r="G228" s="171">
        <f t="shared" si="31"/>
        <v>1089.3024</v>
      </c>
      <c r="H228" s="171">
        <f t="shared" si="32"/>
        <v>1138.2215999999999</v>
      </c>
      <c r="I228" s="171">
        <f t="shared" si="33"/>
        <v>104.49087415946205</v>
      </c>
      <c r="J228" s="172">
        <v>47.42</v>
      </c>
      <c r="K228" s="172">
        <f t="shared" si="34"/>
        <v>1240.5072</v>
      </c>
      <c r="L228" s="181">
        <f t="shared" si="35"/>
        <v>108.98643989887383</v>
      </c>
      <c r="M228" s="170"/>
      <c r="N228" s="171">
        <v>0</v>
      </c>
      <c r="O228" s="171">
        <v>0</v>
      </c>
      <c r="P228" s="171">
        <f t="shared" si="36"/>
        <v>0</v>
      </c>
      <c r="Q228" s="171">
        <f t="shared" si="37"/>
        <v>0</v>
      </c>
      <c r="R228" s="171" t="e">
        <f t="shared" si="38"/>
        <v>#DIV/0!</v>
      </c>
      <c r="S228" s="172"/>
      <c r="T228" s="172">
        <f t="shared" si="39"/>
        <v>0</v>
      </c>
      <c r="U228" s="172" t="e">
        <f t="shared" si="40"/>
        <v>#DIV/0!</v>
      </c>
    </row>
    <row r="229" spans="1:24" ht="55.5" customHeight="1" x14ac:dyDescent="0.25">
      <c r="A229" s="306"/>
      <c r="B229" s="311"/>
      <c r="C229" s="173" t="s">
        <v>257</v>
      </c>
      <c r="D229" s="170">
        <v>65.709999999999994</v>
      </c>
      <c r="E229" s="171">
        <v>54.41</v>
      </c>
      <c r="F229" s="171">
        <v>56.86</v>
      </c>
      <c r="G229" s="171">
        <f t="shared" si="31"/>
        <v>3575.2810999999992</v>
      </c>
      <c r="H229" s="171">
        <f t="shared" si="32"/>
        <v>3736.2705999999998</v>
      </c>
      <c r="I229" s="171">
        <f t="shared" si="33"/>
        <v>104.50284874104025</v>
      </c>
      <c r="J229" s="172">
        <v>61.97</v>
      </c>
      <c r="K229" s="172">
        <f t="shared" si="34"/>
        <v>4072.0486999999994</v>
      </c>
      <c r="L229" s="181">
        <f t="shared" si="35"/>
        <v>108.98698557861415</v>
      </c>
      <c r="M229" s="170"/>
      <c r="N229" s="171">
        <v>0</v>
      </c>
      <c r="O229" s="171">
        <v>0</v>
      </c>
      <c r="P229" s="171">
        <f t="shared" si="36"/>
        <v>0</v>
      </c>
      <c r="Q229" s="171">
        <f t="shared" si="37"/>
        <v>0</v>
      </c>
      <c r="R229" s="171" t="e">
        <f t="shared" si="38"/>
        <v>#DIV/0!</v>
      </c>
      <c r="S229" s="172"/>
      <c r="T229" s="172">
        <f t="shared" si="39"/>
        <v>0</v>
      </c>
      <c r="U229" s="172" t="e">
        <f t="shared" si="40"/>
        <v>#DIV/0!</v>
      </c>
    </row>
    <row r="230" spans="1:24" ht="45" customHeight="1" x14ac:dyDescent="0.25">
      <c r="A230" s="306"/>
      <c r="B230" s="311"/>
      <c r="C230" s="173" t="s">
        <v>258</v>
      </c>
      <c r="D230" s="170">
        <v>15.84</v>
      </c>
      <c r="E230" s="171">
        <v>45.24</v>
      </c>
      <c r="F230" s="171">
        <v>47.28</v>
      </c>
      <c r="G230" s="171">
        <f t="shared" si="31"/>
        <v>716.60160000000008</v>
      </c>
      <c r="H230" s="171">
        <f t="shared" si="32"/>
        <v>748.91520000000003</v>
      </c>
      <c r="I230" s="171">
        <f t="shared" si="33"/>
        <v>104.50928381962865</v>
      </c>
      <c r="J230" s="172">
        <v>51.54</v>
      </c>
      <c r="K230" s="172">
        <f t="shared" si="34"/>
        <v>816.39359999999999</v>
      </c>
      <c r="L230" s="181">
        <f t="shared" si="35"/>
        <v>109.01015228426397</v>
      </c>
      <c r="M230" s="170"/>
      <c r="N230" s="171">
        <v>0</v>
      </c>
      <c r="O230" s="171">
        <v>0</v>
      </c>
      <c r="P230" s="171">
        <f t="shared" si="36"/>
        <v>0</v>
      </c>
      <c r="Q230" s="171">
        <f t="shared" si="37"/>
        <v>0</v>
      </c>
      <c r="R230" s="171" t="e">
        <f t="shared" si="38"/>
        <v>#DIV/0!</v>
      </c>
      <c r="S230" s="172"/>
      <c r="T230" s="172">
        <f t="shared" si="39"/>
        <v>0</v>
      </c>
      <c r="U230" s="172" t="e">
        <f t="shared" si="40"/>
        <v>#DIV/0!</v>
      </c>
    </row>
    <row r="231" spans="1:24" ht="30" x14ac:dyDescent="0.25">
      <c r="A231" s="306"/>
      <c r="B231" s="311"/>
      <c r="C231" s="173" t="s">
        <v>256</v>
      </c>
      <c r="D231" s="170">
        <v>23.76</v>
      </c>
      <c r="E231" s="171">
        <v>45.16</v>
      </c>
      <c r="F231" s="171">
        <v>47.18</v>
      </c>
      <c r="G231" s="171">
        <f t="shared" si="31"/>
        <v>1073.0016000000001</v>
      </c>
      <c r="H231" s="171">
        <f t="shared" si="32"/>
        <v>1120.9968000000001</v>
      </c>
      <c r="I231" s="171">
        <f t="shared" si="33"/>
        <v>104.47298494242693</v>
      </c>
      <c r="J231" s="172">
        <v>51.43</v>
      </c>
      <c r="K231" s="172">
        <f t="shared" si="34"/>
        <v>1221.9768000000001</v>
      </c>
      <c r="L231" s="181">
        <f t="shared" si="35"/>
        <v>109.00805426027978</v>
      </c>
      <c r="M231" s="170"/>
      <c r="N231" s="171">
        <v>0</v>
      </c>
      <c r="O231" s="171">
        <v>0</v>
      </c>
      <c r="P231" s="171">
        <f t="shared" si="36"/>
        <v>0</v>
      </c>
      <c r="Q231" s="171">
        <f t="shared" si="37"/>
        <v>0</v>
      </c>
      <c r="R231" s="171" t="e">
        <f t="shared" si="38"/>
        <v>#DIV/0!</v>
      </c>
      <c r="S231" s="172"/>
      <c r="T231" s="172">
        <f t="shared" si="39"/>
        <v>0</v>
      </c>
      <c r="U231" s="172" t="e">
        <f t="shared" si="40"/>
        <v>#DIV/0!</v>
      </c>
    </row>
    <row r="232" spans="1:24" x14ac:dyDescent="0.25">
      <c r="A232" s="306"/>
      <c r="B232" s="311"/>
      <c r="C232" s="173" t="s">
        <v>69</v>
      </c>
      <c r="D232" s="170">
        <v>20</v>
      </c>
      <c r="E232" s="171">
        <v>48.6</v>
      </c>
      <c r="F232" s="171">
        <v>50.78</v>
      </c>
      <c r="G232" s="171">
        <f t="shared" si="31"/>
        <v>972</v>
      </c>
      <c r="H232" s="171">
        <f t="shared" si="32"/>
        <v>1015.6</v>
      </c>
      <c r="I232" s="171">
        <f t="shared" si="33"/>
        <v>104.48559670781894</v>
      </c>
      <c r="J232" s="172">
        <v>55.36</v>
      </c>
      <c r="K232" s="172">
        <f t="shared" si="34"/>
        <v>1107.2</v>
      </c>
      <c r="L232" s="181">
        <f t="shared" si="35"/>
        <v>109.01929893658921</v>
      </c>
      <c r="M232" s="170"/>
      <c r="N232" s="171">
        <v>0</v>
      </c>
      <c r="O232" s="171">
        <v>0</v>
      </c>
      <c r="P232" s="171">
        <f t="shared" si="36"/>
        <v>0</v>
      </c>
      <c r="Q232" s="171">
        <f t="shared" si="37"/>
        <v>0</v>
      </c>
      <c r="R232" s="171" t="e">
        <f t="shared" si="38"/>
        <v>#DIV/0!</v>
      </c>
      <c r="S232" s="172"/>
      <c r="T232" s="172">
        <f t="shared" si="39"/>
        <v>0</v>
      </c>
      <c r="U232" s="172" t="e">
        <f t="shared" si="40"/>
        <v>#DIV/0!</v>
      </c>
    </row>
    <row r="233" spans="1:24" x14ac:dyDescent="0.25">
      <c r="A233" s="306"/>
      <c r="B233" s="311"/>
      <c r="C233" s="173" t="s">
        <v>148</v>
      </c>
      <c r="D233" s="170">
        <v>99.28</v>
      </c>
      <c r="E233" s="171">
        <v>41.33</v>
      </c>
      <c r="F233" s="171">
        <v>43.19</v>
      </c>
      <c r="G233" s="171">
        <f t="shared" si="31"/>
        <v>4103.2424000000001</v>
      </c>
      <c r="H233" s="171">
        <f t="shared" si="32"/>
        <v>4287.9031999999997</v>
      </c>
      <c r="I233" s="171">
        <f t="shared" si="33"/>
        <v>104.50036293249457</v>
      </c>
      <c r="J233" s="172">
        <v>47.08</v>
      </c>
      <c r="K233" s="172">
        <f t="shared" si="34"/>
        <v>4674.1023999999998</v>
      </c>
      <c r="L233" s="181">
        <f t="shared" si="35"/>
        <v>109.00671451724936</v>
      </c>
      <c r="M233" s="170">
        <v>21.04</v>
      </c>
      <c r="N233" s="171">
        <v>58.98</v>
      </c>
      <c r="O233" s="171">
        <v>61.63</v>
      </c>
      <c r="P233" s="171">
        <f t="shared" si="36"/>
        <v>1240.9391999999998</v>
      </c>
      <c r="Q233" s="171">
        <f t="shared" si="37"/>
        <v>1296.6952000000001</v>
      </c>
      <c r="R233" s="171">
        <f t="shared" si="38"/>
        <v>104.49304849101392</v>
      </c>
      <c r="S233" s="172">
        <v>67.180000000000007</v>
      </c>
      <c r="T233" s="172">
        <f t="shared" si="39"/>
        <v>1413.4672</v>
      </c>
      <c r="U233" s="172">
        <f t="shared" si="40"/>
        <v>109.005354535129</v>
      </c>
    </row>
    <row r="234" spans="1:24" x14ac:dyDescent="0.25">
      <c r="B234" s="175" t="s">
        <v>325</v>
      </c>
      <c r="D234" s="176">
        <f>SUM(D5:D233)</f>
        <v>35789.558999999994</v>
      </c>
      <c r="F234" s="186">
        <f>H234/D234</f>
        <v>30.279896948995656</v>
      </c>
      <c r="G234" s="177">
        <f>SUM(G5:G233)</f>
        <v>1026917.3844699999</v>
      </c>
      <c r="H234" s="177">
        <f>SUM(H5:H233)</f>
        <v>1083704.1583699998</v>
      </c>
      <c r="J234" s="184">
        <f>K234/D234</f>
        <v>33.462556185450644</v>
      </c>
      <c r="K234" s="178">
        <f>SUM(K5:K233)</f>
        <v>1197610.1288900005</v>
      </c>
      <c r="L234" s="182">
        <f>K234/H234*100</f>
        <v>110.51079943176805</v>
      </c>
      <c r="M234" s="176">
        <f>SUM(M5:M233)</f>
        <v>28919.108000000004</v>
      </c>
      <c r="O234" s="186">
        <f>Q234/M234</f>
        <v>20.623473072890068</v>
      </c>
      <c r="P234" s="177">
        <f>SUM(P5:P233)</f>
        <v>568821.76078000013</v>
      </c>
      <c r="Q234" s="177">
        <f>SUM(Q5:Q233)</f>
        <v>596412.44512999977</v>
      </c>
      <c r="S234" s="184">
        <f>T234/M234</f>
        <v>22.843464605823936</v>
      </c>
      <c r="T234" s="178">
        <f>SUM(T5:T233)</f>
        <v>660612.62002999987</v>
      </c>
      <c r="U234" s="182">
        <f>T234/Q234*100</f>
        <v>110.7643922296099</v>
      </c>
      <c r="V234" s="169">
        <f>H234+Q234</f>
        <v>1680116.6034999997</v>
      </c>
      <c r="W234" s="169">
        <f>K234+T234</f>
        <v>1858222.7489200004</v>
      </c>
      <c r="X234" s="190">
        <f>W234/V234*100</f>
        <v>110.60082050549182</v>
      </c>
    </row>
    <row r="237" spans="1:24" x14ac:dyDescent="0.25">
      <c r="Q237" s="177" t="e">
        <f>Q235/P235*100</f>
        <v>#DIV/0!</v>
      </c>
    </row>
    <row r="240" spans="1:24" ht="30" x14ac:dyDescent="0.25">
      <c r="B240" s="174" t="s">
        <v>243</v>
      </c>
      <c r="C240" s="173"/>
      <c r="D240" s="170">
        <v>886.12800000000004</v>
      </c>
      <c r="E240" s="171">
        <v>549.74</v>
      </c>
      <c r="F240" s="171">
        <v>585.47</v>
      </c>
      <c r="G240" s="171">
        <f>D240*E240</f>
        <v>487140.00672</v>
      </c>
      <c r="H240" s="171">
        <f>D240*F240</f>
        <v>518801.36016000004</v>
      </c>
      <c r="I240" s="171">
        <f>F240/E240*100</f>
        <v>106.49943609706408</v>
      </c>
      <c r="J240" s="180">
        <f>F240*1.1</f>
        <v>644.01700000000005</v>
      </c>
      <c r="K240" s="172">
        <f>J240*D240</f>
        <v>570681.4961760001</v>
      </c>
      <c r="L240" s="181">
        <f>J240/F240*100</f>
        <v>110.00000000000001</v>
      </c>
    </row>
    <row r="241" spans="2:12" ht="60" customHeight="1" x14ac:dyDescent="0.25">
      <c r="B241" s="174" t="s">
        <v>286</v>
      </c>
      <c r="C241" s="173"/>
      <c r="D241" s="170">
        <v>1274.72</v>
      </c>
      <c r="E241" s="171">
        <v>524.54999999999995</v>
      </c>
      <c r="F241" s="171">
        <v>547.98</v>
      </c>
      <c r="G241" s="171">
        <f>D241*E241</f>
        <v>668654.37599999993</v>
      </c>
      <c r="H241" s="171">
        <f>D241*F241</f>
        <v>698521.06560000009</v>
      </c>
      <c r="I241" s="171">
        <f>F241/E241*100</f>
        <v>104.46668573062627</v>
      </c>
      <c r="J241" s="172">
        <v>597.04</v>
      </c>
      <c r="K241" s="172">
        <f>J241*D241:D242</f>
        <v>761058.82880000002</v>
      </c>
      <c r="L241" s="181">
        <f>J241/F241*100</f>
        <v>108.95288149202524</v>
      </c>
    </row>
    <row r="242" spans="2:12" x14ac:dyDescent="0.25">
      <c r="B242" s="174"/>
      <c r="C242" s="173"/>
      <c r="D242" s="170">
        <f>SUM(D240:D241)</f>
        <v>2160.848</v>
      </c>
      <c r="E242" s="171">
        <f>G242/D242</f>
        <v>534.88000207326013</v>
      </c>
      <c r="F242" s="171">
        <f>H242/D242</f>
        <v>563.35402849251773</v>
      </c>
      <c r="G242" s="171">
        <f>SUM(G240:G241)</f>
        <v>1155794.3827199999</v>
      </c>
      <c r="H242" s="171">
        <f>SUM(H240:H241)</f>
        <v>1217322.42576</v>
      </c>
      <c r="I242" s="171">
        <f>H242/G242*100</f>
        <v>105.32344195125802</v>
      </c>
      <c r="J242" s="185">
        <f>K242/D242+0.01</f>
        <v>616.31449017052569</v>
      </c>
      <c r="K242" s="172">
        <f>SUM(K240:K241)</f>
        <v>1331740.324976</v>
      </c>
      <c r="L242" s="183">
        <f>K242/H242*100</f>
        <v>109.39914494260357</v>
      </c>
    </row>
    <row r="243" spans="2:12" x14ac:dyDescent="0.25">
      <c r="B243" s="174"/>
      <c r="C243" s="173"/>
      <c r="D243" s="170"/>
      <c r="E243" s="171"/>
      <c r="F243" s="171"/>
      <c r="G243" s="171"/>
      <c r="H243" s="171"/>
      <c r="I243" s="171"/>
      <c r="J243" s="172"/>
      <c r="K243" s="172"/>
      <c r="L243" s="172"/>
    </row>
  </sheetData>
  <autoFilter ref="C1:C237"/>
  <mergeCells count="49">
    <mergeCell ref="A150:A152"/>
    <mergeCell ref="B150:B152"/>
    <mergeCell ref="A167:A233"/>
    <mergeCell ref="B167:B233"/>
    <mergeCell ref="A126:A133"/>
    <mergeCell ref="B127:B133"/>
    <mergeCell ref="A138:A140"/>
    <mergeCell ref="B138:B140"/>
    <mergeCell ref="A144:A145"/>
    <mergeCell ref="B144:B145"/>
    <mergeCell ref="A67:A70"/>
    <mergeCell ref="B67:B70"/>
    <mergeCell ref="B105:B119"/>
    <mergeCell ref="A123:A124"/>
    <mergeCell ref="B123:B124"/>
    <mergeCell ref="B95:B99"/>
    <mergeCell ref="A95:A99"/>
    <mergeCell ref="B74:B81"/>
    <mergeCell ref="A74:A81"/>
    <mergeCell ref="A105:A119"/>
    <mergeCell ref="A36:A38"/>
    <mergeCell ref="B36:B38"/>
    <mergeCell ref="A40:A61"/>
    <mergeCell ref="B40:B61"/>
    <mergeCell ref="A64:A65"/>
    <mergeCell ref="B64:B65"/>
    <mergeCell ref="A12:A15"/>
    <mergeCell ref="B12:B15"/>
    <mergeCell ref="A16:A24"/>
    <mergeCell ref="B16:B24"/>
    <mergeCell ref="A27:A28"/>
    <mergeCell ref="B27:B28"/>
    <mergeCell ref="A5:A7"/>
    <mergeCell ref="B5:B7"/>
    <mergeCell ref="A1:A4"/>
    <mergeCell ref="B1:B4"/>
    <mergeCell ref="C1:C4"/>
    <mergeCell ref="D3:D4"/>
    <mergeCell ref="D1:L1"/>
    <mergeCell ref="M1:U1"/>
    <mergeCell ref="E2:I2"/>
    <mergeCell ref="J2:L2"/>
    <mergeCell ref="M2:R2"/>
    <mergeCell ref="S2:U2"/>
    <mergeCell ref="E3:I3"/>
    <mergeCell ref="J3:L3"/>
    <mergeCell ref="M3:M4"/>
    <mergeCell ref="N3:R3"/>
    <mergeCell ref="S3:U3"/>
  </mergeCells>
  <pageMargins left="0.70866141732283472" right="0.70866141732283472" top="0.74803149606299213" bottom="0.74803149606299213" header="0.31496062992125984" footer="0.31496062992125984"/>
  <pageSetup paperSize="9" scale="6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43"/>
  <sheetViews>
    <sheetView zoomScale="85" zoomScaleNormal="85" zoomScaleSheetLayoutView="70" workbookViewId="0">
      <pane xSplit="4" ySplit="4" topLeftCell="E23" activePane="bottomRight" state="frozen"/>
      <selection pane="topRight" activeCell="E1" sqref="E1"/>
      <selection pane="bottomLeft" activeCell="A4" sqref="A4"/>
      <selection pane="bottomRight" activeCell="D234" sqref="D234"/>
    </sheetView>
  </sheetViews>
  <sheetFormatPr defaultRowHeight="15" x14ac:dyDescent="0.25"/>
  <cols>
    <col min="1" max="1" width="9.140625" style="169"/>
    <col min="2" max="2" width="25.5703125" style="175" customWidth="1"/>
    <col min="3" max="3" width="36.5703125" style="169" customWidth="1"/>
    <col min="4" max="4" width="14.85546875" style="176" customWidth="1"/>
    <col min="5" max="8" width="10.7109375" style="177" customWidth="1"/>
    <col min="9" max="9" width="12.140625" style="177" customWidth="1"/>
    <col min="10" max="10" width="10.7109375" style="178" customWidth="1"/>
    <col min="11" max="11" width="11.85546875" style="178" customWidth="1"/>
    <col min="12" max="12" width="10.7109375" style="178" customWidth="1"/>
    <col min="13" max="13" width="10.7109375" style="176" customWidth="1"/>
    <col min="14" max="18" width="10.7109375" style="177" customWidth="1"/>
    <col min="19" max="19" width="11.7109375" style="178" bestFit="1" customWidth="1"/>
    <col min="20" max="20" width="11.7109375" style="178" customWidth="1"/>
    <col min="21" max="21" width="13.28515625" style="178" customWidth="1"/>
    <col min="22" max="23" width="13.7109375" style="169" bestFit="1" customWidth="1"/>
    <col min="24" max="24" width="11.7109375" style="169" bestFit="1" customWidth="1"/>
    <col min="25" max="16384" width="9.140625" style="169"/>
  </cols>
  <sheetData>
    <row r="1" spans="1:21" ht="27" customHeight="1" x14ac:dyDescent="0.25">
      <c r="A1" s="312" t="s">
        <v>4</v>
      </c>
      <c r="B1" s="313" t="s">
        <v>3</v>
      </c>
      <c r="C1" s="312" t="s">
        <v>5</v>
      </c>
      <c r="D1" s="306" t="s">
        <v>1</v>
      </c>
      <c r="E1" s="306"/>
      <c r="F1" s="306"/>
      <c r="G1" s="306"/>
      <c r="H1" s="306"/>
      <c r="I1" s="306"/>
      <c r="J1" s="306"/>
      <c r="K1" s="306"/>
      <c r="L1" s="306"/>
      <c r="M1" s="306" t="s">
        <v>2</v>
      </c>
      <c r="N1" s="306"/>
      <c r="O1" s="306"/>
      <c r="P1" s="306"/>
      <c r="Q1" s="306"/>
      <c r="R1" s="306"/>
      <c r="S1" s="306"/>
      <c r="T1" s="306"/>
      <c r="U1" s="306"/>
    </row>
    <row r="2" spans="1:21" ht="27" customHeight="1" x14ac:dyDescent="0.25">
      <c r="A2" s="312"/>
      <c r="B2" s="313"/>
      <c r="C2" s="312"/>
      <c r="D2" s="201"/>
      <c r="E2" s="307" t="s">
        <v>279</v>
      </c>
      <c r="F2" s="307"/>
      <c r="G2" s="307"/>
      <c r="H2" s="307"/>
      <c r="I2" s="307"/>
      <c r="J2" s="308" t="s">
        <v>319</v>
      </c>
      <c r="K2" s="308"/>
      <c r="L2" s="308"/>
      <c r="M2" s="307" t="s">
        <v>279</v>
      </c>
      <c r="N2" s="307"/>
      <c r="O2" s="307"/>
      <c r="P2" s="307"/>
      <c r="Q2" s="307"/>
      <c r="R2" s="307"/>
      <c r="S2" s="308" t="s">
        <v>319</v>
      </c>
      <c r="T2" s="308"/>
      <c r="U2" s="308"/>
    </row>
    <row r="3" spans="1:21" ht="42.75" customHeight="1" x14ac:dyDescent="0.25">
      <c r="A3" s="312"/>
      <c r="B3" s="313"/>
      <c r="C3" s="312"/>
      <c r="D3" s="305" t="s">
        <v>320</v>
      </c>
      <c r="E3" s="309" t="s">
        <v>216</v>
      </c>
      <c r="F3" s="309"/>
      <c r="G3" s="309"/>
      <c r="H3" s="309"/>
      <c r="I3" s="309"/>
      <c r="J3" s="310" t="s">
        <v>216</v>
      </c>
      <c r="K3" s="310"/>
      <c r="L3" s="310"/>
      <c r="M3" s="305" t="s">
        <v>0</v>
      </c>
      <c r="N3" s="309" t="s">
        <v>217</v>
      </c>
      <c r="O3" s="309"/>
      <c r="P3" s="309"/>
      <c r="Q3" s="309"/>
      <c r="R3" s="309"/>
      <c r="S3" s="310" t="s">
        <v>217</v>
      </c>
      <c r="T3" s="310"/>
      <c r="U3" s="310"/>
    </row>
    <row r="4" spans="1:21" ht="60" x14ac:dyDescent="0.25">
      <c r="A4" s="312"/>
      <c r="B4" s="313"/>
      <c r="C4" s="312"/>
      <c r="D4" s="305"/>
      <c r="E4" s="199" t="s">
        <v>280</v>
      </c>
      <c r="F4" s="199" t="s">
        <v>281</v>
      </c>
      <c r="G4" s="199" t="s">
        <v>284</v>
      </c>
      <c r="H4" s="199" t="s">
        <v>285</v>
      </c>
      <c r="I4" s="199" t="s">
        <v>299</v>
      </c>
      <c r="J4" s="200" t="s">
        <v>321</v>
      </c>
      <c r="K4" s="200" t="s">
        <v>322</v>
      </c>
      <c r="L4" s="200" t="s">
        <v>299</v>
      </c>
      <c r="M4" s="305"/>
      <c r="N4" s="199" t="s">
        <v>280</v>
      </c>
      <c r="O4" s="199" t="s">
        <v>281</v>
      </c>
      <c r="P4" s="199" t="s">
        <v>284</v>
      </c>
      <c r="Q4" s="199" t="s">
        <v>285</v>
      </c>
      <c r="R4" s="199" t="s">
        <v>299</v>
      </c>
      <c r="S4" s="200" t="s">
        <v>321</v>
      </c>
      <c r="T4" s="200" t="s">
        <v>322</v>
      </c>
      <c r="U4" s="200" t="s">
        <v>299</v>
      </c>
    </row>
    <row r="5" spans="1:21" x14ac:dyDescent="0.25">
      <c r="A5" s="306">
        <v>1</v>
      </c>
      <c r="B5" s="311" t="s">
        <v>65</v>
      </c>
      <c r="C5" s="197" t="s">
        <v>202</v>
      </c>
      <c r="D5" s="201">
        <v>26.6</v>
      </c>
      <c r="E5" s="199">
        <v>28.31</v>
      </c>
      <c r="F5" s="199">
        <v>30.15</v>
      </c>
      <c r="G5" s="199">
        <f>D5*E5</f>
        <v>753.04600000000005</v>
      </c>
      <c r="H5" s="199">
        <f>D5*F5</f>
        <v>801.99</v>
      </c>
      <c r="I5" s="199">
        <f>F5/E5*100</f>
        <v>106.49947015188978</v>
      </c>
      <c r="J5" s="200">
        <v>33.47</v>
      </c>
      <c r="K5" s="200">
        <f>D5*J5</f>
        <v>890.30200000000002</v>
      </c>
      <c r="L5" s="181">
        <f>J5/F5*100</f>
        <v>111.01160862354892</v>
      </c>
      <c r="M5" s="201"/>
      <c r="N5" s="199">
        <v>0</v>
      </c>
      <c r="O5" s="199">
        <v>0</v>
      </c>
      <c r="P5" s="199">
        <f>M5*N5</f>
        <v>0</v>
      </c>
      <c r="Q5" s="199">
        <f>M5*O5</f>
        <v>0</v>
      </c>
      <c r="R5" s="199" t="e">
        <f>Q5/P5*100</f>
        <v>#DIV/0!</v>
      </c>
      <c r="S5" s="200"/>
      <c r="T5" s="200">
        <f>M5*S5</f>
        <v>0</v>
      </c>
      <c r="U5" s="200" t="e">
        <f>S5/O5*100</f>
        <v>#DIV/0!</v>
      </c>
    </row>
    <row r="6" spans="1:21" x14ac:dyDescent="0.25">
      <c r="A6" s="306"/>
      <c r="B6" s="311"/>
      <c r="C6" s="197" t="s">
        <v>250</v>
      </c>
      <c r="D6" s="201">
        <v>36.198999999999998</v>
      </c>
      <c r="E6" s="199">
        <v>53.21</v>
      </c>
      <c r="F6" s="199">
        <v>56.67</v>
      </c>
      <c r="G6" s="199">
        <f t="shared" ref="G6:G69" si="0">D6*E6</f>
        <v>1926.14879</v>
      </c>
      <c r="H6" s="199">
        <f t="shared" ref="H6:H69" si="1">D6*F6</f>
        <v>2051.3973299999998</v>
      </c>
      <c r="I6" s="199">
        <f t="shared" ref="I6:I69" si="2">F6/E6*100</f>
        <v>106.50253711708326</v>
      </c>
      <c r="J6" s="200">
        <v>58.78</v>
      </c>
      <c r="K6" s="200">
        <f t="shared" ref="K6:K69" si="3">D6*J6</f>
        <v>2127.7772199999999</v>
      </c>
      <c r="L6" s="181">
        <f t="shared" ref="L6:L69" si="4">J6/F6*100</f>
        <v>103.72331039350627</v>
      </c>
      <c r="M6" s="201"/>
      <c r="N6" s="199">
        <v>0</v>
      </c>
      <c r="O6" s="199">
        <v>0</v>
      </c>
      <c r="P6" s="199">
        <f t="shared" ref="P6:P69" si="5">M6*N6</f>
        <v>0</v>
      </c>
      <c r="Q6" s="199">
        <f t="shared" ref="Q6:Q69" si="6">M6*O6</f>
        <v>0</v>
      </c>
      <c r="R6" s="199" t="e">
        <f t="shared" ref="R6:R69" si="7">Q6/P6*100</f>
        <v>#DIV/0!</v>
      </c>
      <c r="S6" s="200"/>
      <c r="T6" s="200">
        <f t="shared" ref="T6:T69" si="8">M6*S6</f>
        <v>0</v>
      </c>
      <c r="U6" s="200" t="e">
        <f t="shared" ref="U6:U69" si="9">S6/O6*100</f>
        <v>#DIV/0!</v>
      </c>
    </row>
    <row r="7" spans="1:21" ht="180" customHeight="1" x14ac:dyDescent="0.25">
      <c r="A7" s="306"/>
      <c r="B7" s="311"/>
      <c r="C7" s="197" t="s">
        <v>192</v>
      </c>
      <c r="D7" s="201">
        <v>94.733000000000004</v>
      </c>
      <c r="E7" s="199">
        <v>55.48</v>
      </c>
      <c r="F7" s="199">
        <v>59.09</v>
      </c>
      <c r="G7" s="199">
        <f t="shared" si="0"/>
        <v>5255.7868399999998</v>
      </c>
      <c r="H7" s="199">
        <f t="shared" si="1"/>
        <v>5597.7729700000009</v>
      </c>
      <c r="I7" s="199">
        <f t="shared" si="2"/>
        <v>106.50684931506851</v>
      </c>
      <c r="J7" s="200">
        <v>58.78</v>
      </c>
      <c r="K7" s="200">
        <f t="shared" si="3"/>
        <v>5568.4057400000002</v>
      </c>
      <c r="L7" s="181">
        <f t="shared" si="4"/>
        <v>99.47537654425453</v>
      </c>
      <c r="M7" s="201"/>
      <c r="N7" s="199">
        <v>0</v>
      </c>
      <c r="O7" s="199">
        <v>0</v>
      </c>
      <c r="P7" s="199">
        <f t="shared" si="5"/>
        <v>0</v>
      </c>
      <c r="Q7" s="199">
        <f t="shared" si="6"/>
        <v>0</v>
      </c>
      <c r="R7" s="199" t="e">
        <f t="shared" si="7"/>
        <v>#DIV/0!</v>
      </c>
      <c r="S7" s="200"/>
      <c r="T7" s="200">
        <f t="shared" si="8"/>
        <v>0</v>
      </c>
      <c r="U7" s="200" t="e">
        <f t="shared" si="9"/>
        <v>#DIV/0!</v>
      </c>
    </row>
    <row r="8" spans="1:21" x14ac:dyDescent="0.25">
      <c r="A8" s="197">
        <v>2</v>
      </c>
      <c r="B8" s="198" t="s">
        <v>150</v>
      </c>
      <c r="C8" s="197" t="s">
        <v>145</v>
      </c>
      <c r="D8" s="201">
        <v>103.693</v>
      </c>
      <c r="E8" s="199">
        <v>52.98</v>
      </c>
      <c r="F8" s="199">
        <v>56.42</v>
      </c>
      <c r="G8" s="199">
        <f t="shared" si="0"/>
        <v>5493.6551399999998</v>
      </c>
      <c r="H8" s="199">
        <f t="shared" si="1"/>
        <v>5850.3590599999998</v>
      </c>
      <c r="I8" s="199">
        <f t="shared" si="2"/>
        <v>106.4930162325406</v>
      </c>
      <c r="J8" s="200">
        <v>61.5</v>
      </c>
      <c r="K8" s="200">
        <f t="shared" si="3"/>
        <v>6377.1194999999998</v>
      </c>
      <c r="L8" s="181">
        <f t="shared" si="4"/>
        <v>109.00389932647995</v>
      </c>
      <c r="M8" s="201"/>
      <c r="N8" s="199">
        <v>0</v>
      </c>
      <c r="O8" s="199">
        <v>0</v>
      </c>
      <c r="P8" s="199">
        <f t="shared" si="5"/>
        <v>0</v>
      </c>
      <c r="Q8" s="199">
        <f t="shared" si="6"/>
        <v>0</v>
      </c>
      <c r="R8" s="199" t="e">
        <f t="shared" si="7"/>
        <v>#DIV/0!</v>
      </c>
      <c r="S8" s="200"/>
      <c r="T8" s="200">
        <f t="shared" si="8"/>
        <v>0</v>
      </c>
      <c r="U8" s="200" t="e">
        <f t="shared" si="9"/>
        <v>#DIV/0!</v>
      </c>
    </row>
    <row r="9" spans="1:21" ht="105" x14ac:dyDescent="0.25">
      <c r="A9" s="197">
        <v>3</v>
      </c>
      <c r="B9" s="198" t="s">
        <v>306</v>
      </c>
      <c r="C9" s="197" t="s">
        <v>307</v>
      </c>
      <c r="D9" s="201">
        <v>352.02</v>
      </c>
      <c r="E9" s="199">
        <v>37.06</v>
      </c>
      <c r="F9" s="199">
        <v>38.979999999999997</v>
      </c>
      <c r="G9" s="199">
        <f t="shared" si="0"/>
        <v>13045.861199999999</v>
      </c>
      <c r="H9" s="199">
        <f t="shared" si="1"/>
        <v>13721.739599999999</v>
      </c>
      <c r="I9" s="199">
        <f t="shared" si="2"/>
        <v>105.18078791149486</v>
      </c>
      <c r="J9" s="200">
        <v>40.229999999999997</v>
      </c>
      <c r="K9" s="200">
        <f t="shared" si="3"/>
        <v>14161.764599999999</v>
      </c>
      <c r="L9" s="181">
        <f t="shared" si="4"/>
        <v>103.20677270395073</v>
      </c>
      <c r="M9" s="201"/>
      <c r="N9" s="199">
        <v>0</v>
      </c>
      <c r="O9" s="199">
        <v>0</v>
      </c>
      <c r="P9" s="199">
        <f t="shared" si="5"/>
        <v>0</v>
      </c>
      <c r="Q9" s="199">
        <f t="shared" si="6"/>
        <v>0</v>
      </c>
      <c r="R9" s="199" t="e">
        <f t="shared" si="7"/>
        <v>#DIV/0!</v>
      </c>
      <c r="S9" s="200"/>
      <c r="T9" s="200">
        <f t="shared" si="8"/>
        <v>0</v>
      </c>
      <c r="U9" s="200" t="e">
        <f t="shared" si="9"/>
        <v>#DIV/0!</v>
      </c>
    </row>
    <row r="10" spans="1:21" x14ac:dyDescent="0.25">
      <c r="A10" s="197">
        <v>4</v>
      </c>
      <c r="B10" s="198" t="s">
        <v>287</v>
      </c>
      <c r="C10" s="197" t="s">
        <v>201</v>
      </c>
      <c r="D10" s="201">
        <v>72.36</v>
      </c>
      <c r="E10" s="199">
        <v>57.35</v>
      </c>
      <c r="F10" s="199">
        <v>61.08</v>
      </c>
      <c r="G10" s="199">
        <f t="shared" si="0"/>
        <v>4149.8460000000005</v>
      </c>
      <c r="H10" s="199">
        <f t="shared" si="1"/>
        <v>4419.7487999999994</v>
      </c>
      <c r="I10" s="199">
        <f t="shared" si="2"/>
        <v>106.50392327811682</v>
      </c>
      <c r="J10" s="200">
        <v>66.58</v>
      </c>
      <c r="K10" s="200">
        <f t="shared" si="3"/>
        <v>4817.7287999999999</v>
      </c>
      <c r="L10" s="181">
        <f t="shared" si="4"/>
        <v>109.00458415193188</v>
      </c>
      <c r="M10" s="201">
        <v>20.18</v>
      </c>
      <c r="N10" s="199">
        <v>33.21</v>
      </c>
      <c r="O10" s="199">
        <v>35.369999999999997</v>
      </c>
      <c r="P10" s="199">
        <f t="shared" si="5"/>
        <v>670.17780000000005</v>
      </c>
      <c r="Q10" s="199">
        <f t="shared" si="6"/>
        <v>713.76659999999993</v>
      </c>
      <c r="R10" s="199">
        <f t="shared" si="7"/>
        <v>106.5040650406504</v>
      </c>
      <c r="S10" s="200">
        <v>39.26</v>
      </c>
      <c r="T10" s="200">
        <f t="shared" si="8"/>
        <v>792.26679999999999</v>
      </c>
      <c r="U10" s="200">
        <f t="shared" si="9"/>
        <v>110.99802092168505</v>
      </c>
    </row>
    <row r="11" spans="1:21" ht="30" x14ac:dyDescent="0.25">
      <c r="A11" s="197">
        <v>5</v>
      </c>
      <c r="B11" s="198" t="s">
        <v>6</v>
      </c>
      <c r="C11" s="197" t="s">
        <v>171</v>
      </c>
      <c r="D11" s="201">
        <v>193.9</v>
      </c>
      <c r="E11" s="199">
        <v>45.54</v>
      </c>
      <c r="F11" s="199">
        <v>47.59</v>
      </c>
      <c r="G11" s="199">
        <f t="shared" si="0"/>
        <v>8830.2060000000001</v>
      </c>
      <c r="H11" s="199">
        <f t="shared" si="1"/>
        <v>9227.7010000000009</v>
      </c>
      <c r="I11" s="199">
        <f t="shared" si="2"/>
        <v>104.50153711023277</v>
      </c>
      <c r="J11" s="200">
        <v>51.49</v>
      </c>
      <c r="K11" s="200">
        <f t="shared" si="3"/>
        <v>9983.9110000000001</v>
      </c>
      <c r="L11" s="181">
        <f t="shared" si="4"/>
        <v>108.19499894935912</v>
      </c>
      <c r="M11" s="201">
        <v>53.76</v>
      </c>
      <c r="N11" s="199">
        <v>54.23</v>
      </c>
      <c r="O11" s="199">
        <v>54.39</v>
      </c>
      <c r="P11" s="199">
        <f t="shared" si="5"/>
        <v>2915.4047999999998</v>
      </c>
      <c r="Q11" s="199">
        <f t="shared" si="6"/>
        <v>2924.0063999999998</v>
      </c>
      <c r="R11" s="199">
        <f t="shared" si="7"/>
        <v>100.29503964595243</v>
      </c>
      <c r="S11" s="200">
        <v>57.75</v>
      </c>
      <c r="T11" s="200">
        <f t="shared" si="8"/>
        <v>3104.64</v>
      </c>
      <c r="U11" s="200">
        <f t="shared" si="9"/>
        <v>106.17760617760619</v>
      </c>
    </row>
    <row r="12" spans="1:21" ht="30" x14ac:dyDescent="0.25">
      <c r="A12" s="306">
        <v>6</v>
      </c>
      <c r="B12" s="311" t="s">
        <v>141</v>
      </c>
      <c r="C12" s="197" t="s">
        <v>99</v>
      </c>
      <c r="D12" s="201">
        <v>66.3</v>
      </c>
      <c r="E12" s="199">
        <v>37.619999999999997</v>
      </c>
      <c r="F12" s="199">
        <v>39.31</v>
      </c>
      <c r="G12" s="199">
        <f t="shared" si="0"/>
        <v>2494.2059999999997</v>
      </c>
      <c r="H12" s="199">
        <f t="shared" si="1"/>
        <v>2606.2530000000002</v>
      </c>
      <c r="I12" s="199">
        <f t="shared" si="2"/>
        <v>104.49229133439661</v>
      </c>
      <c r="J12" s="200">
        <v>42.85</v>
      </c>
      <c r="K12" s="200">
        <f t="shared" si="3"/>
        <v>2840.9549999999999</v>
      </c>
      <c r="L12" s="181">
        <f t="shared" si="4"/>
        <v>109.00534215212414</v>
      </c>
      <c r="M12" s="201">
        <v>13.4</v>
      </c>
      <c r="N12" s="199">
        <v>20.12</v>
      </c>
      <c r="O12" s="199">
        <v>21.02</v>
      </c>
      <c r="P12" s="199">
        <f t="shared" si="5"/>
        <v>269.608</v>
      </c>
      <c r="Q12" s="199">
        <f t="shared" si="6"/>
        <v>281.66800000000001</v>
      </c>
      <c r="R12" s="199">
        <f t="shared" si="7"/>
        <v>104.47316103379723</v>
      </c>
      <c r="S12" s="200">
        <v>23.34</v>
      </c>
      <c r="T12" s="200">
        <f t="shared" si="8"/>
        <v>312.75600000000003</v>
      </c>
      <c r="U12" s="200">
        <f t="shared" si="9"/>
        <v>111.03710751665081</v>
      </c>
    </row>
    <row r="13" spans="1:21" ht="30" x14ac:dyDescent="0.25">
      <c r="A13" s="306"/>
      <c r="B13" s="311"/>
      <c r="C13" s="197" t="s">
        <v>100</v>
      </c>
      <c r="D13" s="201">
        <v>26.2</v>
      </c>
      <c r="E13" s="199">
        <v>37.549999999999997</v>
      </c>
      <c r="F13" s="199">
        <v>39.24</v>
      </c>
      <c r="G13" s="199">
        <f t="shared" si="0"/>
        <v>983.81</v>
      </c>
      <c r="H13" s="199">
        <f t="shared" si="1"/>
        <v>1028.088</v>
      </c>
      <c r="I13" s="199">
        <f t="shared" si="2"/>
        <v>104.50066577896141</v>
      </c>
      <c r="J13" s="200">
        <v>42.77</v>
      </c>
      <c r="K13" s="200">
        <f t="shared" si="3"/>
        <v>1120.5740000000001</v>
      </c>
      <c r="L13" s="181">
        <f t="shared" si="4"/>
        <v>108.99592252803262</v>
      </c>
      <c r="M13" s="201">
        <v>31.1</v>
      </c>
      <c r="N13" s="199">
        <v>36.43</v>
      </c>
      <c r="O13" s="199">
        <v>38.08</v>
      </c>
      <c r="P13" s="199">
        <f t="shared" si="5"/>
        <v>1132.973</v>
      </c>
      <c r="Q13" s="199">
        <f t="shared" si="6"/>
        <v>1184.288</v>
      </c>
      <c r="R13" s="199">
        <f t="shared" si="7"/>
        <v>104.5292341476805</v>
      </c>
      <c r="S13" s="200">
        <v>42.26</v>
      </c>
      <c r="T13" s="200">
        <f t="shared" si="8"/>
        <v>1314.2860000000001</v>
      </c>
      <c r="U13" s="200">
        <f t="shared" si="9"/>
        <v>110.97689075630252</v>
      </c>
    </row>
    <row r="14" spans="1:21" ht="30" x14ac:dyDescent="0.25">
      <c r="A14" s="306"/>
      <c r="B14" s="311"/>
      <c r="C14" s="197" t="s">
        <v>101</v>
      </c>
      <c r="D14" s="201">
        <v>110.5</v>
      </c>
      <c r="E14" s="199">
        <v>37.619999999999997</v>
      </c>
      <c r="F14" s="199">
        <v>39.31</v>
      </c>
      <c r="G14" s="199">
        <f t="shared" si="0"/>
        <v>4157.0099999999993</v>
      </c>
      <c r="H14" s="199">
        <f t="shared" si="1"/>
        <v>4343.7550000000001</v>
      </c>
      <c r="I14" s="199">
        <f t="shared" si="2"/>
        <v>104.49229133439661</v>
      </c>
      <c r="J14" s="200">
        <v>42.85</v>
      </c>
      <c r="K14" s="200">
        <f t="shared" si="3"/>
        <v>4734.9250000000002</v>
      </c>
      <c r="L14" s="181">
        <f t="shared" si="4"/>
        <v>109.00534215212414</v>
      </c>
      <c r="M14" s="201">
        <v>13.8</v>
      </c>
      <c r="N14" s="199">
        <v>50.92</v>
      </c>
      <c r="O14" s="199">
        <v>53.21</v>
      </c>
      <c r="P14" s="199">
        <f t="shared" si="5"/>
        <v>702.69600000000003</v>
      </c>
      <c r="Q14" s="199">
        <f t="shared" si="6"/>
        <v>734.298</v>
      </c>
      <c r="R14" s="199">
        <f t="shared" si="7"/>
        <v>104.49725058915946</v>
      </c>
      <c r="S14" s="200">
        <v>59.06</v>
      </c>
      <c r="T14" s="200">
        <f t="shared" si="8"/>
        <v>815.02800000000002</v>
      </c>
      <c r="U14" s="200">
        <f t="shared" si="9"/>
        <v>110.99417402743845</v>
      </c>
    </row>
    <row r="15" spans="1:21" ht="30" x14ac:dyDescent="0.25">
      <c r="A15" s="306"/>
      <c r="B15" s="311"/>
      <c r="C15" s="197" t="s">
        <v>297</v>
      </c>
      <c r="D15" s="201">
        <v>57.6</v>
      </c>
      <c r="E15" s="199">
        <v>30.05</v>
      </c>
      <c r="F15" s="199">
        <v>31.4</v>
      </c>
      <c r="G15" s="199">
        <f t="shared" si="0"/>
        <v>1730.88</v>
      </c>
      <c r="H15" s="199">
        <f t="shared" si="1"/>
        <v>1808.6399999999999</v>
      </c>
      <c r="I15" s="199">
        <f t="shared" si="2"/>
        <v>104.49251247920132</v>
      </c>
      <c r="J15" s="200">
        <v>34.24</v>
      </c>
      <c r="K15" s="200">
        <f t="shared" si="3"/>
        <v>1972.2240000000002</v>
      </c>
      <c r="L15" s="181">
        <f t="shared" si="4"/>
        <v>109.04458598726117</v>
      </c>
      <c r="M15" s="201">
        <v>56.7</v>
      </c>
      <c r="N15" s="199">
        <v>44.51</v>
      </c>
      <c r="O15" s="199">
        <v>46.51</v>
      </c>
      <c r="P15" s="199">
        <f t="shared" si="5"/>
        <v>2523.7170000000001</v>
      </c>
      <c r="Q15" s="199">
        <f t="shared" si="6"/>
        <v>2637.1170000000002</v>
      </c>
      <c r="R15" s="199">
        <f t="shared" si="7"/>
        <v>104.49337227589307</v>
      </c>
      <c r="S15" s="200">
        <v>51.62</v>
      </c>
      <c r="T15" s="200">
        <f t="shared" si="8"/>
        <v>2926.8539999999998</v>
      </c>
      <c r="U15" s="200">
        <f t="shared" si="9"/>
        <v>110.98688454095893</v>
      </c>
    </row>
    <row r="16" spans="1:21" ht="30" x14ac:dyDescent="0.25">
      <c r="A16" s="306">
        <v>7</v>
      </c>
      <c r="B16" s="311"/>
      <c r="C16" s="197" t="s">
        <v>102</v>
      </c>
      <c r="D16" s="201">
        <v>14.2</v>
      </c>
      <c r="E16" s="199">
        <v>23.47</v>
      </c>
      <c r="F16" s="199">
        <v>23.47</v>
      </c>
      <c r="G16" s="199">
        <f t="shared" si="0"/>
        <v>333.27399999999994</v>
      </c>
      <c r="H16" s="199">
        <f t="shared" si="1"/>
        <v>333.27399999999994</v>
      </c>
      <c r="I16" s="199">
        <f t="shared" si="2"/>
        <v>100</v>
      </c>
      <c r="J16" s="200">
        <v>25.58</v>
      </c>
      <c r="K16" s="200">
        <f t="shared" si="3"/>
        <v>363.23599999999993</v>
      </c>
      <c r="L16" s="181">
        <f t="shared" si="4"/>
        <v>108.9902002556455</v>
      </c>
      <c r="M16" s="201"/>
      <c r="N16" s="199">
        <v>0</v>
      </c>
      <c r="O16" s="199">
        <v>0</v>
      </c>
      <c r="P16" s="199">
        <f t="shared" si="5"/>
        <v>0</v>
      </c>
      <c r="Q16" s="199">
        <f t="shared" si="6"/>
        <v>0</v>
      </c>
      <c r="R16" s="199" t="e">
        <f t="shared" si="7"/>
        <v>#DIV/0!</v>
      </c>
      <c r="S16" s="200">
        <v>0</v>
      </c>
      <c r="T16" s="200">
        <f t="shared" si="8"/>
        <v>0</v>
      </c>
      <c r="U16" s="200" t="e">
        <f t="shared" si="9"/>
        <v>#DIV/0!</v>
      </c>
    </row>
    <row r="17" spans="1:21" ht="45" x14ac:dyDescent="0.25">
      <c r="A17" s="306"/>
      <c r="B17" s="311"/>
      <c r="C17" s="197" t="s">
        <v>298</v>
      </c>
      <c r="D17" s="201">
        <v>26.2</v>
      </c>
      <c r="E17" s="199">
        <v>42.44</v>
      </c>
      <c r="F17" s="199">
        <v>44.35</v>
      </c>
      <c r="G17" s="199">
        <f t="shared" si="0"/>
        <v>1111.9279999999999</v>
      </c>
      <c r="H17" s="199">
        <f t="shared" si="1"/>
        <v>1161.97</v>
      </c>
      <c r="I17" s="199">
        <f t="shared" si="2"/>
        <v>104.50047125353441</v>
      </c>
      <c r="J17" s="200">
        <v>48.35</v>
      </c>
      <c r="K17" s="200">
        <f t="shared" si="3"/>
        <v>1266.77</v>
      </c>
      <c r="L17" s="181">
        <f t="shared" si="4"/>
        <v>109.01916572717023</v>
      </c>
      <c r="M17" s="201"/>
      <c r="N17" s="199">
        <v>0</v>
      </c>
      <c r="O17" s="199">
        <v>0</v>
      </c>
      <c r="P17" s="199">
        <f t="shared" si="5"/>
        <v>0</v>
      </c>
      <c r="Q17" s="199">
        <f t="shared" si="6"/>
        <v>0</v>
      </c>
      <c r="R17" s="199" t="e">
        <f t="shared" si="7"/>
        <v>#DIV/0!</v>
      </c>
      <c r="S17" s="200">
        <v>0</v>
      </c>
      <c r="T17" s="200">
        <f t="shared" si="8"/>
        <v>0</v>
      </c>
      <c r="U17" s="200" t="e">
        <f t="shared" si="9"/>
        <v>#DIV/0!</v>
      </c>
    </row>
    <row r="18" spans="1:21" ht="30" x14ac:dyDescent="0.25">
      <c r="A18" s="306"/>
      <c r="B18" s="311"/>
      <c r="C18" s="197" t="s">
        <v>125</v>
      </c>
      <c r="D18" s="201">
        <v>57.9</v>
      </c>
      <c r="E18" s="199">
        <v>42.44</v>
      </c>
      <c r="F18" s="199">
        <v>44.35</v>
      </c>
      <c r="G18" s="199">
        <f t="shared" si="0"/>
        <v>2457.2759999999998</v>
      </c>
      <c r="H18" s="199">
        <f t="shared" si="1"/>
        <v>2567.8650000000002</v>
      </c>
      <c r="I18" s="199">
        <f t="shared" si="2"/>
        <v>104.50047125353441</v>
      </c>
      <c r="J18" s="200">
        <v>48.35</v>
      </c>
      <c r="K18" s="200">
        <f t="shared" si="3"/>
        <v>2799.4650000000001</v>
      </c>
      <c r="L18" s="181">
        <f t="shared" si="4"/>
        <v>109.01916572717023</v>
      </c>
      <c r="M18" s="201"/>
      <c r="N18" s="199">
        <v>0</v>
      </c>
      <c r="O18" s="199">
        <v>0</v>
      </c>
      <c r="P18" s="199">
        <f t="shared" si="5"/>
        <v>0</v>
      </c>
      <c r="Q18" s="199">
        <f t="shared" si="6"/>
        <v>0</v>
      </c>
      <c r="R18" s="199" t="e">
        <f t="shared" si="7"/>
        <v>#DIV/0!</v>
      </c>
      <c r="S18" s="200">
        <v>0</v>
      </c>
      <c r="T18" s="200">
        <f t="shared" si="8"/>
        <v>0</v>
      </c>
      <c r="U18" s="200" t="e">
        <f t="shared" si="9"/>
        <v>#DIV/0!</v>
      </c>
    </row>
    <row r="19" spans="1:21" x14ac:dyDescent="0.25">
      <c r="A19" s="306"/>
      <c r="B19" s="311"/>
      <c r="C19" s="197" t="s">
        <v>126</v>
      </c>
      <c r="D19" s="201">
        <v>43.4</v>
      </c>
      <c r="E19" s="199">
        <v>42.442999999999998</v>
      </c>
      <c r="F19" s="199">
        <v>44.35</v>
      </c>
      <c r="G19" s="199">
        <f t="shared" si="0"/>
        <v>1842.0261999999998</v>
      </c>
      <c r="H19" s="199">
        <f t="shared" si="1"/>
        <v>1924.79</v>
      </c>
      <c r="I19" s="199">
        <f t="shared" si="2"/>
        <v>104.49308484320147</v>
      </c>
      <c r="J19" s="200">
        <v>48.35</v>
      </c>
      <c r="K19" s="200">
        <f t="shared" si="3"/>
        <v>2098.39</v>
      </c>
      <c r="L19" s="181">
        <f t="shared" si="4"/>
        <v>109.01916572717023</v>
      </c>
      <c r="M19" s="201"/>
      <c r="N19" s="199">
        <v>0</v>
      </c>
      <c r="O19" s="199">
        <v>0</v>
      </c>
      <c r="P19" s="199">
        <f t="shared" si="5"/>
        <v>0</v>
      </c>
      <c r="Q19" s="199">
        <f t="shared" si="6"/>
        <v>0</v>
      </c>
      <c r="R19" s="199" t="e">
        <f t="shared" si="7"/>
        <v>#DIV/0!</v>
      </c>
      <c r="S19" s="200">
        <v>0</v>
      </c>
      <c r="T19" s="200">
        <f t="shared" si="8"/>
        <v>0</v>
      </c>
      <c r="U19" s="200" t="e">
        <f t="shared" si="9"/>
        <v>#DIV/0!</v>
      </c>
    </row>
    <row r="20" spans="1:21" ht="30" x14ac:dyDescent="0.25">
      <c r="A20" s="306"/>
      <c r="B20" s="311"/>
      <c r="C20" s="197" t="s">
        <v>127</v>
      </c>
      <c r="D20" s="201">
        <v>7.6</v>
      </c>
      <c r="E20" s="199">
        <v>42.44</v>
      </c>
      <c r="F20" s="199">
        <v>44.35</v>
      </c>
      <c r="G20" s="199">
        <f t="shared" si="0"/>
        <v>322.54399999999998</v>
      </c>
      <c r="H20" s="199">
        <f t="shared" si="1"/>
        <v>337.06</v>
      </c>
      <c r="I20" s="199">
        <f t="shared" si="2"/>
        <v>104.50047125353441</v>
      </c>
      <c r="J20" s="200">
        <v>48.35</v>
      </c>
      <c r="K20" s="200">
        <f t="shared" si="3"/>
        <v>367.46</v>
      </c>
      <c r="L20" s="181">
        <f t="shared" si="4"/>
        <v>109.01916572717023</v>
      </c>
      <c r="M20" s="201"/>
      <c r="N20" s="199">
        <v>0</v>
      </c>
      <c r="O20" s="199">
        <v>0</v>
      </c>
      <c r="P20" s="199">
        <f t="shared" si="5"/>
        <v>0</v>
      </c>
      <c r="Q20" s="199">
        <f t="shared" si="6"/>
        <v>0</v>
      </c>
      <c r="R20" s="199" t="e">
        <f t="shared" si="7"/>
        <v>#DIV/0!</v>
      </c>
      <c r="S20" s="200">
        <v>0</v>
      </c>
      <c r="T20" s="200">
        <f t="shared" si="8"/>
        <v>0</v>
      </c>
      <c r="U20" s="200" t="e">
        <f t="shared" si="9"/>
        <v>#DIV/0!</v>
      </c>
    </row>
    <row r="21" spans="1:21" x14ac:dyDescent="0.25">
      <c r="A21" s="306"/>
      <c r="B21" s="311"/>
      <c r="C21" s="197" t="s">
        <v>128</v>
      </c>
      <c r="D21" s="201">
        <v>10.7</v>
      </c>
      <c r="E21" s="199">
        <v>42.44</v>
      </c>
      <c r="F21" s="199">
        <v>44.35</v>
      </c>
      <c r="G21" s="199">
        <f t="shared" si="0"/>
        <v>454.10799999999995</v>
      </c>
      <c r="H21" s="199">
        <f t="shared" si="1"/>
        <v>474.54499999999996</v>
      </c>
      <c r="I21" s="199">
        <f t="shared" si="2"/>
        <v>104.50047125353441</v>
      </c>
      <c r="J21" s="200">
        <v>48.35</v>
      </c>
      <c r="K21" s="200">
        <f t="shared" si="3"/>
        <v>517.34500000000003</v>
      </c>
      <c r="L21" s="181">
        <f t="shared" si="4"/>
        <v>109.01916572717023</v>
      </c>
      <c r="M21" s="201"/>
      <c r="N21" s="199">
        <v>0</v>
      </c>
      <c r="O21" s="199">
        <v>0</v>
      </c>
      <c r="P21" s="199">
        <f t="shared" si="5"/>
        <v>0</v>
      </c>
      <c r="Q21" s="199">
        <f t="shared" si="6"/>
        <v>0</v>
      </c>
      <c r="R21" s="199" t="e">
        <f t="shared" si="7"/>
        <v>#DIV/0!</v>
      </c>
      <c r="S21" s="200">
        <v>0</v>
      </c>
      <c r="T21" s="200">
        <f t="shared" si="8"/>
        <v>0</v>
      </c>
      <c r="U21" s="200" t="e">
        <f t="shared" si="9"/>
        <v>#DIV/0!</v>
      </c>
    </row>
    <row r="22" spans="1:21" ht="30" x14ac:dyDescent="0.25">
      <c r="A22" s="306"/>
      <c r="B22" s="311"/>
      <c r="C22" s="197" t="s">
        <v>129</v>
      </c>
      <c r="D22" s="201">
        <v>11.1</v>
      </c>
      <c r="E22" s="199">
        <v>42.44</v>
      </c>
      <c r="F22" s="199">
        <v>44.35</v>
      </c>
      <c r="G22" s="199">
        <f t="shared" si="0"/>
        <v>471.08399999999995</v>
      </c>
      <c r="H22" s="199">
        <f t="shared" si="1"/>
        <v>492.28500000000003</v>
      </c>
      <c r="I22" s="199">
        <f t="shared" si="2"/>
        <v>104.50047125353441</v>
      </c>
      <c r="J22" s="200">
        <v>48.35</v>
      </c>
      <c r="K22" s="200">
        <f t="shared" si="3"/>
        <v>536.68499999999995</v>
      </c>
      <c r="L22" s="181">
        <f t="shared" si="4"/>
        <v>109.01916572717023</v>
      </c>
      <c r="M22" s="201"/>
      <c r="N22" s="199">
        <v>0</v>
      </c>
      <c r="O22" s="199">
        <v>0</v>
      </c>
      <c r="P22" s="199">
        <f t="shared" si="5"/>
        <v>0</v>
      </c>
      <c r="Q22" s="199">
        <f t="shared" si="6"/>
        <v>0</v>
      </c>
      <c r="R22" s="199" t="e">
        <f t="shared" si="7"/>
        <v>#DIV/0!</v>
      </c>
      <c r="S22" s="200">
        <v>0</v>
      </c>
      <c r="T22" s="200">
        <f t="shared" si="8"/>
        <v>0</v>
      </c>
      <c r="U22" s="200" t="e">
        <f t="shared" si="9"/>
        <v>#DIV/0!</v>
      </c>
    </row>
    <row r="23" spans="1:21" ht="30" x14ac:dyDescent="0.25">
      <c r="A23" s="306"/>
      <c r="B23" s="311"/>
      <c r="C23" s="197" t="s">
        <v>130</v>
      </c>
      <c r="D23" s="201">
        <v>4.5</v>
      </c>
      <c r="E23" s="199">
        <v>42.44</v>
      </c>
      <c r="F23" s="199">
        <v>44.35</v>
      </c>
      <c r="G23" s="199">
        <f t="shared" si="0"/>
        <v>190.98</v>
      </c>
      <c r="H23" s="199">
        <f t="shared" si="1"/>
        <v>199.57500000000002</v>
      </c>
      <c r="I23" s="199">
        <f t="shared" si="2"/>
        <v>104.50047125353441</v>
      </c>
      <c r="J23" s="200">
        <v>48.35</v>
      </c>
      <c r="K23" s="200">
        <f t="shared" si="3"/>
        <v>217.57500000000002</v>
      </c>
      <c r="L23" s="181">
        <f t="shared" si="4"/>
        <v>109.01916572717023</v>
      </c>
      <c r="M23" s="201"/>
      <c r="N23" s="199">
        <v>0</v>
      </c>
      <c r="O23" s="199">
        <v>0</v>
      </c>
      <c r="P23" s="199">
        <f t="shared" si="5"/>
        <v>0</v>
      </c>
      <c r="Q23" s="199">
        <f t="shared" si="6"/>
        <v>0</v>
      </c>
      <c r="R23" s="199" t="e">
        <f t="shared" si="7"/>
        <v>#DIV/0!</v>
      </c>
      <c r="S23" s="200">
        <v>0</v>
      </c>
      <c r="T23" s="200">
        <f t="shared" si="8"/>
        <v>0</v>
      </c>
      <c r="U23" s="200" t="e">
        <f t="shared" si="9"/>
        <v>#DIV/0!</v>
      </c>
    </row>
    <row r="24" spans="1:21" x14ac:dyDescent="0.25">
      <c r="A24" s="306"/>
      <c r="B24" s="311"/>
      <c r="C24" s="197" t="s">
        <v>310</v>
      </c>
      <c r="D24" s="201">
        <v>90.43</v>
      </c>
      <c r="E24" s="199">
        <v>19.59</v>
      </c>
      <c r="F24" s="199">
        <v>20.77</v>
      </c>
      <c r="G24" s="199">
        <f t="shared" si="0"/>
        <v>1771.5237000000002</v>
      </c>
      <c r="H24" s="199">
        <f t="shared" si="1"/>
        <v>1878.2311000000002</v>
      </c>
      <c r="I24" s="199">
        <f t="shared" si="2"/>
        <v>106.02348136804491</v>
      </c>
      <c r="J24" s="200">
        <v>22.64</v>
      </c>
      <c r="K24" s="200">
        <f t="shared" si="3"/>
        <v>2047.3352000000002</v>
      </c>
      <c r="L24" s="181">
        <f t="shared" si="4"/>
        <v>109.00337024554648</v>
      </c>
      <c r="M24" s="201">
        <v>92.41</v>
      </c>
      <c r="N24" s="199">
        <v>25.4</v>
      </c>
      <c r="O24" s="199">
        <v>26.92</v>
      </c>
      <c r="P24" s="199">
        <f t="shared" si="5"/>
        <v>2347.2139999999999</v>
      </c>
      <c r="Q24" s="199">
        <f t="shared" si="6"/>
        <v>2487.6772000000001</v>
      </c>
      <c r="R24" s="199">
        <f t="shared" si="7"/>
        <v>105.98425196850394</v>
      </c>
      <c r="S24" s="200">
        <v>29.88</v>
      </c>
      <c r="T24" s="200">
        <f t="shared" si="8"/>
        <v>2761.2107999999998</v>
      </c>
      <c r="U24" s="200">
        <f t="shared" si="9"/>
        <v>110.99554234769687</v>
      </c>
    </row>
    <row r="25" spans="1:21" ht="60" x14ac:dyDescent="0.25">
      <c r="A25" s="197">
        <v>8</v>
      </c>
      <c r="B25" s="198" t="s">
        <v>7</v>
      </c>
      <c r="C25" s="197" t="s">
        <v>197</v>
      </c>
      <c r="D25" s="201">
        <v>64.599999999999994</v>
      </c>
      <c r="E25" s="199">
        <v>41.38</v>
      </c>
      <c r="F25" s="199">
        <v>44.07</v>
      </c>
      <c r="G25" s="199">
        <f t="shared" si="0"/>
        <v>2673.1480000000001</v>
      </c>
      <c r="H25" s="199">
        <f t="shared" si="1"/>
        <v>2846.9219999999996</v>
      </c>
      <c r="I25" s="199">
        <f t="shared" si="2"/>
        <v>106.50072498791687</v>
      </c>
      <c r="J25" s="200">
        <v>48.04</v>
      </c>
      <c r="K25" s="200">
        <f t="shared" si="3"/>
        <v>3103.3839999999996</v>
      </c>
      <c r="L25" s="181">
        <f t="shared" si="4"/>
        <v>109.00839573405945</v>
      </c>
      <c r="M25" s="201">
        <v>61.4</v>
      </c>
      <c r="N25" s="199">
        <v>58.75</v>
      </c>
      <c r="O25" s="199">
        <v>62.57</v>
      </c>
      <c r="P25" s="199">
        <f t="shared" si="5"/>
        <v>3607.25</v>
      </c>
      <c r="Q25" s="199">
        <f t="shared" si="6"/>
        <v>3841.7979999999998</v>
      </c>
      <c r="R25" s="199">
        <f t="shared" si="7"/>
        <v>106.50212765957446</v>
      </c>
      <c r="S25" s="200">
        <v>67.55</v>
      </c>
      <c r="T25" s="200">
        <f t="shared" si="8"/>
        <v>4147.57</v>
      </c>
      <c r="U25" s="200">
        <f t="shared" si="9"/>
        <v>107.95908582387726</v>
      </c>
    </row>
    <row r="26" spans="1:21" ht="62.25" customHeight="1" x14ac:dyDescent="0.25">
      <c r="A26" s="197">
        <v>9</v>
      </c>
      <c r="B26" s="198" t="s">
        <v>236</v>
      </c>
      <c r="C26" s="197" t="s">
        <v>197</v>
      </c>
      <c r="D26" s="201">
        <v>0</v>
      </c>
      <c r="E26" s="199">
        <v>0</v>
      </c>
      <c r="F26" s="199">
        <v>0</v>
      </c>
      <c r="G26" s="199">
        <f t="shared" si="0"/>
        <v>0</v>
      </c>
      <c r="H26" s="199">
        <f t="shared" si="1"/>
        <v>0</v>
      </c>
      <c r="I26" s="199" t="e">
        <f t="shared" si="2"/>
        <v>#DIV/0!</v>
      </c>
      <c r="J26" s="200">
        <v>0</v>
      </c>
      <c r="K26" s="200">
        <f t="shared" si="3"/>
        <v>0</v>
      </c>
      <c r="L26" s="200" t="e">
        <f t="shared" si="4"/>
        <v>#DIV/0!</v>
      </c>
      <c r="M26" s="201">
        <v>0</v>
      </c>
      <c r="N26" s="199">
        <v>0</v>
      </c>
      <c r="O26" s="199">
        <v>0</v>
      </c>
      <c r="P26" s="199">
        <f t="shared" si="5"/>
        <v>0</v>
      </c>
      <c r="Q26" s="199">
        <f t="shared" si="6"/>
        <v>0</v>
      </c>
      <c r="R26" s="199" t="e">
        <f t="shared" si="7"/>
        <v>#DIV/0!</v>
      </c>
      <c r="S26" s="200">
        <v>0</v>
      </c>
      <c r="T26" s="200">
        <f t="shared" si="8"/>
        <v>0</v>
      </c>
      <c r="U26" s="200" t="e">
        <f t="shared" si="9"/>
        <v>#DIV/0!</v>
      </c>
    </row>
    <row r="27" spans="1:21" ht="30" x14ac:dyDescent="0.25">
      <c r="A27" s="306">
        <v>10</v>
      </c>
      <c r="B27" s="311" t="s">
        <v>141</v>
      </c>
      <c r="C27" s="197" t="s">
        <v>144</v>
      </c>
      <c r="D27" s="201">
        <v>50.86</v>
      </c>
      <c r="E27" s="199">
        <v>52.28</v>
      </c>
      <c r="F27" s="199">
        <v>52.28</v>
      </c>
      <c r="G27" s="199">
        <f t="shared" si="0"/>
        <v>2658.9607999999998</v>
      </c>
      <c r="H27" s="199">
        <f t="shared" si="1"/>
        <v>2658.9607999999998</v>
      </c>
      <c r="I27" s="199">
        <f t="shared" si="2"/>
        <v>100</v>
      </c>
      <c r="J27" s="200">
        <v>56.99</v>
      </c>
      <c r="K27" s="200">
        <f t="shared" si="3"/>
        <v>2898.5113999999999</v>
      </c>
      <c r="L27" s="181">
        <f t="shared" si="4"/>
        <v>109.00918133129305</v>
      </c>
      <c r="M27" s="201">
        <v>10.95</v>
      </c>
      <c r="N27" s="199">
        <v>59.35</v>
      </c>
      <c r="O27" s="199">
        <v>63.2</v>
      </c>
      <c r="P27" s="199">
        <f t="shared" si="5"/>
        <v>649.88249999999994</v>
      </c>
      <c r="Q27" s="199">
        <f t="shared" si="6"/>
        <v>692.04</v>
      </c>
      <c r="R27" s="199">
        <f t="shared" si="7"/>
        <v>106.48694187026118</v>
      </c>
      <c r="S27" s="200">
        <v>68.89</v>
      </c>
      <c r="T27" s="200">
        <f t="shared" si="8"/>
        <v>754.3454999999999</v>
      </c>
      <c r="U27" s="200">
        <f t="shared" si="9"/>
        <v>109.00316455696202</v>
      </c>
    </row>
    <row r="28" spans="1:21" ht="45" x14ac:dyDescent="0.25">
      <c r="A28" s="306"/>
      <c r="B28" s="311"/>
      <c r="C28" s="197" t="s">
        <v>277</v>
      </c>
      <c r="D28" s="201">
        <v>18.86</v>
      </c>
      <c r="E28" s="199">
        <v>56.6</v>
      </c>
      <c r="F28" s="199">
        <v>56.6</v>
      </c>
      <c r="G28" s="199">
        <f t="shared" si="0"/>
        <v>1067.4759999999999</v>
      </c>
      <c r="H28" s="199">
        <f t="shared" si="1"/>
        <v>1067.4759999999999</v>
      </c>
      <c r="I28" s="199">
        <f t="shared" si="2"/>
        <v>100</v>
      </c>
      <c r="J28" s="200">
        <v>61.7</v>
      </c>
      <c r="K28" s="200">
        <f t="shared" si="3"/>
        <v>1163.662</v>
      </c>
      <c r="L28" s="181">
        <f t="shared" si="4"/>
        <v>109.01060070671377</v>
      </c>
      <c r="M28" s="201"/>
      <c r="N28" s="199">
        <v>0</v>
      </c>
      <c r="O28" s="199">
        <v>0</v>
      </c>
      <c r="P28" s="199">
        <f t="shared" si="5"/>
        <v>0</v>
      </c>
      <c r="Q28" s="199">
        <f t="shared" si="6"/>
        <v>0</v>
      </c>
      <c r="R28" s="199" t="e">
        <f t="shared" si="7"/>
        <v>#DIV/0!</v>
      </c>
      <c r="S28" s="200"/>
      <c r="T28" s="200">
        <f t="shared" si="8"/>
        <v>0</v>
      </c>
      <c r="U28" s="200" t="e">
        <f t="shared" si="9"/>
        <v>#DIV/0!</v>
      </c>
    </row>
    <row r="29" spans="1:21" ht="66.75" customHeight="1" x14ac:dyDescent="0.25">
      <c r="A29" s="197">
        <v>11</v>
      </c>
      <c r="B29" s="198" t="s">
        <v>237</v>
      </c>
      <c r="C29" s="197" t="s">
        <v>144</v>
      </c>
      <c r="D29" s="201"/>
      <c r="E29" s="199">
        <v>0</v>
      </c>
      <c r="F29" s="199"/>
      <c r="G29" s="199">
        <f t="shared" si="0"/>
        <v>0</v>
      </c>
      <c r="H29" s="199">
        <f t="shared" si="1"/>
        <v>0</v>
      </c>
      <c r="I29" s="199" t="e">
        <f t="shared" si="2"/>
        <v>#DIV/0!</v>
      </c>
      <c r="J29" s="200"/>
      <c r="K29" s="200">
        <f t="shared" si="3"/>
        <v>0</v>
      </c>
      <c r="L29" s="200" t="e">
        <f t="shared" si="4"/>
        <v>#DIV/0!</v>
      </c>
      <c r="M29" s="201"/>
      <c r="N29" s="199">
        <v>0</v>
      </c>
      <c r="O29" s="199">
        <v>0</v>
      </c>
      <c r="P29" s="199">
        <f t="shared" si="5"/>
        <v>0</v>
      </c>
      <c r="Q29" s="199">
        <f t="shared" si="6"/>
        <v>0</v>
      </c>
      <c r="R29" s="199" t="e">
        <f t="shared" si="7"/>
        <v>#DIV/0!</v>
      </c>
      <c r="S29" s="200"/>
      <c r="T29" s="200">
        <f t="shared" si="8"/>
        <v>0</v>
      </c>
      <c r="U29" s="200" t="e">
        <f t="shared" si="9"/>
        <v>#DIV/0!</v>
      </c>
    </row>
    <row r="30" spans="1:21" ht="51" customHeight="1" x14ac:dyDescent="0.25">
      <c r="A30" s="197">
        <v>12</v>
      </c>
      <c r="B30" s="198" t="s">
        <v>9</v>
      </c>
      <c r="C30" s="197" t="s">
        <v>169</v>
      </c>
      <c r="D30" s="201">
        <v>76.599999999999994</v>
      </c>
      <c r="E30" s="199">
        <v>49.35</v>
      </c>
      <c r="F30" s="199">
        <v>50.29</v>
      </c>
      <c r="G30" s="199">
        <f t="shared" si="0"/>
        <v>3780.21</v>
      </c>
      <c r="H30" s="199">
        <f t="shared" si="1"/>
        <v>3852.2139999999995</v>
      </c>
      <c r="I30" s="199">
        <f t="shared" si="2"/>
        <v>101.9047619047619</v>
      </c>
      <c r="J30" s="200">
        <v>54.49</v>
      </c>
      <c r="K30" s="200">
        <f t="shared" si="3"/>
        <v>4173.9340000000002</v>
      </c>
      <c r="L30" s="181">
        <f t="shared" si="4"/>
        <v>108.35156094651023</v>
      </c>
      <c r="M30" s="201"/>
      <c r="N30" s="199">
        <v>0</v>
      </c>
      <c r="O30" s="199">
        <v>0</v>
      </c>
      <c r="P30" s="199">
        <f t="shared" si="5"/>
        <v>0</v>
      </c>
      <c r="Q30" s="199">
        <f t="shared" si="6"/>
        <v>0</v>
      </c>
      <c r="R30" s="199" t="e">
        <f t="shared" si="7"/>
        <v>#DIV/0!</v>
      </c>
      <c r="S30" s="200"/>
      <c r="T30" s="200">
        <f t="shared" si="8"/>
        <v>0</v>
      </c>
      <c r="U30" s="200" t="e">
        <f t="shared" si="9"/>
        <v>#DIV/0!</v>
      </c>
    </row>
    <row r="31" spans="1:21" ht="54" customHeight="1" x14ac:dyDescent="0.25">
      <c r="A31" s="197">
        <v>13</v>
      </c>
      <c r="B31" s="198" t="s">
        <v>147</v>
      </c>
      <c r="C31" s="197" t="s">
        <v>203</v>
      </c>
      <c r="D31" s="201">
        <v>79.02</v>
      </c>
      <c r="E31" s="199">
        <v>26.27</v>
      </c>
      <c r="F31" s="199">
        <v>27.98</v>
      </c>
      <c r="G31" s="199">
        <f t="shared" si="0"/>
        <v>2075.8553999999999</v>
      </c>
      <c r="H31" s="199">
        <f t="shared" si="1"/>
        <v>2210.9796000000001</v>
      </c>
      <c r="I31" s="199">
        <f t="shared" si="2"/>
        <v>106.50932622763609</v>
      </c>
      <c r="J31" s="200">
        <v>30.5</v>
      </c>
      <c r="K31" s="200">
        <f t="shared" si="3"/>
        <v>2410.1099999999997</v>
      </c>
      <c r="L31" s="181">
        <f t="shared" si="4"/>
        <v>109.00643316654752</v>
      </c>
      <c r="M31" s="201">
        <v>53</v>
      </c>
      <c r="N31" s="199">
        <v>18.98</v>
      </c>
      <c r="O31" s="199">
        <v>20.21</v>
      </c>
      <c r="P31" s="199">
        <f t="shared" si="5"/>
        <v>1005.94</v>
      </c>
      <c r="Q31" s="199">
        <f t="shared" si="6"/>
        <v>1071.1300000000001</v>
      </c>
      <c r="R31" s="199">
        <f t="shared" si="7"/>
        <v>106.48050579557429</v>
      </c>
      <c r="S31" s="200">
        <v>22.03</v>
      </c>
      <c r="T31" s="200">
        <f t="shared" si="8"/>
        <v>1167.5900000000001</v>
      </c>
      <c r="U31" s="200">
        <f t="shared" si="9"/>
        <v>109.00544285007423</v>
      </c>
    </row>
    <row r="32" spans="1:21" ht="64.5" customHeight="1" x14ac:dyDescent="0.25">
      <c r="A32" s="197">
        <v>14</v>
      </c>
      <c r="B32" s="198" t="s">
        <v>222</v>
      </c>
      <c r="C32" s="197" t="s">
        <v>203</v>
      </c>
      <c r="D32" s="201">
        <v>0</v>
      </c>
      <c r="E32" s="199">
        <v>0</v>
      </c>
      <c r="F32" s="199">
        <v>0</v>
      </c>
      <c r="G32" s="199">
        <f t="shared" si="0"/>
        <v>0</v>
      </c>
      <c r="H32" s="199">
        <f t="shared" si="1"/>
        <v>0</v>
      </c>
      <c r="I32" s="199" t="e">
        <f t="shared" si="2"/>
        <v>#DIV/0!</v>
      </c>
      <c r="J32" s="200"/>
      <c r="K32" s="200">
        <f t="shared" si="3"/>
        <v>0</v>
      </c>
      <c r="L32" s="200" t="e">
        <f t="shared" si="4"/>
        <v>#DIV/0!</v>
      </c>
      <c r="M32" s="201">
        <v>0</v>
      </c>
      <c r="N32" s="199">
        <v>0</v>
      </c>
      <c r="O32" s="199">
        <v>0</v>
      </c>
      <c r="P32" s="199">
        <f t="shared" si="5"/>
        <v>0</v>
      </c>
      <c r="Q32" s="199">
        <f t="shared" si="6"/>
        <v>0</v>
      </c>
      <c r="R32" s="199" t="e">
        <f t="shared" si="7"/>
        <v>#DIV/0!</v>
      </c>
      <c r="S32" s="200"/>
      <c r="T32" s="200">
        <f t="shared" si="8"/>
        <v>0</v>
      </c>
      <c r="U32" s="200" t="e">
        <f t="shared" si="9"/>
        <v>#DIV/0!</v>
      </c>
    </row>
    <row r="33" spans="1:21" ht="229.5" customHeight="1" x14ac:dyDescent="0.25">
      <c r="A33" s="197">
        <v>15</v>
      </c>
      <c r="B33" s="198" t="s">
        <v>10</v>
      </c>
      <c r="C33" s="197" t="s">
        <v>194</v>
      </c>
      <c r="D33" s="201">
        <v>58.558999999999997</v>
      </c>
      <c r="E33" s="199">
        <v>27.47</v>
      </c>
      <c r="F33" s="199">
        <v>29.24</v>
      </c>
      <c r="G33" s="199">
        <f t="shared" si="0"/>
        <v>1608.6157299999998</v>
      </c>
      <c r="H33" s="199">
        <f t="shared" si="1"/>
        <v>1712.2651599999999</v>
      </c>
      <c r="I33" s="199">
        <f t="shared" si="2"/>
        <v>106.44339279213688</v>
      </c>
      <c r="J33" s="200">
        <v>31.26</v>
      </c>
      <c r="K33" s="200">
        <f t="shared" si="3"/>
        <v>1830.5543399999999</v>
      </c>
      <c r="L33" s="181">
        <f t="shared" si="4"/>
        <v>106.90834473324216</v>
      </c>
      <c r="M33" s="201"/>
      <c r="N33" s="199">
        <v>0</v>
      </c>
      <c r="O33" s="199">
        <v>0</v>
      </c>
      <c r="P33" s="199">
        <f t="shared" si="5"/>
        <v>0</v>
      </c>
      <c r="Q33" s="199">
        <f t="shared" si="6"/>
        <v>0</v>
      </c>
      <c r="R33" s="199" t="e">
        <f t="shared" si="7"/>
        <v>#DIV/0!</v>
      </c>
      <c r="S33" s="200"/>
      <c r="T33" s="200">
        <f t="shared" si="8"/>
        <v>0</v>
      </c>
      <c r="U33" s="200" t="e">
        <f t="shared" si="9"/>
        <v>#DIV/0!</v>
      </c>
    </row>
    <row r="34" spans="1:21" x14ac:dyDescent="0.25">
      <c r="A34" s="197">
        <v>16</v>
      </c>
      <c r="B34" s="198" t="s">
        <v>11</v>
      </c>
      <c r="C34" s="197" t="s">
        <v>193</v>
      </c>
      <c r="D34" s="201">
        <v>93</v>
      </c>
      <c r="E34" s="199">
        <v>51.04</v>
      </c>
      <c r="F34" s="199">
        <v>52.59</v>
      </c>
      <c r="G34" s="199">
        <f t="shared" si="0"/>
        <v>4746.72</v>
      </c>
      <c r="H34" s="199">
        <f t="shared" si="1"/>
        <v>4890.87</v>
      </c>
      <c r="I34" s="199">
        <f t="shared" si="2"/>
        <v>103.03683385579939</v>
      </c>
      <c r="J34" s="200">
        <v>57.21</v>
      </c>
      <c r="K34" s="200">
        <f t="shared" si="3"/>
        <v>5320.53</v>
      </c>
      <c r="L34" s="181">
        <f t="shared" si="4"/>
        <v>108.78494010268112</v>
      </c>
      <c r="M34" s="201">
        <v>0</v>
      </c>
      <c r="N34" s="199">
        <v>0</v>
      </c>
      <c r="O34" s="199">
        <v>0</v>
      </c>
      <c r="P34" s="199">
        <f t="shared" si="5"/>
        <v>0</v>
      </c>
      <c r="Q34" s="199">
        <f t="shared" si="6"/>
        <v>0</v>
      </c>
      <c r="R34" s="199" t="e">
        <f t="shared" si="7"/>
        <v>#DIV/0!</v>
      </c>
      <c r="S34" s="200"/>
      <c r="T34" s="200">
        <f t="shared" si="8"/>
        <v>0</v>
      </c>
      <c r="U34" s="200" t="e">
        <f t="shared" si="9"/>
        <v>#DIV/0!</v>
      </c>
    </row>
    <row r="35" spans="1:21" ht="30" x14ac:dyDescent="0.25">
      <c r="A35" s="197">
        <v>17</v>
      </c>
      <c r="B35" s="198" t="s">
        <v>12</v>
      </c>
      <c r="C35" s="197" t="s">
        <v>204</v>
      </c>
      <c r="D35" s="201">
        <v>126.3</v>
      </c>
      <c r="E35" s="199">
        <v>61.36</v>
      </c>
      <c r="F35" s="199">
        <v>65.05</v>
      </c>
      <c r="G35" s="199">
        <f t="shared" si="0"/>
        <v>7749.768</v>
      </c>
      <c r="H35" s="199">
        <f t="shared" si="1"/>
        <v>8215.8149999999987</v>
      </c>
      <c r="I35" s="199">
        <f t="shared" si="2"/>
        <v>106.01368970013037</v>
      </c>
      <c r="J35" s="200">
        <v>67.97</v>
      </c>
      <c r="K35" s="200">
        <f t="shared" si="3"/>
        <v>8584.610999999999</v>
      </c>
      <c r="L35" s="181">
        <f t="shared" si="4"/>
        <v>104.48885472713299</v>
      </c>
      <c r="M35" s="201">
        <v>37.4</v>
      </c>
      <c r="N35" s="199">
        <v>89.45</v>
      </c>
      <c r="O35" s="199">
        <v>94.82</v>
      </c>
      <c r="P35" s="199">
        <f t="shared" si="5"/>
        <v>3345.43</v>
      </c>
      <c r="Q35" s="199">
        <f t="shared" si="6"/>
        <v>3546.2679999999996</v>
      </c>
      <c r="R35" s="199">
        <f t="shared" si="7"/>
        <v>106.00335382895472</v>
      </c>
      <c r="S35" s="200">
        <v>99.09</v>
      </c>
      <c r="T35" s="200">
        <f t="shared" si="8"/>
        <v>3705.9659999999999</v>
      </c>
      <c r="U35" s="200">
        <f t="shared" si="9"/>
        <v>104.50326935245731</v>
      </c>
    </row>
    <row r="36" spans="1:21" x14ac:dyDescent="0.25">
      <c r="A36" s="306">
        <v>18</v>
      </c>
      <c r="B36" s="311" t="s">
        <v>13</v>
      </c>
      <c r="C36" s="197" t="s">
        <v>210</v>
      </c>
      <c r="D36" s="201">
        <v>34</v>
      </c>
      <c r="E36" s="199">
        <v>22.76</v>
      </c>
      <c r="F36" s="199">
        <v>24.24</v>
      </c>
      <c r="G36" s="199">
        <f t="shared" si="0"/>
        <v>773.84</v>
      </c>
      <c r="H36" s="199">
        <f t="shared" si="1"/>
        <v>824.16</v>
      </c>
      <c r="I36" s="199">
        <f t="shared" si="2"/>
        <v>106.50263620386642</v>
      </c>
      <c r="J36" s="200">
        <v>26.9</v>
      </c>
      <c r="K36" s="200">
        <f t="shared" si="3"/>
        <v>914.59999999999991</v>
      </c>
      <c r="L36" s="181">
        <f t="shared" si="4"/>
        <v>110.97359735973598</v>
      </c>
      <c r="M36" s="201">
        <v>0</v>
      </c>
      <c r="N36" s="199">
        <v>0</v>
      </c>
      <c r="O36" s="199">
        <v>0</v>
      </c>
      <c r="P36" s="199">
        <f t="shared" si="5"/>
        <v>0</v>
      </c>
      <c r="Q36" s="199">
        <f t="shared" si="6"/>
        <v>0</v>
      </c>
      <c r="R36" s="199" t="e">
        <f t="shared" si="7"/>
        <v>#DIV/0!</v>
      </c>
      <c r="S36" s="200"/>
      <c r="T36" s="200">
        <f t="shared" si="8"/>
        <v>0</v>
      </c>
      <c r="U36" s="200" t="e">
        <f t="shared" si="9"/>
        <v>#DIV/0!</v>
      </c>
    </row>
    <row r="37" spans="1:21" ht="30" x14ac:dyDescent="0.25">
      <c r="A37" s="306"/>
      <c r="B37" s="311"/>
      <c r="C37" s="197" t="s">
        <v>191</v>
      </c>
      <c r="D37" s="201">
        <v>11.718</v>
      </c>
      <c r="E37" s="199"/>
      <c r="F37" s="199">
        <v>51.04</v>
      </c>
      <c r="G37" s="199">
        <f t="shared" si="0"/>
        <v>0</v>
      </c>
      <c r="H37" s="199">
        <f t="shared" si="1"/>
        <v>598.08672000000001</v>
      </c>
      <c r="I37" s="199" t="e">
        <f t="shared" si="2"/>
        <v>#DIV/0!</v>
      </c>
      <c r="J37" s="200">
        <v>55.63</v>
      </c>
      <c r="K37" s="200">
        <f t="shared" si="3"/>
        <v>651.87234000000001</v>
      </c>
      <c r="L37" s="181">
        <f t="shared" si="4"/>
        <v>108.99294670846396</v>
      </c>
      <c r="M37" s="201"/>
      <c r="N37" s="199"/>
      <c r="O37" s="199"/>
      <c r="P37" s="199">
        <f t="shared" si="5"/>
        <v>0</v>
      </c>
      <c r="Q37" s="199">
        <f t="shared" si="6"/>
        <v>0</v>
      </c>
      <c r="R37" s="199" t="e">
        <f t="shared" si="7"/>
        <v>#DIV/0!</v>
      </c>
      <c r="S37" s="200"/>
      <c r="T37" s="200">
        <f t="shared" si="8"/>
        <v>0</v>
      </c>
      <c r="U37" s="200" t="e">
        <f t="shared" si="9"/>
        <v>#DIV/0!</v>
      </c>
    </row>
    <row r="38" spans="1:21" ht="45" x14ac:dyDescent="0.25">
      <c r="A38" s="306"/>
      <c r="B38" s="311"/>
      <c r="C38" s="197" t="s">
        <v>205</v>
      </c>
      <c r="D38" s="201">
        <v>202.91900000000001</v>
      </c>
      <c r="E38" s="199">
        <v>48.33</v>
      </c>
      <c r="F38" s="199">
        <v>51.47</v>
      </c>
      <c r="G38" s="199">
        <f t="shared" si="0"/>
        <v>9807.0752699999994</v>
      </c>
      <c r="H38" s="199">
        <f t="shared" si="1"/>
        <v>10444.24093</v>
      </c>
      <c r="I38" s="199">
        <f t="shared" si="2"/>
        <v>106.49699979308917</v>
      </c>
      <c r="J38" s="200">
        <v>56.1</v>
      </c>
      <c r="K38" s="200">
        <f t="shared" si="3"/>
        <v>11383.7559</v>
      </c>
      <c r="L38" s="181">
        <f t="shared" si="4"/>
        <v>108.99553137750146</v>
      </c>
      <c r="M38" s="201">
        <v>0</v>
      </c>
      <c r="N38" s="199">
        <v>0</v>
      </c>
      <c r="O38" s="199">
        <v>0</v>
      </c>
      <c r="P38" s="199">
        <f t="shared" si="5"/>
        <v>0</v>
      </c>
      <c r="Q38" s="199">
        <f t="shared" si="6"/>
        <v>0</v>
      </c>
      <c r="R38" s="199" t="e">
        <f t="shared" si="7"/>
        <v>#DIV/0!</v>
      </c>
      <c r="S38" s="200"/>
      <c r="T38" s="200">
        <f t="shared" si="8"/>
        <v>0</v>
      </c>
      <c r="U38" s="200" t="e">
        <f t="shared" si="9"/>
        <v>#DIV/0!</v>
      </c>
    </row>
    <row r="39" spans="1:21" ht="45" x14ac:dyDescent="0.25">
      <c r="A39" s="197">
        <v>19</v>
      </c>
      <c r="B39" s="198" t="s">
        <v>14</v>
      </c>
      <c r="C39" s="197" t="s">
        <v>191</v>
      </c>
      <c r="D39" s="201">
        <v>40.64</v>
      </c>
      <c r="E39" s="199">
        <v>48.15</v>
      </c>
      <c r="F39" s="199">
        <v>51.04</v>
      </c>
      <c r="G39" s="199">
        <f t="shared" si="0"/>
        <v>1956.816</v>
      </c>
      <c r="H39" s="199">
        <f t="shared" si="1"/>
        <v>2074.2656000000002</v>
      </c>
      <c r="I39" s="199">
        <f t="shared" si="2"/>
        <v>106.00207684319834</v>
      </c>
      <c r="J39" s="200">
        <v>55.63</v>
      </c>
      <c r="K39" s="200">
        <f t="shared" si="3"/>
        <v>2260.8032000000003</v>
      </c>
      <c r="L39" s="181">
        <f t="shared" si="4"/>
        <v>108.99294670846396</v>
      </c>
      <c r="M39" s="201"/>
      <c r="N39" s="199">
        <v>0</v>
      </c>
      <c r="O39" s="199">
        <v>0</v>
      </c>
      <c r="P39" s="199">
        <f t="shared" si="5"/>
        <v>0</v>
      </c>
      <c r="Q39" s="199">
        <f t="shared" si="6"/>
        <v>0</v>
      </c>
      <c r="R39" s="199" t="e">
        <f t="shared" si="7"/>
        <v>#DIV/0!</v>
      </c>
      <c r="S39" s="200"/>
      <c r="T39" s="200">
        <f t="shared" si="8"/>
        <v>0</v>
      </c>
      <c r="U39" s="200" t="e">
        <f t="shared" si="9"/>
        <v>#DIV/0!</v>
      </c>
    </row>
    <row r="40" spans="1:21" ht="24.75" customHeight="1" x14ac:dyDescent="0.25">
      <c r="A40" s="306">
        <v>20</v>
      </c>
      <c r="B40" s="311" t="s">
        <v>15</v>
      </c>
      <c r="C40" s="197" t="s">
        <v>52</v>
      </c>
      <c r="D40" s="201"/>
      <c r="E40" s="199">
        <v>0</v>
      </c>
      <c r="F40" s="199"/>
      <c r="G40" s="199">
        <f t="shared" si="0"/>
        <v>0</v>
      </c>
      <c r="H40" s="199">
        <f t="shared" si="1"/>
        <v>0</v>
      </c>
      <c r="I40" s="199" t="e">
        <f t="shared" si="2"/>
        <v>#DIV/0!</v>
      </c>
      <c r="J40" s="200"/>
      <c r="K40" s="200">
        <f t="shared" si="3"/>
        <v>0</v>
      </c>
      <c r="L40" s="200" t="e">
        <f t="shared" si="4"/>
        <v>#DIV/0!</v>
      </c>
      <c r="M40" s="201"/>
      <c r="N40" s="199">
        <v>0</v>
      </c>
      <c r="O40" s="199">
        <v>0</v>
      </c>
      <c r="P40" s="199">
        <f t="shared" si="5"/>
        <v>0</v>
      </c>
      <c r="Q40" s="199">
        <f t="shared" si="6"/>
        <v>0</v>
      </c>
      <c r="R40" s="199" t="e">
        <f t="shared" si="7"/>
        <v>#DIV/0!</v>
      </c>
      <c r="S40" s="200"/>
      <c r="T40" s="200">
        <f t="shared" si="8"/>
        <v>0</v>
      </c>
      <c r="U40" s="200" t="e">
        <f t="shared" si="9"/>
        <v>#DIV/0!</v>
      </c>
    </row>
    <row r="41" spans="1:21" x14ac:dyDescent="0.25">
      <c r="A41" s="306"/>
      <c r="B41" s="311"/>
      <c r="C41" s="197" t="s">
        <v>111</v>
      </c>
      <c r="D41" s="201">
        <v>42.093000000000004</v>
      </c>
      <c r="E41" s="199">
        <v>55.29</v>
      </c>
      <c r="F41" s="199">
        <v>58.6</v>
      </c>
      <c r="G41" s="199">
        <f t="shared" si="0"/>
        <v>2327.32197</v>
      </c>
      <c r="H41" s="199">
        <f t="shared" si="1"/>
        <v>2466.6498000000001</v>
      </c>
      <c r="I41" s="199">
        <f t="shared" si="2"/>
        <v>105.98661602459758</v>
      </c>
      <c r="J41" s="200">
        <v>63.87</v>
      </c>
      <c r="K41" s="200">
        <f t="shared" si="3"/>
        <v>2688.47991</v>
      </c>
      <c r="L41" s="181">
        <f t="shared" si="4"/>
        <v>108.99317406143345</v>
      </c>
      <c r="M41" s="201"/>
      <c r="N41" s="199">
        <v>0</v>
      </c>
      <c r="O41" s="199">
        <v>0</v>
      </c>
      <c r="P41" s="199">
        <f t="shared" si="5"/>
        <v>0</v>
      </c>
      <c r="Q41" s="199">
        <f t="shared" si="6"/>
        <v>0</v>
      </c>
      <c r="R41" s="199" t="e">
        <f t="shared" si="7"/>
        <v>#DIV/0!</v>
      </c>
      <c r="S41" s="200"/>
      <c r="T41" s="200">
        <f t="shared" si="8"/>
        <v>0</v>
      </c>
      <c r="U41" s="200" t="e">
        <f t="shared" si="9"/>
        <v>#DIV/0!</v>
      </c>
    </row>
    <row r="42" spans="1:21" x14ac:dyDescent="0.25">
      <c r="A42" s="306"/>
      <c r="B42" s="311"/>
      <c r="C42" s="197" t="s">
        <v>117</v>
      </c>
      <c r="D42" s="201">
        <v>37.667999999999999</v>
      </c>
      <c r="E42" s="199">
        <v>43</v>
      </c>
      <c r="F42" s="199">
        <v>45.58</v>
      </c>
      <c r="G42" s="199">
        <f t="shared" si="0"/>
        <v>1619.7239999999999</v>
      </c>
      <c r="H42" s="199">
        <f t="shared" si="1"/>
        <v>1716.90744</v>
      </c>
      <c r="I42" s="199">
        <f t="shared" si="2"/>
        <v>106</v>
      </c>
      <c r="J42" s="200">
        <v>49.68</v>
      </c>
      <c r="K42" s="200">
        <f t="shared" si="3"/>
        <v>1871.3462399999999</v>
      </c>
      <c r="L42" s="181">
        <f t="shared" si="4"/>
        <v>108.99517332163229</v>
      </c>
      <c r="M42" s="201"/>
      <c r="N42" s="199">
        <v>0</v>
      </c>
      <c r="O42" s="199">
        <v>0</v>
      </c>
      <c r="P42" s="199">
        <f t="shared" si="5"/>
        <v>0</v>
      </c>
      <c r="Q42" s="199">
        <f t="shared" si="6"/>
        <v>0</v>
      </c>
      <c r="R42" s="199" t="e">
        <f t="shared" si="7"/>
        <v>#DIV/0!</v>
      </c>
      <c r="S42" s="200"/>
      <c r="T42" s="200">
        <f t="shared" si="8"/>
        <v>0</v>
      </c>
      <c r="U42" s="200" t="e">
        <f t="shared" si="9"/>
        <v>#DIV/0!</v>
      </c>
    </row>
    <row r="43" spans="1:21" x14ac:dyDescent="0.25">
      <c r="A43" s="306"/>
      <c r="B43" s="311"/>
      <c r="C43" s="197" t="s">
        <v>104</v>
      </c>
      <c r="D43" s="201">
        <v>29.824999999999999</v>
      </c>
      <c r="E43" s="199">
        <v>45</v>
      </c>
      <c r="F43" s="199">
        <v>47.7</v>
      </c>
      <c r="G43" s="199">
        <f t="shared" si="0"/>
        <v>1342.125</v>
      </c>
      <c r="H43" s="199">
        <f t="shared" si="1"/>
        <v>1422.6525000000001</v>
      </c>
      <c r="I43" s="199">
        <f t="shared" si="2"/>
        <v>106</v>
      </c>
      <c r="J43" s="200">
        <v>51.99</v>
      </c>
      <c r="K43" s="200">
        <f t="shared" si="3"/>
        <v>1550.60175</v>
      </c>
      <c r="L43" s="181">
        <f t="shared" si="4"/>
        <v>108.99371069182389</v>
      </c>
      <c r="M43" s="201">
        <v>3.5830000000000002</v>
      </c>
      <c r="N43" s="199">
        <v>33.21</v>
      </c>
      <c r="O43" s="199">
        <v>35.200000000000003</v>
      </c>
      <c r="P43" s="199">
        <f t="shared" si="5"/>
        <v>118.99143000000001</v>
      </c>
      <c r="Q43" s="199">
        <f t="shared" si="6"/>
        <v>126.12160000000002</v>
      </c>
      <c r="R43" s="199">
        <f t="shared" si="7"/>
        <v>105.99217103282143</v>
      </c>
      <c r="S43" s="200">
        <v>39.07</v>
      </c>
      <c r="T43" s="200">
        <f t="shared" si="8"/>
        <v>139.98781</v>
      </c>
      <c r="U43" s="200">
        <f t="shared" si="9"/>
        <v>110.99431818181817</v>
      </c>
    </row>
    <row r="44" spans="1:21" x14ac:dyDescent="0.25">
      <c r="A44" s="306"/>
      <c r="B44" s="311"/>
      <c r="C44" s="197" t="s">
        <v>118</v>
      </c>
      <c r="D44" s="201">
        <v>83.823999999999998</v>
      </c>
      <c r="E44" s="199">
        <v>43</v>
      </c>
      <c r="F44" s="199">
        <v>45.58</v>
      </c>
      <c r="G44" s="199">
        <f t="shared" si="0"/>
        <v>3604.4319999999998</v>
      </c>
      <c r="H44" s="199">
        <f t="shared" si="1"/>
        <v>3820.6979199999996</v>
      </c>
      <c r="I44" s="199">
        <f t="shared" si="2"/>
        <v>106</v>
      </c>
      <c r="J44" s="200">
        <v>49.68</v>
      </c>
      <c r="K44" s="200">
        <f t="shared" si="3"/>
        <v>4164.3763200000003</v>
      </c>
      <c r="L44" s="181">
        <f t="shared" si="4"/>
        <v>108.99517332163229</v>
      </c>
      <c r="M44" s="201">
        <v>43.031999999999996</v>
      </c>
      <c r="N44" s="199">
        <v>34.96</v>
      </c>
      <c r="O44" s="199">
        <v>37.049999999999997</v>
      </c>
      <c r="P44" s="199">
        <f t="shared" si="5"/>
        <v>1504.3987199999999</v>
      </c>
      <c r="Q44" s="199">
        <f t="shared" si="6"/>
        <v>1594.3355999999997</v>
      </c>
      <c r="R44" s="199">
        <f t="shared" si="7"/>
        <v>105.9782608695652</v>
      </c>
      <c r="S44" s="200">
        <v>41.13</v>
      </c>
      <c r="T44" s="200">
        <f t="shared" si="8"/>
        <v>1769.90616</v>
      </c>
      <c r="U44" s="200">
        <f t="shared" si="9"/>
        <v>111.01214574898788</v>
      </c>
    </row>
    <row r="45" spans="1:21" x14ac:dyDescent="0.25">
      <c r="A45" s="306"/>
      <c r="B45" s="311"/>
      <c r="C45" s="197" t="s">
        <v>105</v>
      </c>
      <c r="D45" s="201">
        <v>51.749000000000002</v>
      </c>
      <c r="E45" s="199">
        <v>45</v>
      </c>
      <c r="F45" s="199">
        <v>47.7</v>
      </c>
      <c r="G45" s="199">
        <f t="shared" si="0"/>
        <v>2328.7049999999999</v>
      </c>
      <c r="H45" s="199">
        <f t="shared" si="1"/>
        <v>2468.4273000000003</v>
      </c>
      <c r="I45" s="199">
        <f t="shared" si="2"/>
        <v>106</v>
      </c>
      <c r="J45" s="200">
        <v>51.99</v>
      </c>
      <c r="K45" s="200">
        <f t="shared" si="3"/>
        <v>2690.4305100000001</v>
      </c>
      <c r="L45" s="181">
        <f t="shared" si="4"/>
        <v>108.99371069182389</v>
      </c>
      <c r="M45" s="201">
        <v>38.603999999999999</v>
      </c>
      <c r="N45" s="199">
        <v>11.72</v>
      </c>
      <c r="O45" s="199">
        <v>12.42</v>
      </c>
      <c r="P45" s="199">
        <f t="shared" si="5"/>
        <v>452.43888000000004</v>
      </c>
      <c r="Q45" s="199">
        <f t="shared" si="6"/>
        <v>479.46168</v>
      </c>
      <c r="R45" s="199">
        <f t="shared" si="7"/>
        <v>105.97269624573377</v>
      </c>
      <c r="S45" s="200">
        <v>13.79</v>
      </c>
      <c r="T45" s="200">
        <f t="shared" si="8"/>
        <v>532.34915999999998</v>
      </c>
      <c r="U45" s="200">
        <f t="shared" si="9"/>
        <v>111.03059581320451</v>
      </c>
    </row>
    <row r="46" spans="1:21" ht="30" x14ac:dyDescent="0.25">
      <c r="A46" s="306"/>
      <c r="B46" s="311"/>
      <c r="C46" s="197" t="s">
        <v>112</v>
      </c>
      <c r="D46" s="201">
        <v>116.605</v>
      </c>
      <c r="E46" s="199">
        <v>21.15</v>
      </c>
      <c r="F46" s="199">
        <v>22.42</v>
      </c>
      <c r="G46" s="199">
        <f t="shared" si="0"/>
        <v>2466.1957499999999</v>
      </c>
      <c r="H46" s="199">
        <f t="shared" si="1"/>
        <v>2614.2841000000003</v>
      </c>
      <c r="I46" s="199">
        <f t="shared" si="2"/>
        <v>106.00472813238773</v>
      </c>
      <c r="J46" s="200">
        <v>24.88</v>
      </c>
      <c r="K46" s="200">
        <f t="shared" si="3"/>
        <v>2901.1324</v>
      </c>
      <c r="L46" s="181">
        <f t="shared" si="4"/>
        <v>110.97234611953613</v>
      </c>
      <c r="M46" s="201">
        <v>176.108</v>
      </c>
      <c r="N46" s="199">
        <v>33.21</v>
      </c>
      <c r="O46" s="199">
        <v>35.200000000000003</v>
      </c>
      <c r="P46" s="199">
        <f t="shared" si="5"/>
        <v>5848.5466800000004</v>
      </c>
      <c r="Q46" s="199">
        <f t="shared" si="6"/>
        <v>6199.0016000000005</v>
      </c>
      <c r="R46" s="199">
        <f t="shared" si="7"/>
        <v>105.99217103282143</v>
      </c>
      <c r="S46" s="200">
        <v>39.07</v>
      </c>
      <c r="T46" s="200">
        <f t="shared" si="8"/>
        <v>6880.5395600000002</v>
      </c>
      <c r="U46" s="200">
        <f t="shared" si="9"/>
        <v>110.99431818181817</v>
      </c>
    </row>
    <row r="47" spans="1:21" ht="30" x14ac:dyDescent="0.25">
      <c r="A47" s="306"/>
      <c r="B47" s="311"/>
      <c r="C47" s="197" t="s">
        <v>113</v>
      </c>
      <c r="D47" s="201">
        <v>74.847999999999999</v>
      </c>
      <c r="E47" s="199">
        <v>55.29</v>
      </c>
      <c r="F47" s="199">
        <v>58.6</v>
      </c>
      <c r="G47" s="199">
        <f t="shared" si="0"/>
        <v>4138.3459199999998</v>
      </c>
      <c r="H47" s="199">
        <f t="shared" si="1"/>
        <v>4386.0928000000004</v>
      </c>
      <c r="I47" s="199">
        <f t="shared" si="2"/>
        <v>105.98661602459758</v>
      </c>
      <c r="J47" s="200">
        <v>63.87</v>
      </c>
      <c r="K47" s="200">
        <f t="shared" si="3"/>
        <v>4780.5417600000001</v>
      </c>
      <c r="L47" s="181">
        <f t="shared" si="4"/>
        <v>108.99317406143345</v>
      </c>
      <c r="M47" s="201"/>
      <c r="N47" s="199">
        <v>0</v>
      </c>
      <c r="O47" s="199">
        <v>0</v>
      </c>
      <c r="P47" s="199">
        <f t="shared" si="5"/>
        <v>0</v>
      </c>
      <c r="Q47" s="199">
        <f t="shared" si="6"/>
        <v>0</v>
      </c>
      <c r="R47" s="199" t="e">
        <f t="shared" si="7"/>
        <v>#DIV/0!</v>
      </c>
      <c r="S47" s="200"/>
      <c r="T47" s="200">
        <f t="shared" si="8"/>
        <v>0</v>
      </c>
      <c r="U47" s="200" t="e">
        <f t="shared" si="9"/>
        <v>#DIV/0!</v>
      </c>
    </row>
    <row r="48" spans="1:21" x14ac:dyDescent="0.25">
      <c r="A48" s="306"/>
      <c r="B48" s="311"/>
      <c r="C48" s="197" t="s">
        <v>115</v>
      </c>
      <c r="D48" s="201">
        <v>123.819</v>
      </c>
      <c r="E48" s="199">
        <v>31.05</v>
      </c>
      <c r="F48" s="199">
        <v>32.909999999999997</v>
      </c>
      <c r="G48" s="199">
        <f t="shared" si="0"/>
        <v>3844.5799500000003</v>
      </c>
      <c r="H48" s="199">
        <f t="shared" si="1"/>
        <v>4074.8832899999998</v>
      </c>
      <c r="I48" s="199">
        <f t="shared" si="2"/>
        <v>105.99033816425118</v>
      </c>
      <c r="J48" s="200">
        <v>36.53</v>
      </c>
      <c r="K48" s="200">
        <f t="shared" si="3"/>
        <v>4523.1080700000002</v>
      </c>
      <c r="L48" s="181">
        <f t="shared" si="4"/>
        <v>110.99969614099059</v>
      </c>
      <c r="M48" s="201">
        <v>24.303000000000001</v>
      </c>
      <c r="N48" s="199">
        <v>18.77</v>
      </c>
      <c r="O48" s="199">
        <v>19.899999999999999</v>
      </c>
      <c r="P48" s="199">
        <f t="shared" si="5"/>
        <v>456.16730999999999</v>
      </c>
      <c r="Q48" s="199">
        <f t="shared" si="6"/>
        <v>483.62969999999996</v>
      </c>
      <c r="R48" s="199">
        <f t="shared" si="7"/>
        <v>106.02024507192327</v>
      </c>
      <c r="S48" s="200">
        <v>22.09</v>
      </c>
      <c r="T48" s="200">
        <f t="shared" si="8"/>
        <v>536.85327000000007</v>
      </c>
      <c r="U48" s="200">
        <f t="shared" si="9"/>
        <v>111.00502512562815</v>
      </c>
    </row>
    <row r="49" spans="1:21" x14ac:dyDescent="0.25">
      <c r="A49" s="306"/>
      <c r="B49" s="311"/>
      <c r="C49" s="197" t="s">
        <v>121</v>
      </c>
      <c r="D49" s="201">
        <v>99.981999999999999</v>
      </c>
      <c r="E49" s="199">
        <v>36.130000000000003</v>
      </c>
      <c r="F49" s="199">
        <v>38.29</v>
      </c>
      <c r="G49" s="199">
        <f t="shared" si="0"/>
        <v>3612.3496600000003</v>
      </c>
      <c r="H49" s="199">
        <f t="shared" si="1"/>
        <v>3828.3107799999998</v>
      </c>
      <c r="I49" s="199">
        <f t="shared" si="2"/>
        <v>105.97841129255465</v>
      </c>
      <c r="J49" s="200">
        <v>41.74</v>
      </c>
      <c r="K49" s="200">
        <f t="shared" si="3"/>
        <v>4173.2486800000006</v>
      </c>
      <c r="L49" s="181">
        <f t="shared" si="4"/>
        <v>109.01018542700444</v>
      </c>
      <c r="M49" s="201"/>
      <c r="N49" s="199">
        <v>0</v>
      </c>
      <c r="O49" s="199">
        <v>0</v>
      </c>
      <c r="P49" s="199">
        <f t="shared" si="5"/>
        <v>0</v>
      </c>
      <c r="Q49" s="199">
        <f t="shared" si="6"/>
        <v>0</v>
      </c>
      <c r="R49" s="199" t="e">
        <f t="shared" si="7"/>
        <v>#DIV/0!</v>
      </c>
      <c r="S49" s="200"/>
      <c r="T49" s="200">
        <f t="shared" si="8"/>
        <v>0</v>
      </c>
      <c r="U49" s="200" t="e">
        <f t="shared" si="9"/>
        <v>#DIV/0!</v>
      </c>
    </row>
    <row r="50" spans="1:21" ht="30" x14ac:dyDescent="0.25">
      <c r="A50" s="306"/>
      <c r="B50" s="311"/>
      <c r="C50" s="197" t="s">
        <v>198</v>
      </c>
      <c r="D50" s="201">
        <v>89.227999999999994</v>
      </c>
      <c r="E50" s="199">
        <v>38.71</v>
      </c>
      <c r="F50" s="199">
        <v>41.03</v>
      </c>
      <c r="G50" s="199">
        <f t="shared" si="0"/>
        <v>3454.0158799999999</v>
      </c>
      <c r="H50" s="199">
        <f t="shared" si="1"/>
        <v>3661.02484</v>
      </c>
      <c r="I50" s="199">
        <f t="shared" si="2"/>
        <v>105.99328338930509</v>
      </c>
      <c r="J50" s="200">
        <v>44.72</v>
      </c>
      <c r="K50" s="200">
        <f t="shared" si="3"/>
        <v>3990.2761599999994</v>
      </c>
      <c r="L50" s="181">
        <f t="shared" si="4"/>
        <v>108.99341944918352</v>
      </c>
      <c r="M50" s="201"/>
      <c r="N50" s="199">
        <v>0</v>
      </c>
      <c r="O50" s="199">
        <v>0</v>
      </c>
      <c r="P50" s="199">
        <f t="shared" si="5"/>
        <v>0</v>
      </c>
      <c r="Q50" s="199">
        <f t="shared" si="6"/>
        <v>0</v>
      </c>
      <c r="R50" s="199" t="e">
        <f t="shared" si="7"/>
        <v>#DIV/0!</v>
      </c>
      <c r="S50" s="200"/>
      <c r="T50" s="200">
        <f t="shared" si="8"/>
        <v>0</v>
      </c>
      <c r="U50" s="200" t="e">
        <f t="shared" si="9"/>
        <v>#DIV/0!</v>
      </c>
    </row>
    <row r="51" spans="1:21" x14ac:dyDescent="0.25">
      <c r="A51" s="306"/>
      <c r="B51" s="311"/>
      <c r="C51" s="197" t="s">
        <v>199</v>
      </c>
      <c r="D51" s="201"/>
      <c r="E51" s="199">
        <v>0</v>
      </c>
      <c r="F51" s="199"/>
      <c r="G51" s="199">
        <f t="shared" si="0"/>
        <v>0</v>
      </c>
      <c r="H51" s="199">
        <f t="shared" si="1"/>
        <v>0</v>
      </c>
      <c r="I51" s="199" t="e">
        <f t="shared" si="2"/>
        <v>#DIV/0!</v>
      </c>
      <c r="J51" s="200"/>
      <c r="K51" s="200">
        <f t="shared" si="3"/>
        <v>0</v>
      </c>
      <c r="L51" s="200" t="e">
        <f t="shared" si="4"/>
        <v>#DIV/0!</v>
      </c>
      <c r="M51" s="201">
        <v>10.938000000000001</v>
      </c>
      <c r="N51" s="199">
        <v>34.96</v>
      </c>
      <c r="O51" s="199">
        <v>37.049999999999997</v>
      </c>
      <c r="P51" s="199">
        <f t="shared" si="5"/>
        <v>382.39248000000003</v>
      </c>
      <c r="Q51" s="199">
        <f t="shared" si="6"/>
        <v>405.25290000000001</v>
      </c>
      <c r="R51" s="199">
        <f t="shared" si="7"/>
        <v>105.9782608695652</v>
      </c>
      <c r="S51" s="200">
        <v>41.13</v>
      </c>
      <c r="T51" s="200">
        <f t="shared" si="8"/>
        <v>449.87994000000003</v>
      </c>
      <c r="U51" s="200">
        <f t="shared" si="9"/>
        <v>111.01214574898788</v>
      </c>
    </row>
    <row r="52" spans="1:21" x14ac:dyDescent="0.25">
      <c r="A52" s="306"/>
      <c r="B52" s="311"/>
      <c r="C52" s="197" t="s">
        <v>200</v>
      </c>
      <c r="D52" s="201"/>
      <c r="E52" s="199">
        <v>0</v>
      </c>
      <c r="F52" s="199"/>
      <c r="G52" s="199">
        <f t="shared" si="0"/>
        <v>0</v>
      </c>
      <c r="H52" s="199">
        <f t="shared" si="1"/>
        <v>0</v>
      </c>
      <c r="I52" s="199" t="e">
        <f t="shared" si="2"/>
        <v>#DIV/0!</v>
      </c>
      <c r="J52" s="200"/>
      <c r="K52" s="200">
        <f t="shared" si="3"/>
        <v>0</v>
      </c>
      <c r="L52" s="200" t="e">
        <f t="shared" si="4"/>
        <v>#DIV/0!</v>
      </c>
      <c r="M52" s="201">
        <v>9.9779999999999998</v>
      </c>
      <c r="N52" s="199">
        <v>60.24</v>
      </c>
      <c r="O52" s="199">
        <v>60.58</v>
      </c>
      <c r="P52" s="199">
        <f t="shared" si="5"/>
        <v>601.07471999999996</v>
      </c>
      <c r="Q52" s="199">
        <f t="shared" si="6"/>
        <v>604.46723999999995</v>
      </c>
      <c r="R52" s="199">
        <f t="shared" si="7"/>
        <v>100.56440903054448</v>
      </c>
      <c r="S52" s="200">
        <v>63.07</v>
      </c>
      <c r="T52" s="200">
        <f t="shared" si="8"/>
        <v>629.31245999999999</v>
      </c>
      <c r="U52" s="200">
        <f t="shared" si="9"/>
        <v>104.11026741498846</v>
      </c>
    </row>
    <row r="53" spans="1:21" x14ac:dyDescent="0.25">
      <c r="A53" s="306"/>
      <c r="B53" s="311"/>
      <c r="C53" s="197" t="s">
        <v>110</v>
      </c>
      <c r="D53" s="201">
        <v>73.266999999999996</v>
      </c>
      <c r="E53" s="199">
        <v>38.71</v>
      </c>
      <c r="F53" s="199">
        <v>41.03</v>
      </c>
      <c r="G53" s="199">
        <f t="shared" si="0"/>
        <v>2836.1655700000001</v>
      </c>
      <c r="H53" s="199">
        <f t="shared" si="1"/>
        <v>3006.1450099999997</v>
      </c>
      <c r="I53" s="199">
        <f t="shared" si="2"/>
        <v>105.99328338930509</v>
      </c>
      <c r="J53" s="200">
        <v>44.72</v>
      </c>
      <c r="K53" s="200">
        <f t="shared" si="3"/>
        <v>3276.5002399999998</v>
      </c>
      <c r="L53" s="181">
        <f t="shared" si="4"/>
        <v>108.99341944918352</v>
      </c>
      <c r="M53" s="201"/>
      <c r="N53" s="199">
        <v>0</v>
      </c>
      <c r="O53" s="199">
        <v>0</v>
      </c>
      <c r="P53" s="199">
        <f t="shared" si="5"/>
        <v>0</v>
      </c>
      <c r="Q53" s="199">
        <f t="shared" si="6"/>
        <v>0</v>
      </c>
      <c r="R53" s="199" t="e">
        <f t="shared" si="7"/>
        <v>#DIV/0!</v>
      </c>
      <c r="S53" s="200"/>
      <c r="T53" s="200">
        <f t="shared" si="8"/>
        <v>0</v>
      </c>
      <c r="U53" s="200" t="e">
        <f t="shared" si="9"/>
        <v>#DIV/0!</v>
      </c>
    </row>
    <row r="54" spans="1:21" x14ac:dyDescent="0.25">
      <c r="A54" s="306"/>
      <c r="B54" s="311"/>
      <c r="C54" s="197" t="s">
        <v>106</v>
      </c>
      <c r="D54" s="201">
        <v>17.826000000000001</v>
      </c>
      <c r="E54" s="199">
        <v>45</v>
      </c>
      <c r="F54" s="199">
        <v>47.7</v>
      </c>
      <c r="G54" s="199">
        <f t="shared" si="0"/>
        <v>802.17000000000007</v>
      </c>
      <c r="H54" s="199">
        <f t="shared" si="1"/>
        <v>850.30020000000013</v>
      </c>
      <c r="I54" s="199">
        <f t="shared" si="2"/>
        <v>106</v>
      </c>
      <c r="J54" s="200">
        <v>51.99</v>
      </c>
      <c r="K54" s="200">
        <f t="shared" si="3"/>
        <v>926.77374000000009</v>
      </c>
      <c r="L54" s="181">
        <f t="shared" si="4"/>
        <v>108.99371069182389</v>
      </c>
      <c r="M54" s="201"/>
      <c r="N54" s="199">
        <v>0</v>
      </c>
      <c r="O54" s="199">
        <v>0</v>
      </c>
      <c r="P54" s="199">
        <f t="shared" si="5"/>
        <v>0</v>
      </c>
      <c r="Q54" s="199">
        <f t="shared" si="6"/>
        <v>0</v>
      </c>
      <c r="R54" s="199" t="e">
        <f t="shared" si="7"/>
        <v>#DIV/0!</v>
      </c>
      <c r="S54" s="200"/>
      <c r="T54" s="200">
        <f t="shared" si="8"/>
        <v>0</v>
      </c>
      <c r="U54" s="200" t="e">
        <f t="shared" si="9"/>
        <v>#DIV/0!</v>
      </c>
    </row>
    <row r="55" spans="1:21" x14ac:dyDescent="0.25">
      <c r="A55" s="306"/>
      <c r="B55" s="311"/>
      <c r="C55" s="197" t="s">
        <v>120</v>
      </c>
      <c r="D55" s="201">
        <v>42.652000000000001</v>
      </c>
      <c r="E55" s="199">
        <v>21.41</v>
      </c>
      <c r="F55" s="199">
        <v>22.69</v>
      </c>
      <c r="G55" s="199">
        <f t="shared" si="0"/>
        <v>913.17932000000008</v>
      </c>
      <c r="H55" s="199">
        <f t="shared" si="1"/>
        <v>967.77388000000008</v>
      </c>
      <c r="I55" s="199">
        <f t="shared" si="2"/>
        <v>105.97851471275106</v>
      </c>
      <c r="J55" s="200">
        <v>25.18</v>
      </c>
      <c r="K55" s="200">
        <f t="shared" si="3"/>
        <v>1073.9773600000001</v>
      </c>
      <c r="L55" s="181">
        <f t="shared" si="4"/>
        <v>110.97399735566329</v>
      </c>
      <c r="M55" s="201"/>
      <c r="N55" s="199">
        <v>0</v>
      </c>
      <c r="O55" s="199">
        <v>0</v>
      </c>
      <c r="P55" s="199">
        <f t="shared" si="5"/>
        <v>0</v>
      </c>
      <c r="Q55" s="199">
        <f t="shared" si="6"/>
        <v>0</v>
      </c>
      <c r="R55" s="199" t="e">
        <f t="shared" si="7"/>
        <v>#DIV/0!</v>
      </c>
      <c r="S55" s="200"/>
      <c r="T55" s="200">
        <f t="shared" si="8"/>
        <v>0</v>
      </c>
      <c r="U55" s="200" t="e">
        <f t="shared" si="9"/>
        <v>#DIV/0!</v>
      </c>
    </row>
    <row r="56" spans="1:21" x14ac:dyDescent="0.25">
      <c r="A56" s="306"/>
      <c r="B56" s="311"/>
      <c r="C56" s="197" t="s">
        <v>108</v>
      </c>
      <c r="D56" s="201">
        <v>38.392000000000003</v>
      </c>
      <c r="E56" s="199">
        <v>45</v>
      </c>
      <c r="F56" s="199">
        <v>47.7</v>
      </c>
      <c r="G56" s="199">
        <f t="shared" si="0"/>
        <v>1727.64</v>
      </c>
      <c r="H56" s="199">
        <f t="shared" si="1"/>
        <v>1831.2984000000004</v>
      </c>
      <c r="I56" s="199">
        <f t="shared" si="2"/>
        <v>106</v>
      </c>
      <c r="J56" s="200">
        <v>51.99</v>
      </c>
      <c r="K56" s="200">
        <f t="shared" si="3"/>
        <v>1996.0000800000003</v>
      </c>
      <c r="L56" s="181">
        <f t="shared" si="4"/>
        <v>108.99371069182389</v>
      </c>
      <c r="M56" s="201"/>
      <c r="N56" s="199">
        <v>0</v>
      </c>
      <c r="O56" s="199">
        <v>0</v>
      </c>
      <c r="P56" s="199">
        <f t="shared" si="5"/>
        <v>0</v>
      </c>
      <c r="Q56" s="199">
        <f t="shared" si="6"/>
        <v>0</v>
      </c>
      <c r="R56" s="199" t="e">
        <f t="shared" si="7"/>
        <v>#DIV/0!</v>
      </c>
      <c r="S56" s="200"/>
      <c r="T56" s="200">
        <f t="shared" si="8"/>
        <v>0</v>
      </c>
      <c r="U56" s="200" t="e">
        <f t="shared" si="9"/>
        <v>#DIV/0!</v>
      </c>
    </row>
    <row r="57" spans="1:21" x14ac:dyDescent="0.25">
      <c r="A57" s="306"/>
      <c r="B57" s="311"/>
      <c r="C57" s="197" t="s">
        <v>107</v>
      </c>
      <c r="D57" s="201">
        <v>56.883000000000003</v>
      </c>
      <c r="E57" s="199">
        <v>45</v>
      </c>
      <c r="F57" s="199">
        <v>47.7</v>
      </c>
      <c r="G57" s="199">
        <f t="shared" si="0"/>
        <v>2559.7350000000001</v>
      </c>
      <c r="H57" s="199">
        <f t="shared" si="1"/>
        <v>2713.3191000000002</v>
      </c>
      <c r="I57" s="199">
        <f t="shared" si="2"/>
        <v>106</v>
      </c>
      <c r="J57" s="200">
        <v>51.99</v>
      </c>
      <c r="K57" s="200">
        <f t="shared" si="3"/>
        <v>2957.3471700000005</v>
      </c>
      <c r="L57" s="181">
        <f t="shared" si="4"/>
        <v>108.99371069182389</v>
      </c>
      <c r="M57" s="201">
        <v>11.612</v>
      </c>
      <c r="N57" s="199">
        <v>26.71</v>
      </c>
      <c r="O57" s="199">
        <v>28.31</v>
      </c>
      <c r="P57" s="199">
        <f t="shared" si="5"/>
        <v>310.15652</v>
      </c>
      <c r="Q57" s="199">
        <f t="shared" si="6"/>
        <v>328.73572000000001</v>
      </c>
      <c r="R57" s="199">
        <f t="shared" si="7"/>
        <v>105.99026581804567</v>
      </c>
      <c r="S57" s="200">
        <v>31.42</v>
      </c>
      <c r="T57" s="200">
        <f t="shared" si="8"/>
        <v>364.84904</v>
      </c>
      <c r="U57" s="200">
        <f t="shared" si="9"/>
        <v>110.98551748498764</v>
      </c>
    </row>
    <row r="58" spans="1:21" x14ac:dyDescent="0.25">
      <c r="A58" s="306"/>
      <c r="B58" s="311"/>
      <c r="C58" s="197" t="s">
        <v>109</v>
      </c>
      <c r="D58" s="201">
        <v>48.744</v>
      </c>
      <c r="E58" s="199">
        <v>30.9</v>
      </c>
      <c r="F58" s="199">
        <v>32.75</v>
      </c>
      <c r="G58" s="199">
        <f t="shared" si="0"/>
        <v>1506.1895999999999</v>
      </c>
      <c r="H58" s="199">
        <f t="shared" si="1"/>
        <v>1596.366</v>
      </c>
      <c r="I58" s="199">
        <f t="shared" si="2"/>
        <v>105.98705501618124</v>
      </c>
      <c r="J58" s="200">
        <v>35.700000000000003</v>
      </c>
      <c r="K58" s="200">
        <f t="shared" si="3"/>
        <v>1740.1608000000001</v>
      </c>
      <c r="L58" s="181">
        <f t="shared" si="4"/>
        <v>109.00763358778627</v>
      </c>
      <c r="M58" s="201"/>
      <c r="N58" s="199">
        <v>0</v>
      </c>
      <c r="O58" s="199">
        <v>0</v>
      </c>
      <c r="P58" s="199">
        <f t="shared" si="5"/>
        <v>0</v>
      </c>
      <c r="Q58" s="199">
        <f t="shared" si="6"/>
        <v>0</v>
      </c>
      <c r="R58" s="199" t="e">
        <f t="shared" si="7"/>
        <v>#DIV/0!</v>
      </c>
      <c r="S58" s="200"/>
      <c r="T58" s="200">
        <f t="shared" si="8"/>
        <v>0</v>
      </c>
      <c r="U58" s="200" t="e">
        <f t="shared" si="9"/>
        <v>#DIV/0!</v>
      </c>
    </row>
    <row r="59" spans="1:21" ht="30" x14ac:dyDescent="0.25">
      <c r="A59" s="306"/>
      <c r="B59" s="311"/>
      <c r="C59" s="197" t="s">
        <v>114</v>
      </c>
      <c r="D59" s="201">
        <v>67.385999999999996</v>
      </c>
      <c r="E59" s="199">
        <v>21.15</v>
      </c>
      <c r="F59" s="199">
        <v>22.42</v>
      </c>
      <c r="G59" s="199">
        <f t="shared" si="0"/>
        <v>1425.2138999999997</v>
      </c>
      <c r="H59" s="199">
        <f t="shared" si="1"/>
        <v>1510.79412</v>
      </c>
      <c r="I59" s="199">
        <f t="shared" si="2"/>
        <v>106.00472813238773</v>
      </c>
      <c r="J59" s="200">
        <v>24.88</v>
      </c>
      <c r="K59" s="200">
        <f t="shared" si="3"/>
        <v>1676.5636799999997</v>
      </c>
      <c r="L59" s="181">
        <f t="shared" si="4"/>
        <v>110.97234611953613</v>
      </c>
      <c r="M59" s="201">
        <v>45.524000000000001</v>
      </c>
      <c r="N59" s="199">
        <v>26.71</v>
      </c>
      <c r="O59" s="199">
        <v>28.31</v>
      </c>
      <c r="P59" s="199">
        <f t="shared" si="5"/>
        <v>1215.94604</v>
      </c>
      <c r="Q59" s="199">
        <f t="shared" si="6"/>
        <v>1288.7844399999999</v>
      </c>
      <c r="R59" s="199">
        <f t="shared" si="7"/>
        <v>105.99026581804567</v>
      </c>
      <c r="S59" s="200">
        <v>31.42</v>
      </c>
      <c r="T59" s="200">
        <f t="shared" si="8"/>
        <v>1430.3640800000001</v>
      </c>
      <c r="U59" s="200">
        <f t="shared" si="9"/>
        <v>110.98551748498764</v>
      </c>
    </row>
    <row r="60" spans="1:21" ht="30" x14ac:dyDescent="0.25">
      <c r="A60" s="306"/>
      <c r="B60" s="311"/>
      <c r="C60" s="197" t="s">
        <v>119</v>
      </c>
      <c r="D60" s="201">
        <v>118.316</v>
      </c>
      <c r="E60" s="199">
        <v>25.34</v>
      </c>
      <c r="F60" s="199">
        <v>26.86</v>
      </c>
      <c r="G60" s="199">
        <f t="shared" si="0"/>
        <v>2998.1274400000002</v>
      </c>
      <c r="H60" s="199">
        <f t="shared" si="1"/>
        <v>3177.96776</v>
      </c>
      <c r="I60" s="199">
        <f t="shared" si="2"/>
        <v>105.99842146803473</v>
      </c>
      <c r="J60" s="200">
        <v>29.81</v>
      </c>
      <c r="K60" s="200">
        <f t="shared" si="3"/>
        <v>3526.9999600000001</v>
      </c>
      <c r="L60" s="181">
        <f t="shared" si="4"/>
        <v>110.98287416232316</v>
      </c>
      <c r="M60" s="201">
        <v>27.608000000000001</v>
      </c>
      <c r="N60" s="199">
        <v>34.96</v>
      </c>
      <c r="O60" s="199">
        <v>37.049999999999997</v>
      </c>
      <c r="P60" s="199">
        <f t="shared" si="5"/>
        <v>965.17568000000006</v>
      </c>
      <c r="Q60" s="199">
        <f t="shared" si="6"/>
        <v>1022.8764</v>
      </c>
      <c r="R60" s="199">
        <f t="shared" si="7"/>
        <v>105.9782608695652</v>
      </c>
      <c r="S60" s="200">
        <v>41.13</v>
      </c>
      <c r="T60" s="200">
        <f t="shared" si="8"/>
        <v>1135.5170400000002</v>
      </c>
      <c r="U60" s="200">
        <f t="shared" si="9"/>
        <v>111.01214574898788</v>
      </c>
    </row>
    <row r="61" spans="1:21" x14ac:dyDescent="0.25">
      <c r="A61" s="306"/>
      <c r="B61" s="311"/>
      <c r="C61" s="197" t="s">
        <v>116</v>
      </c>
      <c r="D61" s="201">
        <v>34.417000000000002</v>
      </c>
      <c r="E61" s="199">
        <v>43</v>
      </c>
      <c r="F61" s="199">
        <v>45.58</v>
      </c>
      <c r="G61" s="199">
        <f t="shared" si="0"/>
        <v>1479.931</v>
      </c>
      <c r="H61" s="199">
        <f t="shared" si="1"/>
        <v>1568.72686</v>
      </c>
      <c r="I61" s="199">
        <f t="shared" si="2"/>
        <v>106</v>
      </c>
      <c r="J61" s="200">
        <v>49.68</v>
      </c>
      <c r="K61" s="200">
        <f t="shared" si="3"/>
        <v>1709.83656</v>
      </c>
      <c r="L61" s="181">
        <f t="shared" si="4"/>
        <v>108.99517332163229</v>
      </c>
      <c r="M61" s="201"/>
      <c r="N61" s="199">
        <v>0</v>
      </c>
      <c r="O61" s="199">
        <v>0</v>
      </c>
      <c r="P61" s="199">
        <f t="shared" si="5"/>
        <v>0</v>
      </c>
      <c r="Q61" s="199">
        <f t="shared" si="6"/>
        <v>0</v>
      </c>
      <c r="R61" s="199" t="e">
        <f t="shared" si="7"/>
        <v>#DIV/0!</v>
      </c>
      <c r="S61" s="200"/>
      <c r="T61" s="200">
        <f t="shared" si="8"/>
        <v>0</v>
      </c>
      <c r="U61" s="200" t="e">
        <f t="shared" si="9"/>
        <v>#DIV/0!</v>
      </c>
    </row>
    <row r="62" spans="1:21" ht="30" x14ac:dyDescent="0.25">
      <c r="A62" s="197">
        <v>21</v>
      </c>
      <c r="B62" s="198" t="s">
        <v>132</v>
      </c>
      <c r="C62" s="197" t="s">
        <v>95</v>
      </c>
      <c r="D62" s="201">
        <v>92.38</v>
      </c>
      <c r="E62" s="199">
        <v>26</v>
      </c>
      <c r="F62" s="199">
        <v>27.56</v>
      </c>
      <c r="G62" s="199">
        <f t="shared" si="0"/>
        <v>2401.88</v>
      </c>
      <c r="H62" s="199">
        <f t="shared" si="1"/>
        <v>2545.9927999999995</v>
      </c>
      <c r="I62" s="199">
        <f t="shared" si="2"/>
        <v>106</v>
      </c>
      <c r="J62" s="200">
        <v>30.41</v>
      </c>
      <c r="K62" s="200">
        <f t="shared" si="3"/>
        <v>2809.2757999999999</v>
      </c>
      <c r="L62" s="181">
        <f t="shared" si="4"/>
        <v>110.34107402031933</v>
      </c>
      <c r="M62" s="201">
        <v>90.93</v>
      </c>
      <c r="N62" s="199">
        <v>26.93</v>
      </c>
      <c r="O62" s="199">
        <v>28.55</v>
      </c>
      <c r="P62" s="199">
        <f t="shared" si="5"/>
        <v>2448.7449000000001</v>
      </c>
      <c r="Q62" s="199">
        <f t="shared" si="6"/>
        <v>2596.0515</v>
      </c>
      <c r="R62" s="199">
        <f t="shared" si="7"/>
        <v>106.01559598960266</v>
      </c>
      <c r="S62" s="200">
        <v>31.68</v>
      </c>
      <c r="T62" s="200">
        <f t="shared" si="8"/>
        <v>2880.6624000000002</v>
      </c>
      <c r="U62" s="200">
        <f t="shared" si="9"/>
        <v>110.9632224168126</v>
      </c>
    </row>
    <row r="63" spans="1:21" x14ac:dyDescent="0.25">
      <c r="A63" s="197">
        <v>22</v>
      </c>
      <c r="B63" s="198" t="s">
        <v>141</v>
      </c>
      <c r="C63" s="197" t="s">
        <v>211</v>
      </c>
      <c r="D63" s="201">
        <v>179</v>
      </c>
      <c r="E63" s="199">
        <v>53.09</v>
      </c>
      <c r="F63" s="199">
        <v>56.03</v>
      </c>
      <c r="G63" s="199">
        <f t="shared" si="0"/>
        <v>9503.11</v>
      </c>
      <c r="H63" s="199">
        <f t="shared" si="1"/>
        <v>10029.370000000001</v>
      </c>
      <c r="I63" s="199">
        <f t="shared" si="2"/>
        <v>105.53776605763797</v>
      </c>
      <c r="J63" s="200">
        <v>61.07</v>
      </c>
      <c r="K63" s="200">
        <f t="shared" si="3"/>
        <v>10931.53</v>
      </c>
      <c r="L63" s="181">
        <f t="shared" si="4"/>
        <v>108.99518115295376</v>
      </c>
      <c r="M63" s="201">
        <v>120</v>
      </c>
      <c r="N63" s="199">
        <v>29.33</v>
      </c>
      <c r="O63" s="199">
        <v>31.09</v>
      </c>
      <c r="P63" s="199">
        <f t="shared" si="5"/>
        <v>3519.6</v>
      </c>
      <c r="Q63" s="199">
        <f t="shared" si="6"/>
        <v>3730.8</v>
      </c>
      <c r="R63" s="199">
        <f t="shared" si="7"/>
        <v>106.00068189566998</v>
      </c>
      <c r="S63" s="200">
        <v>34.51</v>
      </c>
      <c r="T63" s="200">
        <f t="shared" si="8"/>
        <v>4141.2</v>
      </c>
      <c r="U63" s="200">
        <f t="shared" si="9"/>
        <v>111.00032164683178</v>
      </c>
    </row>
    <row r="64" spans="1:21" x14ac:dyDescent="0.25">
      <c r="A64" s="306">
        <v>23</v>
      </c>
      <c r="B64" s="311" t="s">
        <v>16</v>
      </c>
      <c r="C64" s="197" t="s">
        <v>96</v>
      </c>
      <c r="D64" s="201">
        <v>37.9</v>
      </c>
      <c r="E64" s="199">
        <v>49.42</v>
      </c>
      <c r="F64" s="199">
        <v>52.63</v>
      </c>
      <c r="G64" s="199">
        <f t="shared" si="0"/>
        <v>1873.018</v>
      </c>
      <c r="H64" s="199">
        <f t="shared" si="1"/>
        <v>1994.6770000000001</v>
      </c>
      <c r="I64" s="199">
        <f t="shared" si="2"/>
        <v>106.4953460137596</v>
      </c>
      <c r="J64" s="200">
        <v>55.67</v>
      </c>
      <c r="K64" s="200">
        <f t="shared" si="3"/>
        <v>2109.893</v>
      </c>
      <c r="L64" s="181">
        <f t="shared" si="4"/>
        <v>105.77617328519855</v>
      </c>
      <c r="M64" s="201">
        <v>19</v>
      </c>
      <c r="N64" s="199">
        <v>14.81</v>
      </c>
      <c r="O64" s="199">
        <v>15.74</v>
      </c>
      <c r="P64" s="199">
        <f t="shared" si="5"/>
        <v>281.39</v>
      </c>
      <c r="Q64" s="199">
        <f t="shared" si="6"/>
        <v>299.06</v>
      </c>
      <c r="R64" s="199">
        <f t="shared" si="7"/>
        <v>106.27954085077651</v>
      </c>
      <c r="S64" s="200">
        <v>17.11</v>
      </c>
      <c r="T64" s="200">
        <f t="shared" si="8"/>
        <v>325.08999999999997</v>
      </c>
      <c r="U64" s="200">
        <f t="shared" si="9"/>
        <v>108.70393900889452</v>
      </c>
    </row>
    <row r="65" spans="1:21" x14ac:dyDescent="0.25">
      <c r="A65" s="306"/>
      <c r="B65" s="311"/>
      <c r="C65" s="197" t="s">
        <v>97</v>
      </c>
      <c r="D65" s="201">
        <v>37.9</v>
      </c>
      <c r="E65" s="199">
        <v>49.42</v>
      </c>
      <c r="F65" s="199">
        <v>52.63</v>
      </c>
      <c r="G65" s="199">
        <f t="shared" si="0"/>
        <v>1873.018</v>
      </c>
      <c r="H65" s="199">
        <f t="shared" si="1"/>
        <v>1994.6770000000001</v>
      </c>
      <c r="I65" s="199">
        <f t="shared" si="2"/>
        <v>106.4953460137596</v>
      </c>
      <c r="J65" s="200">
        <v>55.67</v>
      </c>
      <c r="K65" s="200">
        <f t="shared" si="3"/>
        <v>2109.893</v>
      </c>
      <c r="L65" s="181">
        <f t="shared" si="4"/>
        <v>105.77617328519855</v>
      </c>
      <c r="M65" s="201"/>
      <c r="N65" s="199">
        <v>0</v>
      </c>
      <c r="O65" s="199">
        <v>0</v>
      </c>
      <c r="P65" s="199">
        <f t="shared" si="5"/>
        <v>0</v>
      </c>
      <c r="Q65" s="199">
        <f t="shared" si="6"/>
        <v>0</v>
      </c>
      <c r="R65" s="199" t="e">
        <f t="shared" si="7"/>
        <v>#DIV/0!</v>
      </c>
      <c r="S65" s="200"/>
      <c r="T65" s="200">
        <f t="shared" si="8"/>
        <v>0</v>
      </c>
      <c r="U65" s="200" t="e">
        <f t="shared" si="9"/>
        <v>#DIV/0!</v>
      </c>
    </row>
    <row r="66" spans="1:21" x14ac:dyDescent="0.25">
      <c r="A66" s="197">
        <v>24</v>
      </c>
      <c r="B66" s="198" t="s">
        <v>17</v>
      </c>
      <c r="C66" s="197" t="s">
        <v>195</v>
      </c>
      <c r="D66" s="201">
        <v>43.59</v>
      </c>
      <c r="E66" s="199">
        <v>42.8</v>
      </c>
      <c r="F66" s="199">
        <v>45.58</v>
      </c>
      <c r="G66" s="199">
        <f t="shared" si="0"/>
        <v>1865.652</v>
      </c>
      <c r="H66" s="199">
        <f t="shared" si="1"/>
        <v>1986.8322000000001</v>
      </c>
      <c r="I66" s="199">
        <f t="shared" si="2"/>
        <v>106.49532710280374</v>
      </c>
      <c r="J66" s="200">
        <v>49.69</v>
      </c>
      <c r="K66" s="200">
        <f t="shared" si="3"/>
        <v>2165.9871000000003</v>
      </c>
      <c r="L66" s="181">
        <f t="shared" si="4"/>
        <v>109.01711276875822</v>
      </c>
      <c r="M66" s="201">
        <v>7.1</v>
      </c>
      <c r="N66" s="199">
        <v>50.93</v>
      </c>
      <c r="O66" s="199">
        <v>54.24</v>
      </c>
      <c r="P66" s="199">
        <f t="shared" si="5"/>
        <v>361.60299999999995</v>
      </c>
      <c r="Q66" s="199">
        <f t="shared" si="6"/>
        <v>385.10399999999998</v>
      </c>
      <c r="R66" s="199">
        <f t="shared" si="7"/>
        <v>106.49911643432164</v>
      </c>
      <c r="S66" s="200">
        <v>59.12</v>
      </c>
      <c r="T66" s="200">
        <f t="shared" si="8"/>
        <v>419.75199999999995</v>
      </c>
      <c r="U66" s="200">
        <f t="shared" si="9"/>
        <v>108.99705014749262</v>
      </c>
    </row>
    <row r="67" spans="1:21" x14ac:dyDescent="0.25">
      <c r="A67" s="306">
        <v>25</v>
      </c>
      <c r="B67" s="311" t="s">
        <v>251</v>
      </c>
      <c r="C67" s="197" t="s">
        <v>98</v>
      </c>
      <c r="D67" s="201">
        <v>67.95</v>
      </c>
      <c r="E67" s="199">
        <v>40.39</v>
      </c>
      <c r="F67" s="199">
        <v>42.98</v>
      </c>
      <c r="G67" s="199">
        <f t="shared" si="0"/>
        <v>2744.5005000000001</v>
      </c>
      <c r="H67" s="199">
        <f t="shared" si="1"/>
        <v>2920.491</v>
      </c>
      <c r="I67" s="199">
        <f t="shared" si="2"/>
        <v>106.41247833622182</v>
      </c>
      <c r="J67" s="200">
        <v>46.85</v>
      </c>
      <c r="K67" s="200">
        <f t="shared" si="3"/>
        <v>3183.4575000000004</v>
      </c>
      <c r="L67" s="181">
        <f t="shared" si="4"/>
        <v>109.00418799441603</v>
      </c>
      <c r="M67" s="201">
        <v>6.1</v>
      </c>
      <c r="N67" s="199">
        <v>52.09</v>
      </c>
      <c r="O67" s="199">
        <v>55.48</v>
      </c>
      <c r="P67" s="199">
        <f t="shared" si="5"/>
        <v>317.74900000000002</v>
      </c>
      <c r="Q67" s="199">
        <f t="shared" si="6"/>
        <v>338.42799999999994</v>
      </c>
      <c r="R67" s="199">
        <f t="shared" si="7"/>
        <v>106.50796698022651</v>
      </c>
      <c r="S67" s="200">
        <v>60.47</v>
      </c>
      <c r="T67" s="200">
        <f t="shared" si="8"/>
        <v>368.86699999999996</v>
      </c>
      <c r="U67" s="200">
        <f t="shared" si="9"/>
        <v>108.99423215573181</v>
      </c>
    </row>
    <row r="68" spans="1:21" ht="30" x14ac:dyDescent="0.25">
      <c r="A68" s="306"/>
      <c r="B68" s="311"/>
      <c r="C68" s="197" t="s">
        <v>226</v>
      </c>
      <c r="D68" s="201"/>
      <c r="E68" s="199">
        <v>0</v>
      </c>
      <c r="F68" s="199">
        <v>0</v>
      </c>
      <c r="G68" s="199">
        <f t="shared" si="0"/>
        <v>0</v>
      </c>
      <c r="H68" s="199">
        <f t="shared" si="1"/>
        <v>0</v>
      </c>
      <c r="I68" s="199" t="e">
        <f t="shared" si="2"/>
        <v>#DIV/0!</v>
      </c>
      <c r="J68" s="200"/>
      <c r="K68" s="200">
        <f t="shared" si="3"/>
        <v>0</v>
      </c>
      <c r="L68" s="200" t="e">
        <f t="shared" si="4"/>
        <v>#DIV/0!</v>
      </c>
      <c r="M68" s="201"/>
      <c r="N68" s="199">
        <v>0</v>
      </c>
      <c r="O68" s="199">
        <v>0</v>
      </c>
      <c r="P68" s="199">
        <f t="shared" si="5"/>
        <v>0</v>
      </c>
      <c r="Q68" s="199">
        <f t="shared" si="6"/>
        <v>0</v>
      </c>
      <c r="R68" s="199" t="e">
        <f t="shared" si="7"/>
        <v>#DIV/0!</v>
      </c>
      <c r="S68" s="200"/>
      <c r="T68" s="200">
        <f t="shared" si="8"/>
        <v>0</v>
      </c>
      <c r="U68" s="200" t="e">
        <f t="shared" si="9"/>
        <v>#DIV/0!</v>
      </c>
    </row>
    <row r="69" spans="1:21" ht="30" x14ac:dyDescent="0.25">
      <c r="A69" s="306"/>
      <c r="B69" s="311"/>
      <c r="C69" s="197" t="s">
        <v>227</v>
      </c>
      <c r="D69" s="201">
        <v>75.03</v>
      </c>
      <c r="E69" s="199">
        <v>48.68</v>
      </c>
      <c r="F69" s="199">
        <v>51.84</v>
      </c>
      <c r="G69" s="199">
        <f t="shared" si="0"/>
        <v>3652.4603999999999</v>
      </c>
      <c r="H69" s="199">
        <f t="shared" si="1"/>
        <v>3889.5552000000002</v>
      </c>
      <c r="I69" s="199">
        <f t="shared" si="2"/>
        <v>106.49137222678719</v>
      </c>
      <c r="J69" s="200">
        <v>56.51</v>
      </c>
      <c r="K69" s="200">
        <f t="shared" si="3"/>
        <v>4239.9453000000003</v>
      </c>
      <c r="L69" s="181">
        <f t="shared" si="4"/>
        <v>109.00848765432099</v>
      </c>
      <c r="M69" s="201"/>
      <c r="N69" s="199">
        <v>0</v>
      </c>
      <c r="O69" s="199">
        <v>0</v>
      </c>
      <c r="P69" s="199">
        <f t="shared" si="5"/>
        <v>0</v>
      </c>
      <c r="Q69" s="199">
        <f t="shared" si="6"/>
        <v>0</v>
      </c>
      <c r="R69" s="199" t="e">
        <f t="shared" si="7"/>
        <v>#DIV/0!</v>
      </c>
      <c r="S69" s="200"/>
      <c r="T69" s="200">
        <f t="shared" si="8"/>
        <v>0</v>
      </c>
      <c r="U69" s="200" t="e">
        <f t="shared" si="9"/>
        <v>#DIV/0!</v>
      </c>
    </row>
    <row r="70" spans="1:21" ht="30" x14ac:dyDescent="0.25">
      <c r="A70" s="306"/>
      <c r="B70" s="311"/>
      <c r="C70" s="197" t="s">
        <v>228</v>
      </c>
      <c r="D70" s="201">
        <v>21.95</v>
      </c>
      <c r="E70" s="199">
        <v>44.66</v>
      </c>
      <c r="F70" s="199">
        <v>47.56</v>
      </c>
      <c r="G70" s="199">
        <f t="shared" ref="G70:G141" si="10">D70*E70</f>
        <v>980.28699999999992</v>
      </c>
      <c r="H70" s="199">
        <f t="shared" ref="H70:H141" si="11">D70*F70</f>
        <v>1043.942</v>
      </c>
      <c r="I70" s="199">
        <f t="shared" ref="I70:I141" si="12">F70/E70*100</f>
        <v>106.4935064935065</v>
      </c>
      <c r="J70" s="200">
        <v>51.84</v>
      </c>
      <c r="K70" s="200">
        <f t="shared" ref="K70:K141" si="13">D70*J70</f>
        <v>1137.8880000000001</v>
      </c>
      <c r="L70" s="181">
        <f t="shared" ref="L70:L141" si="14">J70/F70*100</f>
        <v>108.99915895710681</v>
      </c>
      <c r="M70" s="201"/>
      <c r="N70" s="199">
        <v>0</v>
      </c>
      <c r="O70" s="199">
        <v>0</v>
      </c>
      <c r="P70" s="199">
        <f t="shared" ref="P70:P141" si="15">M70*N70</f>
        <v>0</v>
      </c>
      <c r="Q70" s="199">
        <f t="shared" ref="Q70:Q141" si="16">M70*O70</f>
        <v>0</v>
      </c>
      <c r="R70" s="199" t="e">
        <f t="shared" ref="R70:R141" si="17">Q70/P70*100</f>
        <v>#DIV/0!</v>
      </c>
      <c r="S70" s="200"/>
      <c r="T70" s="200">
        <f t="shared" ref="T70:T141" si="18">M70*S70</f>
        <v>0</v>
      </c>
      <c r="U70" s="200" t="e">
        <f t="shared" ref="U70:U141" si="19">S70/O70*100</f>
        <v>#DIV/0!</v>
      </c>
    </row>
    <row r="71" spans="1:21" ht="30" x14ac:dyDescent="0.25">
      <c r="A71" s="197">
        <v>26</v>
      </c>
      <c r="B71" s="198" t="s">
        <v>18</v>
      </c>
      <c r="C71" s="197" t="s">
        <v>182</v>
      </c>
      <c r="D71" s="201">
        <v>21.01</v>
      </c>
      <c r="E71" s="199">
        <v>35.26</v>
      </c>
      <c r="F71" s="199">
        <v>37.369999999999997</v>
      </c>
      <c r="G71" s="199">
        <f t="shared" si="10"/>
        <v>740.81259999999997</v>
      </c>
      <c r="H71" s="199">
        <f t="shared" si="11"/>
        <v>785.14369999999997</v>
      </c>
      <c r="I71" s="199">
        <f t="shared" si="12"/>
        <v>105.9841179807147</v>
      </c>
      <c r="J71" s="200">
        <v>40.74</v>
      </c>
      <c r="K71" s="200">
        <f t="shared" si="13"/>
        <v>855.94740000000013</v>
      </c>
      <c r="L71" s="181">
        <f t="shared" si="14"/>
        <v>109.01792881990903</v>
      </c>
      <c r="M71" s="201"/>
      <c r="N71" s="199">
        <v>0</v>
      </c>
      <c r="O71" s="199">
        <v>0</v>
      </c>
      <c r="P71" s="199">
        <f t="shared" si="15"/>
        <v>0</v>
      </c>
      <c r="Q71" s="199">
        <f t="shared" si="16"/>
        <v>0</v>
      </c>
      <c r="R71" s="199" t="e">
        <f t="shared" si="17"/>
        <v>#DIV/0!</v>
      </c>
      <c r="S71" s="200"/>
      <c r="T71" s="200">
        <f t="shared" si="18"/>
        <v>0</v>
      </c>
      <c r="U71" s="200" t="e">
        <f t="shared" si="19"/>
        <v>#DIV/0!</v>
      </c>
    </row>
    <row r="72" spans="1:21" ht="30" x14ac:dyDescent="0.25">
      <c r="A72" s="197">
        <v>27</v>
      </c>
      <c r="B72" s="198" t="s">
        <v>19</v>
      </c>
      <c r="C72" s="197" t="s">
        <v>184</v>
      </c>
      <c r="D72" s="201">
        <v>58.33</v>
      </c>
      <c r="E72" s="199">
        <v>43.7</v>
      </c>
      <c r="F72" s="199">
        <v>45.24</v>
      </c>
      <c r="G72" s="199">
        <f t="shared" si="10"/>
        <v>2549.0210000000002</v>
      </c>
      <c r="H72" s="199">
        <f t="shared" si="11"/>
        <v>2638.8492000000001</v>
      </c>
      <c r="I72" s="199">
        <f t="shared" si="12"/>
        <v>103.52402745995424</v>
      </c>
      <c r="J72" s="200">
        <v>48.26</v>
      </c>
      <c r="K72" s="200">
        <f t="shared" si="13"/>
        <v>2815.0057999999999</v>
      </c>
      <c r="L72" s="181">
        <f t="shared" si="14"/>
        <v>106.67550839964632</v>
      </c>
      <c r="M72" s="201">
        <v>29.48</v>
      </c>
      <c r="N72" s="199">
        <v>47.35</v>
      </c>
      <c r="O72" s="199">
        <v>50.43</v>
      </c>
      <c r="P72" s="199">
        <f t="shared" si="15"/>
        <v>1395.8780000000002</v>
      </c>
      <c r="Q72" s="199">
        <f t="shared" si="16"/>
        <v>1486.6764000000001</v>
      </c>
      <c r="R72" s="199">
        <f t="shared" si="17"/>
        <v>106.50475184794087</v>
      </c>
      <c r="S72" s="200">
        <v>54.97</v>
      </c>
      <c r="T72" s="200">
        <f t="shared" si="18"/>
        <v>1620.5155999999999</v>
      </c>
      <c r="U72" s="200">
        <f t="shared" si="19"/>
        <v>109.00257783065635</v>
      </c>
    </row>
    <row r="73" spans="1:21" ht="30" x14ac:dyDescent="0.25">
      <c r="A73" s="197">
        <v>28</v>
      </c>
      <c r="B73" s="198" t="s">
        <v>20</v>
      </c>
      <c r="C73" s="197" t="s">
        <v>177</v>
      </c>
      <c r="D73" s="201">
        <v>77.099999999999994</v>
      </c>
      <c r="E73" s="199">
        <v>52.62</v>
      </c>
      <c r="F73" s="199">
        <v>55.79</v>
      </c>
      <c r="G73" s="199">
        <f t="shared" si="10"/>
        <v>4057.0019999999995</v>
      </c>
      <c r="H73" s="199">
        <f t="shared" si="11"/>
        <v>4301.4089999999997</v>
      </c>
      <c r="I73" s="199">
        <f t="shared" si="12"/>
        <v>106.02432535157735</v>
      </c>
      <c r="J73" s="200">
        <v>59.21</v>
      </c>
      <c r="K73" s="200">
        <f>D73*J73</f>
        <v>4565.0909999999994</v>
      </c>
      <c r="L73" s="181">
        <f t="shared" si="14"/>
        <v>106.13013084782219</v>
      </c>
      <c r="M73" s="201">
        <v>5.6</v>
      </c>
      <c r="N73" s="199">
        <v>81.64</v>
      </c>
      <c r="O73" s="199">
        <v>83.18</v>
      </c>
      <c r="P73" s="199">
        <f t="shared" si="15"/>
        <v>457.18399999999997</v>
      </c>
      <c r="Q73" s="199">
        <f t="shared" si="16"/>
        <v>465.80799999999999</v>
      </c>
      <c r="R73" s="199">
        <f t="shared" si="17"/>
        <v>101.88633023027928</v>
      </c>
      <c r="S73" s="200">
        <v>88.59</v>
      </c>
      <c r="T73" s="200">
        <f t="shared" si="18"/>
        <v>496.10399999999998</v>
      </c>
      <c r="U73" s="200">
        <f t="shared" si="19"/>
        <v>106.50396729983169</v>
      </c>
    </row>
    <row r="74" spans="1:21" x14ac:dyDescent="0.25">
      <c r="A74" s="317">
        <v>29</v>
      </c>
      <c r="B74" s="314" t="s">
        <v>326</v>
      </c>
      <c r="C74" s="191" t="s">
        <v>327</v>
      </c>
      <c r="D74" s="201">
        <v>24.65</v>
      </c>
      <c r="E74" s="199">
        <v>0</v>
      </c>
      <c r="F74" s="199">
        <v>0</v>
      </c>
      <c r="G74" s="199">
        <f t="shared" si="10"/>
        <v>0</v>
      </c>
      <c r="H74" s="199">
        <f t="shared" si="11"/>
        <v>0</v>
      </c>
      <c r="I74" s="199" t="e">
        <f t="shared" si="12"/>
        <v>#DIV/0!</v>
      </c>
      <c r="J74" s="200">
        <v>42.12</v>
      </c>
      <c r="K74" s="200">
        <f t="shared" ref="K74:K81" si="20">D74*J74</f>
        <v>1038.2579999999998</v>
      </c>
      <c r="L74" s="181" t="e">
        <f t="shared" si="14"/>
        <v>#DIV/0!</v>
      </c>
      <c r="M74" s="201"/>
      <c r="N74" s="199">
        <v>0</v>
      </c>
      <c r="O74" s="199">
        <v>0</v>
      </c>
      <c r="P74" s="199">
        <v>0</v>
      </c>
      <c r="Q74" s="199">
        <v>0</v>
      </c>
      <c r="R74" s="199">
        <v>0</v>
      </c>
      <c r="S74" s="200">
        <v>0</v>
      </c>
      <c r="T74" s="200">
        <v>0</v>
      </c>
      <c r="U74" s="200"/>
    </row>
    <row r="75" spans="1:21" x14ac:dyDescent="0.25">
      <c r="A75" s="315"/>
      <c r="B75" s="315"/>
      <c r="C75" s="191" t="s">
        <v>328</v>
      </c>
      <c r="D75" s="201">
        <v>34.76</v>
      </c>
      <c r="E75" s="199">
        <v>0</v>
      </c>
      <c r="F75" s="199">
        <v>0</v>
      </c>
      <c r="G75" s="199">
        <f t="shared" si="10"/>
        <v>0</v>
      </c>
      <c r="H75" s="199">
        <f t="shared" si="11"/>
        <v>0</v>
      </c>
      <c r="I75" s="199" t="e">
        <f t="shared" si="12"/>
        <v>#DIV/0!</v>
      </c>
      <c r="J75" s="200">
        <v>36.22</v>
      </c>
      <c r="K75" s="200">
        <f t="shared" si="20"/>
        <v>1259.0071999999998</v>
      </c>
      <c r="L75" s="181" t="e">
        <f t="shared" si="14"/>
        <v>#DIV/0!</v>
      </c>
      <c r="M75" s="201"/>
      <c r="N75" s="199">
        <v>0</v>
      </c>
      <c r="O75" s="199">
        <v>0</v>
      </c>
      <c r="P75" s="199">
        <v>0</v>
      </c>
      <c r="Q75" s="199">
        <v>0</v>
      </c>
      <c r="R75" s="199">
        <v>0</v>
      </c>
      <c r="S75" s="200">
        <v>0</v>
      </c>
      <c r="T75" s="200">
        <v>0</v>
      </c>
      <c r="U75" s="200"/>
    </row>
    <row r="76" spans="1:21" ht="30" x14ac:dyDescent="0.25">
      <c r="A76" s="315"/>
      <c r="B76" s="315"/>
      <c r="C76" s="191" t="s">
        <v>329</v>
      </c>
      <c r="D76" s="201">
        <v>41.01</v>
      </c>
      <c r="E76" s="199">
        <v>0</v>
      </c>
      <c r="F76" s="199">
        <v>0</v>
      </c>
      <c r="G76" s="199">
        <f t="shared" si="10"/>
        <v>0</v>
      </c>
      <c r="H76" s="199">
        <f t="shared" si="11"/>
        <v>0</v>
      </c>
      <c r="I76" s="199" t="e">
        <f t="shared" si="12"/>
        <v>#DIV/0!</v>
      </c>
      <c r="J76" s="200">
        <v>44.64</v>
      </c>
      <c r="K76" s="200">
        <f t="shared" si="20"/>
        <v>1830.6863999999998</v>
      </c>
      <c r="L76" s="181" t="e">
        <f t="shared" si="14"/>
        <v>#DIV/0!</v>
      </c>
      <c r="M76" s="201"/>
      <c r="N76" s="199">
        <v>0</v>
      </c>
      <c r="O76" s="199">
        <v>0</v>
      </c>
      <c r="P76" s="199">
        <v>0</v>
      </c>
      <c r="Q76" s="199">
        <v>0</v>
      </c>
      <c r="R76" s="199">
        <v>0</v>
      </c>
      <c r="S76" s="200">
        <v>0</v>
      </c>
      <c r="T76" s="200">
        <v>0</v>
      </c>
      <c r="U76" s="200"/>
    </row>
    <row r="77" spans="1:21" x14ac:dyDescent="0.25">
      <c r="A77" s="315"/>
      <c r="B77" s="315"/>
      <c r="C77" s="191" t="s">
        <v>330</v>
      </c>
      <c r="D77" s="201">
        <v>21.42</v>
      </c>
      <c r="E77" s="199">
        <v>0</v>
      </c>
      <c r="F77" s="199">
        <v>0</v>
      </c>
      <c r="G77" s="199">
        <f t="shared" si="10"/>
        <v>0</v>
      </c>
      <c r="H77" s="199">
        <f t="shared" si="11"/>
        <v>0</v>
      </c>
      <c r="I77" s="199" t="e">
        <f t="shared" si="12"/>
        <v>#DIV/0!</v>
      </c>
      <c r="J77" s="200">
        <v>42.12</v>
      </c>
      <c r="K77" s="200">
        <f t="shared" si="20"/>
        <v>902.21040000000005</v>
      </c>
      <c r="L77" s="181" t="e">
        <f t="shared" si="14"/>
        <v>#DIV/0!</v>
      </c>
      <c r="M77" s="201"/>
      <c r="N77" s="199">
        <v>0</v>
      </c>
      <c r="O77" s="199">
        <v>0</v>
      </c>
      <c r="P77" s="199">
        <v>0</v>
      </c>
      <c r="Q77" s="199">
        <v>0</v>
      </c>
      <c r="R77" s="199">
        <v>0</v>
      </c>
      <c r="S77" s="200">
        <v>0</v>
      </c>
      <c r="T77" s="200">
        <v>0</v>
      </c>
      <c r="U77" s="200"/>
    </row>
    <row r="78" spans="1:21" x14ac:dyDescent="0.25">
      <c r="A78" s="315"/>
      <c r="B78" s="315"/>
      <c r="C78" s="191" t="s">
        <v>331</v>
      </c>
      <c r="D78" s="201">
        <v>23.79</v>
      </c>
      <c r="E78" s="199">
        <v>0</v>
      </c>
      <c r="F78" s="199">
        <v>0</v>
      </c>
      <c r="G78" s="199">
        <f t="shared" si="10"/>
        <v>0</v>
      </c>
      <c r="H78" s="199">
        <f t="shared" si="11"/>
        <v>0</v>
      </c>
      <c r="I78" s="199" t="e">
        <f t="shared" si="12"/>
        <v>#DIV/0!</v>
      </c>
      <c r="J78" s="200">
        <v>39.15</v>
      </c>
      <c r="K78" s="200">
        <f t="shared" si="20"/>
        <v>931.37849999999992</v>
      </c>
      <c r="L78" s="181" t="e">
        <f t="shared" si="14"/>
        <v>#DIV/0!</v>
      </c>
      <c r="M78" s="201"/>
      <c r="N78" s="199">
        <v>0</v>
      </c>
      <c r="O78" s="199">
        <v>0</v>
      </c>
      <c r="P78" s="199">
        <v>0</v>
      </c>
      <c r="Q78" s="199">
        <v>0</v>
      </c>
      <c r="R78" s="199">
        <v>0</v>
      </c>
      <c r="S78" s="200">
        <v>0</v>
      </c>
      <c r="T78" s="200">
        <v>0</v>
      </c>
      <c r="U78" s="200"/>
    </row>
    <row r="79" spans="1:21" x14ac:dyDescent="0.25">
      <c r="A79" s="315"/>
      <c r="B79" s="315"/>
      <c r="C79" s="191" t="s">
        <v>332</v>
      </c>
      <c r="D79" s="201">
        <v>29.82</v>
      </c>
      <c r="E79" s="199">
        <v>0</v>
      </c>
      <c r="F79" s="199">
        <v>0</v>
      </c>
      <c r="G79" s="199">
        <f t="shared" si="10"/>
        <v>0</v>
      </c>
      <c r="H79" s="199">
        <f t="shared" si="11"/>
        <v>0</v>
      </c>
      <c r="I79" s="199" t="e">
        <f t="shared" si="12"/>
        <v>#DIV/0!</v>
      </c>
      <c r="J79" s="200">
        <v>24.98</v>
      </c>
      <c r="K79" s="200">
        <f t="shared" si="20"/>
        <v>744.90359999999998</v>
      </c>
      <c r="L79" s="181" t="e">
        <f t="shared" si="14"/>
        <v>#DIV/0!</v>
      </c>
      <c r="M79" s="201"/>
      <c r="N79" s="199">
        <v>0</v>
      </c>
      <c r="O79" s="199">
        <v>0</v>
      </c>
      <c r="P79" s="199">
        <v>0</v>
      </c>
      <c r="Q79" s="199">
        <v>0</v>
      </c>
      <c r="R79" s="199">
        <v>0</v>
      </c>
      <c r="S79" s="200">
        <v>0</v>
      </c>
      <c r="T79" s="200">
        <v>0</v>
      </c>
      <c r="U79" s="200"/>
    </row>
    <row r="80" spans="1:21" x14ac:dyDescent="0.25">
      <c r="A80" s="315"/>
      <c r="B80" s="315"/>
      <c r="C80" s="191" t="s">
        <v>333</v>
      </c>
      <c r="D80" s="201">
        <v>51.93</v>
      </c>
      <c r="E80" s="199">
        <v>0</v>
      </c>
      <c r="F80" s="199">
        <v>0</v>
      </c>
      <c r="G80" s="199">
        <f t="shared" si="10"/>
        <v>0</v>
      </c>
      <c r="H80" s="199">
        <f t="shared" si="11"/>
        <v>0</v>
      </c>
      <c r="I80" s="199" t="e">
        <f t="shared" si="12"/>
        <v>#DIV/0!</v>
      </c>
      <c r="J80" s="200">
        <v>36.22</v>
      </c>
      <c r="K80" s="200">
        <f t="shared" si="20"/>
        <v>1880.9045999999998</v>
      </c>
      <c r="L80" s="181" t="e">
        <f t="shared" si="14"/>
        <v>#DIV/0!</v>
      </c>
      <c r="M80" s="201"/>
      <c r="N80" s="199">
        <v>0</v>
      </c>
      <c r="O80" s="199">
        <v>0</v>
      </c>
      <c r="P80" s="199">
        <v>0</v>
      </c>
      <c r="Q80" s="199">
        <v>0</v>
      </c>
      <c r="R80" s="199">
        <v>0</v>
      </c>
      <c r="S80" s="200">
        <v>0</v>
      </c>
      <c r="T80" s="200">
        <v>0</v>
      </c>
      <c r="U80" s="200"/>
    </row>
    <row r="81" spans="1:21" ht="30" x14ac:dyDescent="0.25">
      <c r="A81" s="316"/>
      <c r="B81" s="316"/>
      <c r="C81" s="191" t="s">
        <v>334</v>
      </c>
      <c r="D81" s="201">
        <v>34.67</v>
      </c>
      <c r="E81" s="199">
        <v>0</v>
      </c>
      <c r="F81" s="199">
        <v>0</v>
      </c>
      <c r="G81" s="199">
        <f t="shared" si="10"/>
        <v>0</v>
      </c>
      <c r="H81" s="199">
        <f t="shared" si="11"/>
        <v>0</v>
      </c>
      <c r="I81" s="199" t="e">
        <f t="shared" si="12"/>
        <v>#DIV/0!</v>
      </c>
      <c r="J81" s="200">
        <v>39.15</v>
      </c>
      <c r="K81" s="200">
        <f t="shared" si="20"/>
        <v>1357.3305</v>
      </c>
      <c r="L81" s="181" t="e">
        <f t="shared" si="14"/>
        <v>#DIV/0!</v>
      </c>
      <c r="M81" s="201"/>
      <c r="N81" s="199">
        <v>0</v>
      </c>
      <c r="O81" s="199">
        <v>0</v>
      </c>
      <c r="P81" s="199">
        <v>0</v>
      </c>
      <c r="Q81" s="199">
        <v>0</v>
      </c>
      <c r="R81" s="199">
        <v>0</v>
      </c>
      <c r="S81" s="200">
        <v>0</v>
      </c>
      <c r="T81" s="200">
        <v>0</v>
      </c>
      <c r="U81" s="200"/>
    </row>
    <row r="82" spans="1:21" ht="30" x14ac:dyDescent="0.25">
      <c r="A82" s="197">
        <v>30</v>
      </c>
      <c r="B82" s="198" t="s">
        <v>22</v>
      </c>
      <c r="C82" s="197" t="s">
        <v>172</v>
      </c>
      <c r="D82" s="201">
        <v>200.15</v>
      </c>
      <c r="E82" s="199">
        <v>30.29</v>
      </c>
      <c r="F82" s="199">
        <v>31.81</v>
      </c>
      <c r="G82" s="199">
        <f t="shared" si="10"/>
        <v>6062.5434999999998</v>
      </c>
      <c r="H82" s="199">
        <f t="shared" si="11"/>
        <v>6366.7714999999998</v>
      </c>
      <c r="I82" s="199">
        <f t="shared" si="12"/>
        <v>105.01815780785736</v>
      </c>
      <c r="J82" s="200">
        <v>33.82</v>
      </c>
      <c r="K82" s="200">
        <f t="shared" si="13"/>
        <v>6769.0730000000003</v>
      </c>
      <c r="L82" s="181">
        <f t="shared" si="14"/>
        <v>106.31876768311852</v>
      </c>
      <c r="M82" s="201">
        <v>8.94</v>
      </c>
      <c r="N82" s="199">
        <v>10.83</v>
      </c>
      <c r="O82" s="199">
        <v>11.63</v>
      </c>
      <c r="P82" s="199">
        <f t="shared" si="15"/>
        <v>96.8202</v>
      </c>
      <c r="Q82" s="199">
        <f t="shared" si="16"/>
        <v>103.9722</v>
      </c>
      <c r="R82" s="199">
        <f t="shared" si="17"/>
        <v>107.38688827331487</v>
      </c>
      <c r="S82" s="200">
        <v>12.98</v>
      </c>
      <c r="T82" s="200">
        <f t="shared" si="18"/>
        <v>116.0412</v>
      </c>
      <c r="U82" s="200">
        <f t="shared" si="19"/>
        <v>111.60791057609629</v>
      </c>
    </row>
    <row r="83" spans="1:21" ht="30" x14ac:dyDescent="0.25">
      <c r="A83" s="197">
        <v>31</v>
      </c>
      <c r="B83" s="198" t="s">
        <v>141</v>
      </c>
      <c r="C83" s="197" t="s">
        <v>196</v>
      </c>
      <c r="D83" s="201">
        <v>86.88</v>
      </c>
      <c r="E83" s="199">
        <v>48.32</v>
      </c>
      <c r="F83" s="199">
        <v>48.32</v>
      </c>
      <c r="G83" s="199">
        <f t="shared" si="10"/>
        <v>4198.0415999999996</v>
      </c>
      <c r="H83" s="199">
        <f t="shared" si="11"/>
        <v>4198.0415999999996</v>
      </c>
      <c r="I83" s="199">
        <f t="shared" si="12"/>
        <v>100</v>
      </c>
      <c r="J83" s="200">
        <v>52.67</v>
      </c>
      <c r="K83" s="200">
        <f t="shared" si="13"/>
        <v>4575.9696000000004</v>
      </c>
      <c r="L83" s="181">
        <f t="shared" si="14"/>
        <v>109.00248344370863</v>
      </c>
      <c r="M83" s="201"/>
      <c r="N83" s="199">
        <v>0</v>
      </c>
      <c r="O83" s="199">
        <v>0</v>
      </c>
      <c r="P83" s="199">
        <f t="shared" si="15"/>
        <v>0</v>
      </c>
      <c r="Q83" s="199">
        <f t="shared" si="16"/>
        <v>0</v>
      </c>
      <c r="R83" s="199" t="e">
        <f t="shared" si="17"/>
        <v>#DIV/0!</v>
      </c>
      <c r="S83" s="200"/>
      <c r="T83" s="200">
        <f t="shared" si="18"/>
        <v>0</v>
      </c>
      <c r="U83" s="200" t="e">
        <f t="shared" si="19"/>
        <v>#DIV/0!</v>
      </c>
    </row>
    <row r="84" spans="1:21" ht="30" x14ac:dyDescent="0.25">
      <c r="A84" s="197">
        <v>32</v>
      </c>
      <c r="B84" s="198" t="s">
        <v>24</v>
      </c>
      <c r="C84" s="197" t="s">
        <v>206</v>
      </c>
      <c r="D84" s="201">
        <v>220.126</v>
      </c>
      <c r="E84" s="199">
        <v>38.93</v>
      </c>
      <c r="F84" s="199">
        <v>39.700000000000003</v>
      </c>
      <c r="G84" s="199">
        <f t="shared" si="10"/>
        <v>8569.5051800000001</v>
      </c>
      <c r="H84" s="199">
        <f t="shared" si="11"/>
        <v>8739.0022000000008</v>
      </c>
      <c r="I84" s="199">
        <f t="shared" si="12"/>
        <v>101.97790906755716</v>
      </c>
      <c r="J84" s="200">
        <v>42.83</v>
      </c>
      <c r="K84" s="200">
        <f t="shared" si="13"/>
        <v>9427.9965799999991</v>
      </c>
      <c r="L84" s="181">
        <f t="shared" si="14"/>
        <v>107.88413098236775</v>
      </c>
      <c r="M84" s="201">
        <v>50.45</v>
      </c>
      <c r="N84" s="199">
        <v>47.09</v>
      </c>
      <c r="O84" s="199">
        <v>50.15</v>
      </c>
      <c r="P84" s="199">
        <f t="shared" si="15"/>
        <v>2375.6905000000002</v>
      </c>
      <c r="Q84" s="199">
        <f t="shared" si="16"/>
        <v>2530.0675000000001</v>
      </c>
      <c r="R84" s="199">
        <f t="shared" si="17"/>
        <v>106.49819494584838</v>
      </c>
      <c r="S84" s="200">
        <v>54.66</v>
      </c>
      <c r="T84" s="200">
        <f t="shared" si="18"/>
        <v>2757.5970000000002</v>
      </c>
      <c r="U84" s="200">
        <f t="shared" si="19"/>
        <v>108.99302093718843</v>
      </c>
    </row>
    <row r="85" spans="1:21" x14ac:dyDescent="0.25">
      <c r="A85" s="320">
        <v>33</v>
      </c>
      <c r="B85" s="318" t="s">
        <v>26</v>
      </c>
      <c r="C85" s="197" t="s">
        <v>212</v>
      </c>
      <c r="D85" s="201">
        <v>9.64</v>
      </c>
      <c r="E85" s="199">
        <v>0</v>
      </c>
      <c r="F85" s="199">
        <v>0</v>
      </c>
      <c r="G85" s="199">
        <f t="shared" si="10"/>
        <v>0</v>
      </c>
      <c r="H85" s="199">
        <f t="shared" si="11"/>
        <v>0</v>
      </c>
      <c r="I85" s="199" t="e">
        <f t="shared" si="12"/>
        <v>#DIV/0!</v>
      </c>
      <c r="J85" s="200">
        <v>48.06</v>
      </c>
      <c r="K85" s="200">
        <f>D85*J85</f>
        <v>463.29840000000007</v>
      </c>
      <c r="L85" s="181" t="e">
        <f t="shared" si="14"/>
        <v>#DIV/0!</v>
      </c>
      <c r="M85" s="201"/>
      <c r="N85" s="199">
        <v>0</v>
      </c>
      <c r="O85" s="199">
        <v>0</v>
      </c>
      <c r="P85" s="199">
        <f t="shared" si="15"/>
        <v>0</v>
      </c>
      <c r="Q85" s="199">
        <f t="shared" si="16"/>
        <v>0</v>
      </c>
      <c r="R85" s="199" t="e">
        <f t="shared" si="17"/>
        <v>#DIV/0!</v>
      </c>
      <c r="S85" s="200"/>
      <c r="T85" s="200">
        <f t="shared" si="18"/>
        <v>0</v>
      </c>
      <c r="U85" s="200" t="e">
        <f t="shared" si="19"/>
        <v>#DIV/0!</v>
      </c>
    </row>
    <row r="86" spans="1:21" x14ac:dyDescent="0.25">
      <c r="A86" s="321"/>
      <c r="B86" s="319"/>
      <c r="C86" s="197" t="s">
        <v>185</v>
      </c>
      <c r="D86" s="201">
        <v>46.6</v>
      </c>
      <c r="E86" s="199">
        <v>40.590000000000003</v>
      </c>
      <c r="F86" s="199">
        <v>43.23</v>
      </c>
      <c r="G86" s="199">
        <f t="shared" si="10"/>
        <v>1891.4940000000001</v>
      </c>
      <c r="H86" s="199">
        <f t="shared" si="11"/>
        <v>2014.518</v>
      </c>
      <c r="I86" s="199">
        <f t="shared" si="12"/>
        <v>106.5040650406504</v>
      </c>
      <c r="J86" s="200">
        <v>47.12</v>
      </c>
      <c r="K86" s="200">
        <f t="shared" si="13"/>
        <v>2195.7919999999999</v>
      </c>
      <c r="L86" s="181">
        <f t="shared" si="14"/>
        <v>108.99838075410595</v>
      </c>
      <c r="M86" s="201">
        <v>40.65</v>
      </c>
      <c r="N86" s="199">
        <v>18.559999999999999</v>
      </c>
      <c r="O86" s="199">
        <v>19.77</v>
      </c>
      <c r="P86" s="199">
        <f t="shared" si="15"/>
        <v>754.46399999999994</v>
      </c>
      <c r="Q86" s="199">
        <f t="shared" si="16"/>
        <v>803.65049999999997</v>
      </c>
      <c r="R86" s="199">
        <f t="shared" si="17"/>
        <v>106.51939655172413</v>
      </c>
      <c r="S86" s="200">
        <v>21.94</v>
      </c>
      <c r="T86" s="200">
        <f t="shared" si="18"/>
        <v>891.86099999999999</v>
      </c>
      <c r="U86" s="200">
        <f t="shared" si="19"/>
        <v>110.97622660596865</v>
      </c>
    </row>
    <row r="87" spans="1:21" ht="30" x14ac:dyDescent="0.25">
      <c r="A87" s="197">
        <v>34</v>
      </c>
      <c r="B87" s="198" t="s">
        <v>27</v>
      </c>
      <c r="C87" s="197" t="s">
        <v>178</v>
      </c>
      <c r="D87" s="201">
        <v>138.30000000000001</v>
      </c>
      <c r="E87" s="199">
        <v>44.33</v>
      </c>
      <c r="F87" s="199">
        <v>45.23</v>
      </c>
      <c r="G87" s="199">
        <f t="shared" si="10"/>
        <v>6130.8389999999999</v>
      </c>
      <c r="H87" s="199">
        <f t="shared" si="11"/>
        <v>6255.3090000000002</v>
      </c>
      <c r="I87" s="199">
        <f t="shared" si="12"/>
        <v>102.03022783667946</v>
      </c>
      <c r="J87" s="200">
        <v>45.69</v>
      </c>
      <c r="K87" s="200">
        <f t="shared" si="13"/>
        <v>6318.9270000000006</v>
      </c>
      <c r="L87" s="181">
        <f t="shared" si="14"/>
        <v>101.01702409904931</v>
      </c>
      <c r="M87" s="201">
        <v>11.4</v>
      </c>
      <c r="N87" s="199">
        <v>47.82</v>
      </c>
      <c r="O87" s="199">
        <v>50.93</v>
      </c>
      <c r="P87" s="199">
        <f t="shared" si="15"/>
        <v>545.14800000000002</v>
      </c>
      <c r="Q87" s="199">
        <f t="shared" si="16"/>
        <v>580.60199999999998</v>
      </c>
      <c r="R87" s="199">
        <f t="shared" si="17"/>
        <v>106.50355499790882</v>
      </c>
      <c r="S87" s="200">
        <v>55.51</v>
      </c>
      <c r="T87" s="200">
        <f t="shared" si="18"/>
        <v>632.81399999999996</v>
      </c>
      <c r="U87" s="200">
        <f t="shared" si="19"/>
        <v>108.9927351266444</v>
      </c>
    </row>
    <row r="88" spans="1:21" ht="30" x14ac:dyDescent="0.25">
      <c r="A88" s="197">
        <v>35</v>
      </c>
      <c r="B88" s="198" t="s">
        <v>28</v>
      </c>
      <c r="C88" s="197" t="s">
        <v>143</v>
      </c>
      <c r="D88" s="201">
        <v>118.8</v>
      </c>
      <c r="E88" s="199">
        <v>48.99</v>
      </c>
      <c r="F88" s="199">
        <v>52.18</v>
      </c>
      <c r="G88" s="199">
        <f t="shared" si="10"/>
        <v>5820.0119999999997</v>
      </c>
      <c r="H88" s="199">
        <f t="shared" si="11"/>
        <v>6198.9839999999995</v>
      </c>
      <c r="I88" s="199">
        <f t="shared" si="12"/>
        <v>106.5115329659114</v>
      </c>
      <c r="J88" s="200">
        <v>53.88</v>
      </c>
      <c r="K88" s="200">
        <f t="shared" si="13"/>
        <v>6400.9440000000004</v>
      </c>
      <c r="L88" s="181">
        <f t="shared" si="14"/>
        <v>103.25795323878882</v>
      </c>
      <c r="M88" s="201">
        <v>13</v>
      </c>
      <c r="N88" s="199">
        <v>28.48</v>
      </c>
      <c r="O88" s="199">
        <v>30.34</v>
      </c>
      <c r="P88" s="199">
        <f t="shared" si="15"/>
        <v>370.24</v>
      </c>
      <c r="Q88" s="199">
        <f t="shared" si="16"/>
        <v>394.42</v>
      </c>
      <c r="R88" s="199">
        <f t="shared" si="17"/>
        <v>106.53089887640451</v>
      </c>
      <c r="S88" s="200">
        <v>33.33</v>
      </c>
      <c r="T88" s="200">
        <f t="shared" si="18"/>
        <v>433.28999999999996</v>
      </c>
      <c r="U88" s="200">
        <f t="shared" si="19"/>
        <v>109.85497692814765</v>
      </c>
    </row>
    <row r="89" spans="1:21" ht="30" x14ac:dyDescent="0.25">
      <c r="A89" s="197">
        <v>36</v>
      </c>
      <c r="B89" s="198" t="s">
        <v>29</v>
      </c>
      <c r="C89" s="197" t="s">
        <v>173</v>
      </c>
      <c r="D89" s="201">
        <v>17.8</v>
      </c>
      <c r="E89" s="199">
        <v>52.28</v>
      </c>
      <c r="F89" s="199">
        <v>53.53</v>
      </c>
      <c r="G89" s="199">
        <f t="shared" si="10"/>
        <v>930.58400000000006</v>
      </c>
      <c r="H89" s="199">
        <f t="shared" si="11"/>
        <v>952.83400000000006</v>
      </c>
      <c r="I89" s="199">
        <f t="shared" si="12"/>
        <v>102.39097169089517</v>
      </c>
      <c r="J89" s="200">
        <v>56.45</v>
      </c>
      <c r="K89" s="200">
        <f t="shared" si="13"/>
        <v>1004.8100000000001</v>
      </c>
      <c r="L89" s="181">
        <f t="shared" si="14"/>
        <v>105.45488511115262</v>
      </c>
      <c r="M89" s="201"/>
      <c r="N89" s="199">
        <v>0</v>
      </c>
      <c r="O89" s="199">
        <v>0</v>
      </c>
      <c r="P89" s="199">
        <f t="shared" si="15"/>
        <v>0</v>
      </c>
      <c r="Q89" s="199">
        <f t="shared" si="16"/>
        <v>0</v>
      </c>
      <c r="R89" s="199" t="e">
        <f t="shared" si="17"/>
        <v>#DIV/0!</v>
      </c>
      <c r="S89" s="200"/>
      <c r="T89" s="200">
        <f t="shared" si="18"/>
        <v>0</v>
      </c>
      <c r="U89" s="200" t="e">
        <f t="shared" si="19"/>
        <v>#DIV/0!</v>
      </c>
    </row>
    <row r="90" spans="1:21" ht="45" x14ac:dyDescent="0.25">
      <c r="A90" s="197">
        <v>37</v>
      </c>
      <c r="B90" s="198" t="s">
        <v>30</v>
      </c>
      <c r="C90" s="197" t="s">
        <v>180</v>
      </c>
      <c r="D90" s="201">
        <v>27.5</v>
      </c>
      <c r="E90" s="199">
        <v>38.11</v>
      </c>
      <c r="F90" s="199">
        <v>40.57</v>
      </c>
      <c r="G90" s="199">
        <f t="shared" si="10"/>
        <v>1048.0250000000001</v>
      </c>
      <c r="H90" s="199">
        <f t="shared" si="11"/>
        <v>1115.675</v>
      </c>
      <c r="I90" s="199">
        <f t="shared" si="12"/>
        <v>106.4549986880084</v>
      </c>
      <c r="J90" s="200">
        <v>44.48</v>
      </c>
      <c r="K90" s="200">
        <f t="shared" si="13"/>
        <v>1223.1999999999998</v>
      </c>
      <c r="L90" s="181">
        <f t="shared" si="14"/>
        <v>109.63766329800345</v>
      </c>
      <c r="M90" s="201">
        <v>0</v>
      </c>
      <c r="N90" s="199">
        <v>0</v>
      </c>
      <c r="O90" s="199">
        <v>0</v>
      </c>
      <c r="P90" s="199">
        <f t="shared" si="15"/>
        <v>0</v>
      </c>
      <c r="Q90" s="199">
        <f t="shared" si="16"/>
        <v>0</v>
      </c>
      <c r="R90" s="199" t="e">
        <f t="shared" si="17"/>
        <v>#DIV/0!</v>
      </c>
      <c r="S90" s="200">
        <v>0</v>
      </c>
      <c r="T90" s="200">
        <f t="shared" si="18"/>
        <v>0</v>
      </c>
      <c r="U90" s="200" t="e">
        <f t="shared" si="19"/>
        <v>#DIV/0!</v>
      </c>
    </row>
    <row r="91" spans="1:21" ht="45" x14ac:dyDescent="0.25">
      <c r="A91" s="197">
        <v>38</v>
      </c>
      <c r="B91" s="198" t="s">
        <v>31</v>
      </c>
      <c r="C91" s="197" t="s">
        <v>174</v>
      </c>
      <c r="D91" s="201">
        <v>12.19</v>
      </c>
      <c r="E91" s="199">
        <v>58.65</v>
      </c>
      <c r="F91" s="199">
        <v>61.39</v>
      </c>
      <c r="G91" s="199">
        <f t="shared" si="10"/>
        <v>714.94349999999997</v>
      </c>
      <c r="H91" s="199">
        <f t="shared" si="11"/>
        <v>748.34410000000003</v>
      </c>
      <c r="I91" s="199">
        <f t="shared" si="12"/>
        <v>104.67178175618072</v>
      </c>
      <c r="J91" s="200">
        <v>62.33</v>
      </c>
      <c r="K91" s="200">
        <f t="shared" si="13"/>
        <v>759.80269999999996</v>
      </c>
      <c r="L91" s="181">
        <f t="shared" si="14"/>
        <v>101.53119400553837</v>
      </c>
      <c r="M91" s="201"/>
      <c r="N91" s="199">
        <v>0</v>
      </c>
      <c r="O91" s="199">
        <v>0</v>
      </c>
      <c r="P91" s="199">
        <f t="shared" si="15"/>
        <v>0</v>
      </c>
      <c r="Q91" s="199">
        <f t="shared" si="16"/>
        <v>0</v>
      </c>
      <c r="R91" s="199" t="e">
        <f t="shared" si="17"/>
        <v>#DIV/0!</v>
      </c>
      <c r="S91" s="200"/>
      <c r="T91" s="200">
        <f t="shared" si="18"/>
        <v>0</v>
      </c>
      <c r="U91" s="200" t="e">
        <f t="shared" si="19"/>
        <v>#DIV/0!</v>
      </c>
    </row>
    <row r="92" spans="1:21" ht="45" x14ac:dyDescent="0.25">
      <c r="A92" s="197">
        <v>39</v>
      </c>
      <c r="B92" s="198" t="s">
        <v>32</v>
      </c>
      <c r="C92" s="197" t="s">
        <v>175</v>
      </c>
      <c r="D92" s="201">
        <v>28.65</v>
      </c>
      <c r="E92" s="199">
        <v>55.27</v>
      </c>
      <c r="F92" s="199">
        <v>56.71</v>
      </c>
      <c r="G92" s="199">
        <f t="shared" si="10"/>
        <v>1583.4855</v>
      </c>
      <c r="H92" s="199">
        <f t="shared" si="11"/>
        <v>1624.7414999999999</v>
      </c>
      <c r="I92" s="199">
        <f t="shared" si="12"/>
        <v>102.6053917134069</v>
      </c>
      <c r="J92" s="200">
        <v>61.82</v>
      </c>
      <c r="K92" s="200">
        <f t="shared" si="13"/>
        <v>1771.143</v>
      </c>
      <c r="L92" s="181">
        <f t="shared" si="14"/>
        <v>109.01075648033856</v>
      </c>
      <c r="M92" s="201"/>
      <c r="N92" s="199">
        <v>0</v>
      </c>
      <c r="O92" s="199">
        <v>0</v>
      </c>
      <c r="P92" s="199">
        <f t="shared" si="15"/>
        <v>0</v>
      </c>
      <c r="Q92" s="199">
        <f t="shared" si="16"/>
        <v>0</v>
      </c>
      <c r="R92" s="199" t="e">
        <f t="shared" si="17"/>
        <v>#DIV/0!</v>
      </c>
      <c r="S92" s="200"/>
      <c r="T92" s="200">
        <f t="shared" si="18"/>
        <v>0</v>
      </c>
      <c r="U92" s="200" t="e">
        <f t="shared" si="19"/>
        <v>#DIV/0!</v>
      </c>
    </row>
    <row r="93" spans="1:21" ht="45" x14ac:dyDescent="0.25">
      <c r="A93" s="197">
        <v>40</v>
      </c>
      <c r="B93" s="198" t="s">
        <v>33</v>
      </c>
      <c r="C93" s="197" t="s">
        <v>181</v>
      </c>
      <c r="D93" s="201">
        <v>27</v>
      </c>
      <c r="E93" s="199">
        <v>42.64</v>
      </c>
      <c r="F93" s="199">
        <v>44.38</v>
      </c>
      <c r="G93" s="199">
        <f t="shared" si="10"/>
        <v>1151.28</v>
      </c>
      <c r="H93" s="199">
        <f t="shared" si="11"/>
        <v>1198.26</v>
      </c>
      <c r="I93" s="199">
        <f t="shared" si="12"/>
        <v>104.08067542213884</v>
      </c>
      <c r="J93" s="200">
        <v>48.09</v>
      </c>
      <c r="K93" s="200">
        <f t="shared" si="13"/>
        <v>1298.43</v>
      </c>
      <c r="L93" s="181">
        <f t="shared" si="14"/>
        <v>108.35962145110409</v>
      </c>
      <c r="M93" s="201">
        <v>0</v>
      </c>
      <c r="N93" s="199">
        <v>0</v>
      </c>
      <c r="O93" s="199">
        <v>0</v>
      </c>
      <c r="P93" s="199">
        <f t="shared" si="15"/>
        <v>0</v>
      </c>
      <c r="Q93" s="199">
        <f t="shared" si="16"/>
        <v>0</v>
      </c>
      <c r="R93" s="199" t="e">
        <f t="shared" si="17"/>
        <v>#DIV/0!</v>
      </c>
      <c r="S93" s="200">
        <v>0</v>
      </c>
      <c r="T93" s="200">
        <f t="shared" si="18"/>
        <v>0</v>
      </c>
      <c r="U93" s="200" t="e">
        <f t="shared" si="19"/>
        <v>#DIV/0!</v>
      </c>
    </row>
    <row r="94" spans="1:21" ht="30" x14ac:dyDescent="0.25">
      <c r="A94" s="197">
        <v>41</v>
      </c>
      <c r="B94" s="198" t="s">
        <v>35</v>
      </c>
      <c r="C94" s="197" t="s">
        <v>207</v>
      </c>
      <c r="D94" s="201">
        <v>66.849999999999994</v>
      </c>
      <c r="E94" s="199">
        <v>15.06</v>
      </c>
      <c r="F94" s="199">
        <v>16.03</v>
      </c>
      <c r="G94" s="199">
        <f t="shared" si="10"/>
        <v>1006.761</v>
      </c>
      <c r="H94" s="199">
        <f t="shared" si="11"/>
        <v>1071.6054999999999</v>
      </c>
      <c r="I94" s="199">
        <f t="shared" si="12"/>
        <v>106.44090305444887</v>
      </c>
      <c r="J94" s="200">
        <v>17.899999999999999</v>
      </c>
      <c r="K94" s="200">
        <f t="shared" si="13"/>
        <v>1196.6149999999998</v>
      </c>
      <c r="L94" s="181">
        <f t="shared" si="14"/>
        <v>111.66562694946973</v>
      </c>
      <c r="M94" s="201">
        <v>98.49</v>
      </c>
      <c r="N94" s="199">
        <v>19.010000000000002</v>
      </c>
      <c r="O94" s="199">
        <v>20.239999999999998</v>
      </c>
      <c r="P94" s="199">
        <f t="shared" si="15"/>
        <v>1872.2949000000001</v>
      </c>
      <c r="Q94" s="199">
        <f t="shared" si="16"/>
        <v>1993.4375999999997</v>
      </c>
      <c r="R94" s="199">
        <f t="shared" si="17"/>
        <v>106.47027880063122</v>
      </c>
      <c r="S94" s="200">
        <v>24.98</v>
      </c>
      <c r="T94" s="200">
        <f t="shared" si="18"/>
        <v>2460.2801999999997</v>
      </c>
      <c r="U94" s="200">
        <f t="shared" si="19"/>
        <v>123.41897233201581</v>
      </c>
    </row>
    <row r="95" spans="1:21" ht="30" x14ac:dyDescent="0.25">
      <c r="A95" s="306">
        <v>42</v>
      </c>
      <c r="B95" s="311" t="s">
        <v>311</v>
      </c>
      <c r="C95" s="197" t="s">
        <v>186</v>
      </c>
      <c r="D95" s="201">
        <v>43.28</v>
      </c>
      <c r="E95" s="199">
        <v>0</v>
      </c>
      <c r="F95" s="199">
        <v>39.78</v>
      </c>
      <c r="G95" s="199">
        <f t="shared" si="10"/>
        <v>0</v>
      </c>
      <c r="H95" s="199">
        <f t="shared" si="11"/>
        <v>1721.6784</v>
      </c>
      <c r="I95" s="199" t="e">
        <f t="shared" si="12"/>
        <v>#DIV/0!</v>
      </c>
      <c r="J95" s="200">
        <v>43.33</v>
      </c>
      <c r="K95" s="200">
        <f t="shared" si="13"/>
        <v>1875.3224</v>
      </c>
      <c r="L95" s="181">
        <f t="shared" si="14"/>
        <v>108.92408245349421</v>
      </c>
      <c r="M95" s="201">
        <v>1.42</v>
      </c>
      <c r="N95" s="199">
        <v>0</v>
      </c>
      <c r="O95" s="199">
        <v>41.79</v>
      </c>
      <c r="P95" s="199">
        <f t="shared" si="15"/>
        <v>0</v>
      </c>
      <c r="Q95" s="199">
        <f t="shared" si="16"/>
        <v>59.341799999999999</v>
      </c>
      <c r="R95" s="199" t="e">
        <f t="shared" si="17"/>
        <v>#DIV/0!</v>
      </c>
      <c r="S95" s="200">
        <v>45.56</v>
      </c>
      <c r="T95" s="200">
        <f t="shared" si="18"/>
        <v>64.6952</v>
      </c>
      <c r="U95" s="200">
        <f t="shared" si="19"/>
        <v>109.02129696099546</v>
      </c>
    </row>
    <row r="96" spans="1:21" ht="30" x14ac:dyDescent="0.25">
      <c r="A96" s="306"/>
      <c r="B96" s="311"/>
      <c r="C96" s="197" t="s">
        <v>179</v>
      </c>
      <c r="D96" s="201">
        <v>9.23</v>
      </c>
      <c r="E96" s="199">
        <v>0</v>
      </c>
      <c r="F96" s="199">
        <v>40.92</v>
      </c>
      <c r="G96" s="199">
        <f t="shared" si="10"/>
        <v>0</v>
      </c>
      <c r="H96" s="199">
        <f t="shared" si="11"/>
        <v>377.69160000000005</v>
      </c>
      <c r="I96" s="199" t="e">
        <f t="shared" si="12"/>
        <v>#DIV/0!</v>
      </c>
      <c r="J96" s="200">
        <v>43.33</v>
      </c>
      <c r="K96" s="200">
        <f t="shared" si="13"/>
        <v>399.9359</v>
      </c>
      <c r="L96" s="181">
        <f t="shared" si="14"/>
        <v>105.88954056695992</v>
      </c>
      <c r="M96" s="201"/>
      <c r="N96" s="199">
        <v>0</v>
      </c>
      <c r="O96" s="199">
        <v>0</v>
      </c>
      <c r="P96" s="199">
        <f t="shared" si="15"/>
        <v>0</v>
      </c>
      <c r="Q96" s="199">
        <f t="shared" si="16"/>
        <v>0</v>
      </c>
      <c r="R96" s="199" t="e">
        <f t="shared" si="17"/>
        <v>#DIV/0!</v>
      </c>
      <c r="S96" s="200"/>
      <c r="T96" s="200">
        <f t="shared" si="18"/>
        <v>0</v>
      </c>
      <c r="U96" s="200" t="e">
        <f t="shared" si="19"/>
        <v>#DIV/0!</v>
      </c>
    </row>
    <row r="97" spans="1:21" ht="45" customHeight="1" x14ac:dyDescent="0.25">
      <c r="A97" s="306"/>
      <c r="B97" s="311"/>
      <c r="C97" s="197" t="s">
        <v>312</v>
      </c>
      <c r="D97" s="201">
        <v>42.95</v>
      </c>
      <c r="E97" s="199">
        <v>0</v>
      </c>
      <c r="F97" s="199">
        <v>40.92</v>
      </c>
      <c r="G97" s="199">
        <f t="shared" si="10"/>
        <v>0</v>
      </c>
      <c r="H97" s="199">
        <f t="shared" si="11"/>
        <v>1757.5140000000001</v>
      </c>
      <c r="I97" s="199" t="e">
        <f t="shared" si="12"/>
        <v>#DIV/0!</v>
      </c>
      <c r="J97" s="200">
        <v>43.33</v>
      </c>
      <c r="K97" s="200">
        <f t="shared" si="13"/>
        <v>1861.0235</v>
      </c>
      <c r="L97" s="181">
        <f t="shared" si="14"/>
        <v>105.88954056695992</v>
      </c>
      <c r="M97" s="201"/>
      <c r="N97" s="199">
        <v>0</v>
      </c>
      <c r="O97" s="199">
        <v>0</v>
      </c>
      <c r="P97" s="199">
        <f t="shared" si="15"/>
        <v>0</v>
      </c>
      <c r="Q97" s="199">
        <f t="shared" si="16"/>
        <v>0</v>
      </c>
      <c r="R97" s="199" t="e">
        <f t="shared" si="17"/>
        <v>#DIV/0!</v>
      </c>
      <c r="S97" s="200"/>
      <c r="T97" s="200">
        <f t="shared" si="18"/>
        <v>0</v>
      </c>
      <c r="U97" s="200" t="e">
        <f t="shared" si="19"/>
        <v>#DIV/0!</v>
      </c>
    </row>
    <row r="98" spans="1:21" ht="49.5" customHeight="1" x14ac:dyDescent="0.25">
      <c r="A98" s="306"/>
      <c r="B98" s="311"/>
      <c r="C98" s="197" t="s">
        <v>313</v>
      </c>
      <c r="D98" s="201">
        <v>37.97</v>
      </c>
      <c r="E98" s="199">
        <v>0</v>
      </c>
      <c r="F98" s="199">
        <v>40.92</v>
      </c>
      <c r="G98" s="199">
        <f t="shared" si="10"/>
        <v>0</v>
      </c>
      <c r="H98" s="199">
        <f t="shared" si="11"/>
        <v>1553.7324000000001</v>
      </c>
      <c r="I98" s="199" t="e">
        <f t="shared" si="12"/>
        <v>#DIV/0!</v>
      </c>
      <c r="J98" s="200">
        <v>43.33</v>
      </c>
      <c r="K98" s="200">
        <f t="shared" si="13"/>
        <v>1645.2401</v>
      </c>
      <c r="L98" s="181">
        <f t="shared" si="14"/>
        <v>105.88954056695992</v>
      </c>
      <c r="M98" s="201"/>
      <c r="N98" s="199">
        <v>0</v>
      </c>
      <c r="O98" s="199">
        <v>0</v>
      </c>
      <c r="P98" s="199">
        <f t="shared" si="15"/>
        <v>0</v>
      </c>
      <c r="Q98" s="199">
        <f t="shared" si="16"/>
        <v>0</v>
      </c>
      <c r="R98" s="199" t="e">
        <f t="shared" si="17"/>
        <v>#DIV/0!</v>
      </c>
      <c r="S98" s="200"/>
      <c r="T98" s="200">
        <f t="shared" si="18"/>
        <v>0</v>
      </c>
      <c r="U98" s="200" t="e">
        <f t="shared" si="19"/>
        <v>#DIV/0!</v>
      </c>
    </row>
    <row r="99" spans="1:21" ht="50.25" customHeight="1" x14ac:dyDescent="0.25">
      <c r="A99" s="306"/>
      <c r="B99" s="311"/>
      <c r="C99" s="197" t="s">
        <v>314</v>
      </c>
      <c r="D99" s="201">
        <v>28.43</v>
      </c>
      <c r="E99" s="199">
        <v>0</v>
      </c>
      <c r="F99" s="199">
        <v>40.92</v>
      </c>
      <c r="G99" s="199">
        <f t="shared" si="10"/>
        <v>0</v>
      </c>
      <c r="H99" s="199">
        <f t="shared" si="11"/>
        <v>1163.3556000000001</v>
      </c>
      <c r="I99" s="199" t="e">
        <f t="shared" si="12"/>
        <v>#DIV/0!</v>
      </c>
      <c r="J99" s="200">
        <v>43.33</v>
      </c>
      <c r="K99" s="200">
        <f t="shared" si="13"/>
        <v>1231.8718999999999</v>
      </c>
      <c r="L99" s="181">
        <f t="shared" si="14"/>
        <v>105.88954056695992</v>
      </c>
      <c r="M99" s="201"/>
      <c r="N99" s="199">
        <v>0</v>
      </c>
      <c r="O99" s="199">
        <v>0</v>
      </c>
      <c r="P99" s="199">
        <f t="shared" si="15"/>
        <v>0</v>
      </c>
      <c r="Q99" s="199">
        <f t="shared" si="16"/>
        <v>0</v>
      </c>
      <c r="R99" s="199" t="e">
        <f t="shared" si="17"/>
        <v>#DIV/0!</v>
      </c>
      <c r="S99" s="200"/>
      <c r="T99" s="200">
        <f t="shared" si="18"/>
        <v>0</v>
      </c>
      <c r="U99" s="200" t="e">
        <f t="shared" si="19"/>
        <v>#DIV/0!</v>
      </c>
    </row>
    <row r="100" spans="1:21" ht="45" x14ac:dyDescent="0.25">
      <c r="A100" s="197">
        <v>43</v>
      </c>
      <c r="B100" s="198" t="s">
        <v>37</v>
      </c>
      <c r="C100" s="197" t="s">
        <v>124</v>
      </c>
      <c r="D100" s="201">
        <v>157.9</v>
      </c>
      <c r="E100" s="199">
        <v>43.21</v>
      </c>
      <c r="F100" s="199">
        <v>45.08</v>
      </c>
      <c r="G100" s="199">
        <f t="shared" si="10"/>
        <v>6822.8590000000004</v>
      </c>
      <c r="H100" s="199">
        <f t="shared" si="11"/>
        <v>7118.1319999999996</v>
      </c>
      <c r="I100" s="199">
        <f t="shared" si="12"/>
        <v>104.32770192085165</v>
      </c>
      <c r="J100" s="200">
        <v>46.86</v>
      </c>
      <c r="K100" s="200">
        <f t="shared" si="13"/>
        <v>7399.1940000000004</v>
      </c>
      <c r="L100" s="181">
        <f t="shared" si="14"/>
        <v>103.94853593611357</v>
      </c>
      <c r="M100" s="201">
        <v>29.71</v>
      </c>
      <c r="N100" s="199">
        <v>33.549999999999997</v>
      </c>
      <c r="O100" s="199">
        <v>35.130000000000003</v>
      </c>
      <c r="P100" s="199">
        <f t="shared" si="15"/>
        <v>996.77049999999997</v>
      </c>
      <c r="Q100" s="199">
        <f t="shared" si="16"/>
        <v>1043.7123000000001</v>
      </c>
      <c r="R100" s="199">
        <f t="shared" si="17"/>
        <v>104.70938897168406</v>
      </c>
      <c r="S100" s="200">
        <v>38.57</v>
      </c>
      <c r="T100" s="200">
        <f t="shared" si="18"/>
        <v>1145.9147</v>
      </c>
      <c r="U100" s="181">
        <f t="shared" si="19"/>
        <v>109.79220039851978</v>
      </c>
    </row>
    <row r="101" spans="1:21" ht="30" x14ac:dyDescent="0.25">
      <c r="A101" s="197">
        <v>44</v>
      </c>
      <c r="B101" s="198" t="s">
        <v>38</v>
      </c>
      <c r="C101" s="197" t="s">
        <v>188</v>
      </c>
      <c r="D101" s="201"/>
      <c r="E101" s="199">
        <v>0</v>
      </c>
      <c r="F101" s="199"/>
      <c r="G101" s="199">
        <f t="shared" si="10"/>
        <v>0</v>
      </c>
      <c r="H101" s="199">
        <f t="shared" si="11"/>
        <v>0</v>
      </c>
      <c r="I101" s="199" t="e">
        <f t="shared" si="12"/>
        <v>#DIV/0!</v>
      </c>
      <c r="J101" s="200"/>
      <c r="K101" s="200">
        <f t="shared" si="13"/>
        <v>0</v>
      </c>
      <c r="L101" s="200" t="e">
        <f t="shared" si="14"/>
        <v>#DIV/0!</v>
      </c>
      <c r="M101" s="201">
        <v>4.7930000000000001</v>
      </c>
      <c r="N101" s="199">
        <v>42.09</v>
      </c>
      <c r="O101" s="199">
        <v>43.45</v>
      </c>
      <c r="P101" s="199">
        <f t="shared" si="15"/>
        <v>201.73737000000003</v>
      </c>
      <c r="Q101" s="199">
        <f t="shared" si="16"/>
        <v>208.25585000000001</v>
      </c>
      <c r="R101" s="199">
        <f t="shared" si="17"/>
        <v>103.2311712995961</v>
      </c>
      <c r="S101" s="200">
        <v>47.32</v>
      </c>
      <c r="T101" s="200">
        <f t="shared" si="18"/>
        <v>226.80476000000002</v>
      </c>
      <c r="U101" s="200">
        <f t="shared" si="19"/>
        <v>108.9067894131185</v>
      </c>
    </row>
    <row r="102" spans="1:21" ht="30" x14ac:dyDescent="0.25">
      <c r="A102" s="197">
        <v>45</v>
      </c>
      <c r="B102" s="198" t="s">
        <v>39</v>
      </c>
      <c r="C102" s="197" t="s">
        <v>208</v>
      </c>
      <c r="D102" s="201">
        <v>99</v>
      </c>
      <c r="E102" s="199">
        <v>46.84</v>
      </c>
      <c r="F102" s="199">
        <v>47.52</v>
      </c>
      <c r="G102" s="199">
        <f t="shared" si="10"/>
        <v>4637.1600000000008</v>
      </c>
      <c r="H102" s="199">
        <f t="shared" si="11"/>
        <v>4704.4800000000005</v>
      </c>
      <c r="I102" s="199">
        <f t="shared" si="12"/>
        <v>101.45175064047822</v>
      </c>
      <c r="J102" s="200">
        <v>51.99</v>
      </c>
      <c r="K102" s="200">
        <f t="shared" si="13"/>
        <v>5147.01</v>
      </c>
      <c r="L102" s="181">
        <f t="shared" si="14"/>
        <v>109.40656565656566</v>
      </c>
      <c r="M102" s="201">
        <v>0.65</v>
      </c>
      <c r="N102" s="199">
        <v>62.95</v>
      </c>
      <c r="O102" s="199">
        <v>67.040000000000006</v>
      </c>
      <c r="P102" s="199">
        <f t="shared" si="15"/>
        <v>40.917500000000004</v>
      </c>
      <c r="Q102" s="199">
        <f t="shared" si="16"/>
        <v>43.576000000000008</v>
      </c>
      <c r="R102" s="199">
        <f t="shared" si="17"/>
        <v>106.49722001588565</v>
      </c>
      <c r="S102" s="200">
        <v>73.069999999999993</v>
      </c>
      <c r="T102" s="200">
        <f t="shared" si="18"/>
        <v>47.4955</v>
      </c>
      <c r="U102" s="200">
        <f t="shared" si="19"/>
        <v>108.99463007159902</v>
      </c>
    </row>
    <row r="103" spans="1:21" ht="60" x14ac:dyDescent="0.25">
      <c r="A103" s="197">
        <v>46</v>
      </c>
      <c r="B103" s="198" t="s">
        <v>142</v>
      </c>
      <c r="C103" s="197" t="s">
        <v>176</v>
      </c>
      <c r="D103" s="201">
        <v>319.85000000000002</v>
      </c>
      <c r="E103" s="199">
        <v>35.69</v>
      </c>
      <c r="F103" s="199">
        <v>38.01</v>
      </c>
      <c r="G103" s="199">
        <f t="shared" si="10"/>
        <v>11415.4465</v>
      </c>
      <c r="H103" s="199">
        <f t="shared" si="11"/>
        <v>12157.4985</v>
      </c>
      <c r="I103" s="199">
        <f t="shared" si="12"/>
        <v>106.50042028579433</v>
      </c>
      <c r="J103" s="200">
        <v>42.19</v>
      </c>
      <c r="K103" s="200">
        <f t="shared" si="13"/>
        <v>13494.4715</v>
      </c>
      <c r="L103" s="181">
        <f t="shared" si="14"/>
        <v>110.99710602473034</v>
      </c>
      <c r="M103" s="201"/>
      <c r="N103" s="199">
        <v>0</v>
      </c>
      <c r="O103" s="199">
        <v>0</v>
      </c>
      <c r="P103" s="199">
        <f t="shared" si="15"/>
        <v>0</v>
      </c>
      <c r="Q103" s="199">
        <f t="shared" si="16"/>
        <v>0</v>
      </c>
      <c r="R103" s="199" t="e">
        <f t="shared" si="17"/>
        <v>#DIV/0!</v>
      </c>
      <c r="S103" s="200"/>
      <c r="T103" s="200">
        <f t="shared" si="18"/>
        <v>0</v>
      </c>
      <c r="U103" s="200" t="e">
        <f t="shared" si="19"/>
        <v>#DIV/0!</v>
      </c>
    </row>
    <row r="104" spans="1:21" ht="45" customHeight="1" x14ac:dyDescent="0.25">
      <c r="A104" s="197">
        <v>47</v>
      </c>
      <c r="B104" s="198" t="s">
        <v>40</v>
      </c>
      <c r="C104" s="197" t="s">
        <v>213</v>
      </c>
      <c r="D104" s="201">
        <v>19.600000000000001</v>
      </c>
      <c r="E104" s="199">
        <v>0</v>
      </c>
      <c r="F104" s="199">
        <v>0</v>
      </c>
      <c r="G104" s="199">
        <f t="shared" si="10"/>
        <v>0</v>
      </c>
      <c r="H104" s="199">
        <f t="shared" si="11"/>
        <v>0</v>
      </c>
      <c r="I104" s="199" t="e">
        <f t="shared" si="12"/>
        <v>#DIV/0!</v>
      </c>
      <c r="J104" s="200"/>
      <c r="K104" s="200">
        <f t="shared" si="13"/>
        <v>0</v>
      </c>
      <c r="L104" s="200" t="e">
        <f t="shared" si="14"/>
        <v>#DIV/0!</v>
      </c>
      <c r="M104" s="201">
        <v>0</v>
      </c>
      <c r="N104" s="199">
        <v>0</v>
      </c>
      <c r="O104" s="199">
        <v>0</v>
      </c>
      <c r="P104" s="199">
        <f t="shared" si="15"/>
        <v>0</v>
      </c>
      <c r="Q104" s="199">
        <f t="shared" si="16"/>
        <v>0</v>
      </c>
      <c r="R104" s="199" t="e">
        <f t="shared" si="17"/>
        <v>#DIV/0!</v>
      </c>
      <c r="S104" s="200"/>
      <c r="T104" s="200">
        <f t="shared" si="18"/>
        <v>0</v>
      </c>
      <c r="U104" s="200" t="e">
        <f t="shared" si="19"/>
        <v>#DIV/0!</v>
      </c>
    </row>
    <row r="105" spans="1:21" ht="30" x14ac:dyDescent="0.25">
      <c r="A105" s="317">
        <v>48</v>
      </c>
      <c r="B105" s="311" t="s">
        <v>269</v>
      </c>
      <c r="C105" s="197" t="s">
        <v>189</v>
      </c>
      <c r="D105" s="201">
        <v>21.05</v>
      </c>
      <c r="E105" s="199">
        <v>44.63</v>
      </c>
      <c r="F105" s="199">
        <v>47.27</v>
      </c>
      <c r="G105" s="199">
        <f t="shared" si="10"/>
        <v>939.46150000000011</v>
      </c>
      <c r="H105" s="199">
        <f t="shared" si="11"/>
        <v>995.03350000000012</v>
      </c>
      <c r="I105" s="199">
        <f t="shared" si="12"/>
        <v>105.91530360743894</v>
      </c>
      <c r="J105" s="200">
        <v>50.33</v>
      </c>
      <c r="K105" s="200">
        <f t="shared" si="13"/>
        <v>1059.4465</v>
      </c>
      <c r="L105" s="181">
        <f t="shared" si="14"/>
        <v>106.47345039136873</v>
      </c>
      <c r="M105" s="201">
        <v>0</v>
      </c>
      <c r="N105" s="199">
        <v>0</v>
      </c>
      <c r="O105" s="199">
        <v>0</v>
      </c>
      <c r="P105" s="199">
        <f t="shared" si="15"/>
        <v>0</v>
      </c>
      <c r="Q105" s="199">
        <f t="shared" si="16"/>
        <v>0</v>
      </c>
      <c r="R105" s="199" t="e">
        <f t="shared" si="17"/>
        <v>#DIV/0!</v>
      </c>
      <c r="S105" s="200"/>
      <c r="T105" s="200">
        <f t="shared" si="18"/>
        <v>0</v>
      </c>
      <c r="U105" s="200" t="e">
        <f t="shared" si="19"/>
        <v>#DIV/0!</v>
      </c>
    </row>
    <row r="106" spans="1:21" ht="30" x14ac:dyDescent="0.25">
      <c r="A106" s="315"/>
      <c r="B106" s="311"/>
      <c r="C106" s="197" t="s">
        <v>264</v>
      </c>
      <c r="D106" s="201">
        <v>33.18</v>
      </c>
      <c r="E106" s="199">
        <v>44.63</v>
      </c>
      <c r="F106" s="199">
        <v>47.27</v>
      </c>
      <c r="G106" s="199">
        <f t="shared" si="10"/>
        <v>1480.8234</v>
      </c>
      <c r="H106" s="199">
        <f t="shared" si="11"/>
        <v>1568.4186000000002</v>
      </c>
      <c r="I106" s="199">
        <f t="shared" si="12"/>
        <v>105.91530360743894</v>
      </c>
      <c r="J106" s="200">
        <v>50.33</v>
      </c>
      <c r="K106" s="200">
        <f t="shared" si="13"/>
        <v>1669.9494</v>
      </c>
      <c r="L106" s="181">
        <f t="shared" si="14"/>
        <v>106.47345039136873</v>
      </c>
      <c r="M106" s="201">
        <v>0</v>
      </c>
      <c r="N106" s="199">
        <v>0</v>
      </c>
      <c r="O106" s="199">
        <v>0</v>
      </c>
      <c r="P106" s="199">
        <f t="shared" si="15"/>
        <v>0</v>
      </c>
      <c r="Q106" s="199">
        <f t="shared" si="16"/>
        <v>0</v>
      </c>
      <c r="R106" s="199" t="e">
        <f t="shared" si="17"/>
        <v>#DIV/0!</v>
      </c>
      <c r="S106" s="200"/>
      <c r="T106" s="200">
        <f t="shared" si="18"/>
        <v>0</v>
      </c>
      <c r="U106" s="200" t="e">
        <f t="shared" si="19"/>
        <v>#DIV/0!</v>
      </c>
    </row>
    <row r="107" spans="1:21" ht="30" x14ac:dyDescent="0.25">
      <c r="A107" s="315"/>
      <c r="B107" s="311"/>
      <c r="C107" s="197" t="s">
        <v>265</v>
      </c>
      <c r="D107" s="201">
        <v>17.72</v>
      </c>
      <c r="E107" s="199">
        <v>44.63</v>
      </c>
      <c r="F107" s="199">
        <v>47.27</v>
      </c>
      <c r="G107" s="199">
        <f t="shared" si="10"/>
        <v>790.84360000000004</v>
      </c>
      <c r="H107" s="199">
        <f t="shared" si="11"/>
        <v>837.62440000000004</v>
      </c>
      <c r="I107" s="199">
        <f t="shared" si="12"/>
        <v>105.91530360743894</v>
      </c>
      <c r="J107" s="200">
        <v>50.33</v>
      </c>
      <c r="K107" s="200">
        <f t="shared" si="13"/>
        <v>891.84759999999994</v>
      </c>
      <c r="L107" s="181">
        <f t="shared" si="14"/>
        <v>106.47345039136873</v>
      </c>
      <c r="M107" s="201">
        <v>0</v>
      </c>
      <c r="N107" s="199">
        <v>0</v>
      </c>
      <c r="O107" s="199">
        <v>0</v>
      </c>
      <c r="P107" s="199">
        <f t="shared" si="15"/>
        <v>0</v>
      </c>
      <c r="Q107" s="199">
        <f t="shared" si="16"/>
        <v>0</v>
      </c>
      <c r="R107" s="199" t="e">
        <f t="shared" si="17"/>
        <v>#DIV/0!</v>
      </c>
      <c r="S107" s="200"/>
      <c r="T107" s="200">
        <f t="shared" si="18"/>
        <v>0</v>
      </c>
      <c r="U107" s="200" t="e">
        <f t="shared" si="19"/>
        <v>#DIV/0!</v>
      </c>
    </row>
    <row r="108" spans="1:21" ht="30" x14ac:dyDescent="0.25">
      <c r="A108" s="315"/>
      <c r="B108" s="311"/>
      <c r="C108" s="197" t="s">
        <v>266</v>
      </c>
      <c r="D108" s="201">
        <v>25.33</v>
      </c>
      <c r="E108" s="199">
        <v>44.63</v>
      </c>
      <c r="F108" s="199">
        <v>47.27</v>
      </c>
      <c r="G108" s="199">
        <f t="shared" si="10"/>
        <v>1130.4779000000001</v>
      </c>
      <c r="H108" s="199">
        <f t="shared" si="11"/>
        <v>1197.3490999999999</v>
      </c>
      <c r="I108" s="199">
        <f t="shared" si="12"/>
        <v>105.91530360743894</v>
      </c>
      <c r="J108" s="200">
        <v>50.33</v>
      </c>
      <c r="K108" s="200">
        <f t="shared" si="13"/>
        <v>1274.8588999999999</v>
      </c>
      <c r="L108" s="181">
        <f t="shared" si="14"/>
        <v>106.47345039136873</v>
      </c>
      <c r="M108" s="201">
        <v>0</v>
      </c>
      <c r="N108" s="199">
        <v>0</v>
      </c>
      <c r="O108" s="199">
        <v>0</v>
      </c>
      <c r="P108" s="199">
        <f t="shared" si="15"/>
        <v>0</v>
      </c>
      <c r="Q108" s="199">
        <f t="shared" si="16"/>
        <v>0</v>
      </c>
      <c r="R108" s="199" t="e">
        <f t="shared" si="17"/>
        <v>#DIV/0!</v>
      </c>
      <c r="S108" s="200"/>
      <c r="T108" s="200">
        <f t="shared" si="18"/>
        <v>0</v>
      </c>
      <c r="U108" s="200" t="e">
        <f t="shared" si="19"/>
        <v>#DIV/0!</v>
      </c>
    </row>
    <row r="109" spans="1:21" ht="30" x14ac:dyDescent="0.25">
      <c r="A109" s="315"/>
      <c r="B109" s="311"/>
      <c r="C109" s="197" t="s">
        <v>267</v>
      </c>
      <c r="D109" s="201">
        <v>38.15</v>
      </c>
      <c r="E109" s="199">
        <v>44.63</v>
      </c>
      <c r="F109" s="199">
        <v>47.27</v>
      </c>
      <c r="G109" s="199">
        <f t="shared" si="10"/>
        <v>1702.6345000000001</v>
      </c>
      <c r="H109" s="199">
        <f t="shared" si="11"/>
        <v>1803.3505</v>
      </c>
      <c r="I109" s="199">
        <f t="shared" si="12"/>
        <v>105.91530360743894</v>
      </c>
      <c r="J109" s="200">
        <v>50.33</v>
      </c>
      <c r="K109" s="200">
        <f t="shared" si="13"/>
        <v>1920.0894999999998</v>
      </c>
      <c r="L109" s="181">
        <f t="shared" si="14"/>
        <v>106.47345039136873</v>
      </c>
      <c r="M109" s="201">
        <v>0</v>
      </c>
      <c r="N109" s="199">
        <v>0</v>
      </c>
      <c r="O109" s="199">
        <v>0</v>
      </c>
      <c r="P109" s="199">
        <f t="shared" si="15"/>
        <v>0</v>
      </c>
      <c r="Q109" s="199">
        <f t="shared" si="16"/>
        <v>0</v>
      </c>
      <c r="R109" s="199" t="e">
        <f t="shared" si="17"/>
        <v>#DIV/0!</v>
      </c>
      <c r="S109" s="200"/>
      <c r="T109" s="200">
        <f t="shared" si="18"/>
        <v>0</v>
      </c>
      <c r="U109" s="200" t="e">
        <f t="shared" si="19"/>
        <v>#DIV/0!</v>
      </c>
    </row>
    <row r="110" spans="1:21" ht="30" x14ac:dyDescent="0.25">
      <c r="A110" s="315"/>
      <c r="B110" s="311"/>
      <c r="C110" s="197" t="s">
        <v>268</v>
      </c>
      <c r="D110" s="201">
        <v>29.15</v>
      </c>
      <c r="E110" s="199">
        <v>44.63</v>
      </c>
      <c r="F110" s="199">
        <v>47.27</v>
      </c>
      <c r="G110" s="199">
        <f t="shared" si="10"/>
        <v>1300.9645</v>
      </c>
      <c r="H110" s="199">
        <f t="shared" si="11"/>
        <v>1377.9204999999999</v>
      </c>
      <c r="I110" s="199">
        <f t="shared" si="12"/>
        <v>105.91530360743894</v>
      </c>
      <c r="J110" s="200">
        <v>50.33</v>
      </c>
      <c r="K110" s="200">
        <f t="shared" si="13"/>
        <v>1467.1194999999998</v>
      </c>
      <c r="L110" s="181">
        <f t="shared" si="14"/>
        <v>106.47345039136873</v>
      </c>
      <c r="M110" s="201">
        <v>0</v>
      </c>
      <c r="N110" s="199">
        <v>0</v>
      </c>
      <c r="O110" s="199">
        <v>0</v>
      </c>
      <c r="P110" s="199">
        <f t="shared" si="15"/>
        <v>0</v>
      </c>
      <c r="Q110" s="199">
        <f t="shared" si="16"/>
        <v>0</v>
      </c>
      <c r="R110" s="199" t="e">
        <f t="shared" si="17"/>
        <v>#DIV/0!</v>
      </c>
      <c r="S110" s="200"/>
      <c r="T110" s="200">
        <f t="shared" si="18"/>
        <v>0</v>
      </c>
      <c r="U110" s="200" t="e">
        <f t="shared" si="19"/>
        <v>#DIV/0!</v>
      </c>
    </row>
    <row r="111" spans="1:21" ht="30" x14ac:dyDescent="0.25">
      <c r="A111" s="315"/>
      <c r="B111" s="311"/>
      <c r="C111" s="197" t="s">
        <v>271</v>
      </c>
      <c r="D111" s="201">
        <v>25.98</v>
      </c>
      <c r="E111" s="199">
        <v>44.63</v>
      </c>
      <c r="F111" s="199">
        <v>47.27</v>
      </c>
      <c r="G111" s="199">
        <f t="shared" si="10"/>
        <v>1159.4874</v>
      </c>
      <c r="H111" s="199">
        <f t="shared" si="11"/>
        <v>1228.0746000000001</v>
      </c>
      <c r="I111" s="199">
        <f t="shared" si="12"/>
        <v>105.91530360743894</v>
      </c>
      <c r="J111" s="200">
        <v>50.33</v>
      </c>
      <c r="K111" s="200">
        <f t="shared" si="13"/>
        <v>1307.5734</v>
      </c>
      <c r="L111" s="181">
        <f t="shared" si="14"/>
        <v>106.47345039136873</v>
      </c>
      <c r="M111" s="201">
        <v>0</v>
      </c>
      <c r="N111" s="199">
        <v>0</v>
      </c>
      <c r="O111" s="199">
        <v>0</v>
      </c>
      <c r="P111" s="199">
        <f t="shared" si="15"/>
        <v>0</v>
      </c>
      <c r="Q111" s="199">
        <f t="shared" si="16"/>
        <v>0</v>
      </c>
      <c r="R111" s="199" t="e">
        <f t="shared" si="17"/>
        <v>#DIV/0!</v>
      </c>
      <c r="S111" s="200"/>
      <c r="T111" s="200">
        <f t="shared" si="18"/>
        <v>0</v>
      </c>
      <c r="U111" s="200" t="e">
        <f t="shared" si="19"/>
        <v>#DIV/0!</v>
      </c>
    </row>
    <row r="112" spans="1:21" ht="30" x14ac:dyDescent="0.25">
      <c r="A112" s="315"/>
      <c r="B112" s="311"/>
      <c r="C112" s="197" t="s">
        <v>270</v>
      </c>
      <c r="D112" s="201">
        <v>32.369999999999997</v>
      </c>
      <c r="E112" s="199">
        <v>44.63</v>
      </c>
      <c r="F112" s="199">
        <v>47.27</v>
      </c>
      <c r="G112" s="199">
        <f t="shared" si="10"/>
        <v>1444.6731</v>
      </c>
      <c r="H112" s="199">
        <f t="shared" si="11"/>
        <v>1530.1298999999999</v>
      </c>
      <c r="I112" s="199">
        <f t="shared" si="12"/>
        <v>105.91530360743894</v>
      </c>
      <c r="J112" s="200">
        <v>50.33</v>
      </c>
      <c r="K112" s="200">
        <f t="shared" si="13"/>
        <v>1629.1820999999998</v>
      </c>
      <c r="L112" s="181">
        <f t="shared" si="14"/>
        <v>106.47345039136873</v>
      </c>
      <c r="M112" s="201">
        <v>0</v>
      </c>
      <c r="N112" s="199">
        <v>0</v>
      </c>
      <c r="O112" s="199">
        <v>0</v>
      </c>
      <c r="P112" s="199">
        <f t="shared" si="15"/>
        <v>0</v>
      </c>
      <c r="Q112" s="199">
        <f t="shared" si="16"/>
        <v>0</v>
      </c>
      <c r="R112" s="199" t="e">
        <f t="shared" si="17"/>
        <v>#DIV/0!</v>
      </c>
      <c r="S112" s="200"/>
      <c r="T112" s="200">
        <f t="shared" si="18"/>
        <v>0</v>
      </c>
      <c r="U112" s="200" t="e">
        <f t="shared" si="19"/>
        <v>#DIV/0!</v>
      </c>
    </row>
    <row r="113" spans="1:21" ht="30" x14ac:dyDescent="0.25">
      <c r="A113" s="315"/>
      <c r="B113" s="311"/>
      <c r="C113" s="197" t="s">
        <v>272</v>
      </c>
      <c r="D113" s="201">
        <v>19.399999999999999</v>
      </c>
      <c r="E113" s="199">
        <v>44.63</v>
      </c>
      <c r="F113" s="199">
        <v>47.27</v>
      </c>
      <c r="G113" s="199">
        <f t="shared" si="10"/>
        <v>865.822</v>
      </c>
      <c r="H113" s="199">
        <f t="shared" si="11"/>
        <v>917.03800000000001</v>
      </c>
      <c r="I113" s="199">
        <f t="shared" si="12"/>
        <v>105.91530360743894</v>
      </c>
      <c r="J113" s="200">
        <v>50.33</v>
      </c>
      <c r="K113" s="200">
        <f t="shared" si="13"/>
        <v>976.40199999999993</v>
      </c>
      <c r="L113" s="181">
        <f t="shared" si="14"/>
        <v>106.47345039136873</v>
      </c>
      <c r="M113" s="201">
        <v>0</v>
      </c>
      <c r="N113" s="199">
        <v>0</v>
      </c>
      <c r="O113" s="199">
        <v>0</v>
      </c>
      <c r="P113" s="199">
        <f t="shared" si="15"/>
        <v>0</v>
      </c>
      <c r="Q113" s="199">
        <f t="shared" si="16"/>
        <v>0</v>
      </c>
      <c r="R113" s="199" t="e">
        <f t="shared" si="17"/>
        <v>#DIV/0!</v>
      </c>
      <c r="S113" s="200"/>
      <c r="T113" s="200">
        <f t="shared" si="18"/>
        <v>0</v>
      </c>
      <c r="U113" s="200" t="e">
        <f t="shared" si="19"/>
        <v>#DIV/0!</v>
      </c>
    </row>
    <row r="114" spans="1:21" ht="30" x14ac:dyDescent="0.25">
      <c r="A114" s="315"/>
      <c r="B114" s="311"/>
      <c r="C114" s="197" t="s">
        <v>273</v>
      </c>
      <c r="D114" s="201">
        <v>77.06</v>
      </c>
      <c r="E114" s="199">
        <v>44.63</v>
      </c>
      <c r="F114" s="199">
        <v>47.27</v>
      </c>
      <c r="G114" s="199">
        <f t="shared" si="10"/>
        <v>3439.1878000000002</v>
      </c>
      <c r="H114" s="199">
        <f t="shared" si="11"/>
        <v>3642.6262000000002</v>
      </c>
      <c r="I114" s="199">
        <f t="shared" si="12"/>
        <v>105.91530360743894</v>
      </c>
      <c r="J114" s="200">
        <v>50.33</v>
      </c>
      <c r="K114" s="200">
        <f t="shared" si="13"/>
        <v>3878.4297999999999</v>
      </c>
      <c r="L114" s="181">
        <f t="shared" si="14"/>
        <v>106.47345039136873</v>
      </c>
      <c r="M114" s="201">
        <v>0</v>
      </c>
      <c r="N114" s="199">
        <v>0</v>
      </c>
      <c r="O114" s="199">
        <v>0</v>
      </c>
      <c r="P114" s="199">
        <f t="shared" si="15"/>
        <v>0</v>
      </c>
      <c r="Q114" s="199">
        <f t="shared" si="16"/>
        <v>0</v>
      </c>
      <c r="R114" s="199" t="e">
        <f t="shared" si="17"/>
        <v>#DIV/0!</v>
      </c>
      <c r="S114" s="200"/>
      <c r="T114" s="200">
        <f t="shared" si="18"/>
        <v>0</v>
      </c>
      <c r="U114" s="200" t="e">
        <f t="shared" si="19"/>
        <v>#DIV/0!</v>
      </c>
    </row>
    <row r="115" spans="1:21" ht="30" x14ac:dyDescent="0.25">
      <c r="A115" s="315"/>
      <c r="B115" s="311"/>
      <c r="C115" s="197" t="s">
        <v>315</v>
      </c>
      <c r="D115" s="201">
        <v>3.08</v>
      </c>
      <c r="E115" s="199">
        <v>44.63</v>
      </c>
      <c r="F115" s="199">
        <v>47.27</v>
      </c>
      <c r="G115" s="199">
        <f t="shared" si="10"/>
        <v>137.46040000000002</v>
      </c>
      <c r="H115" s="199">
        <f t="shared" si="11"/>
        <v>145.5916</v>
      </c>
      <c r="I115" s="199">
        <f t="shared" si="12"/>
        <v>105.91530360743894</v>
      </c>
      <c r="J115" s="200">
        <v>50.33</v>
      </c>
      <c r="K115" s="200">
        <f t="shared" si="13"/>
        <v>155.0164</v>
      </c>
      <c r="L115" s="181">
        <f t="shared" si="14"/>
        <v>106.47345039136873</v>
      </c>
      <c r="M115" s="201"/>
      <c r="N115" s="199">
        <v>0</v>
      </c>
      <c r="O115" s="199">
        <v>0</v>
      </c>
      <c r="P115" s="199">
        <f t="shared" si="15"/>
        <v>0</v>
      </c>
      <c r="Q115" s="199">
        <f t="shared" si="16"/>
        <v>0</v>
      </c>
      <c r="R115" s="199" t="e">
        <f t="shared" si="17"/>
        <v>#DIV/0!</v>
      </c>
      <c r="S115" s="200"/>
      <c r="T115" s="200">
        <f t="shared" si="18"/>
        <v>0</v>
      </c>
      <c r="U115" s="200" t="e">
        <f t="shared" si="19"/>
        <v>#DIV/0!</v>
      </c>
    </row>
    <row r="116" spans="1:21" ht="30" x14ac:dyDescent="0.25">
      <c r="A116" s="315"/>
      <c r="B116" s="311"/>
      <c r="C116" s="197" t="s">
        <v>316</v>
      </c>
      <c r="D116" s="201">
        <v>35.020000000000003</v>
      </c>
      <c r="E116" s="199">
        <v>44.63</v>
      </c>
      <c r="F116" s="199">
        <v>47.27</v>
      </c>
      <c r="G116" s="199">
        <f t="shared" si="10"/>
        <v>1562.9426000000003</v>
      </c>
      <c r="H116" s="199">
        <f t="shared" si="11"/>
        <v>1655.3954000000003</v>
      </c>
      <c r="I116" s="199">
        <f t="shared" si="12"/>
        <v>105.91530360743894</v>
      </c>
      <c r="J116" s="200">
        <v>50.33</v>
      </c>
      <c r="K116" s="200">
        <f t="shared" si="13"/>
        <v>1762.5566000000001</v>
      </c>
      <c r="L116" s="181">
        <f t="shared" si="14"/>
        <v>106.47345039136873</v>
      </c>
      <c r="M116" s="201"/>
      <c r="N116" s="199">
        <v>0</v>
      </c>
      <c r="O116" s="199">
        <v>0</v>
      </c>
      <c r="P116" s="199">
        <f t="shared" si="15"/>
        <v>0</v>
      </c>
      <c r="Q116" s="199">
        <f t="shared" si="16"/>
        <v>0</v>
      </c>
      <c r="R116" s="199" t="e">
        <f t="shared" si="17"/>
        <v>#DIV/0!</v>
      </c>
      <c r="S116" s="200"/>
      <c r="T116" s="200">
        <f t="shared" si="18"/>
        <v>0</v>
      </c>
      <c r="U116" s="200" t="e">
        <f t="shared" si="19"/>
        <v>#DIV/0!</v>
      </c>
    </row>
    <row r="117" spans="1:21" ht="30" x14ac:dyDescent="0.25">
      <c r="A117" s="315"/>
      <c r="B117" s="311"/>
      <c r="C117" s="197" t="s">
        <v>317</v>
      </c>
      <c r="D117" s="201">
        <v>21.58</v>
      </c>
      <c r="E117" s="199">
        <v>44.63</v>
      </c>
      <c r="F117" s="199">
        <v>47.27</v>
      </c>
      <c r="G117" s="199">
        <f t="shared" si="10"/>
        <v>963.11540000000002</v>
      </c>
      <c r="H117" s="199">
        <f t="shared" si="11"/>
        <v>1020.0866</v>
      </c>
      <c r="I117" s="199">
        <f t="shared" si="12"/>
        <v>105.91530360743894</v>
      </c>
      <c r="J117" s="200">
        <v>50.33</v>
      </c>
      <c r="K117" s="200">
        <f t="shared" si="13"/>
        <v>1086.1213999999998</v>
      </c>
      <c r="L117" s="181">
        <f t="shared" si="14"/>
        <v>106.47345039136873</v>
      </c>
      <c r="M117" s="201"/>
      <c r="N117" s="199">
        <v>0</v>
      </c>
      <c r="O117" s="199">
        <v>0</v>
      </c>
      <c r="P117" s="199">
        <f t="shared" si="15"/>
        <v>0</v>
      </c>
      <c r="Q117" s="199">
        <f t="shared" si="16"/>
        <v>0</v>
      </c>
      <c r="R117" s="199" t="e">
        <f t="shared" si="17"/>
        <v>#DIV/0!</v>
      </c>
      <c r="S117" s="200"/>
      <c r="T117" s="200">
        <f t="shared" si="18"/>
        <v>0</v>
      </c>
      <c r="U117" s="200" t="e">
        <f t="shared" si="19"/>
        <v>#DIV/0!</v>
      </c>
    </row>
    <row r="118" spans="1:21" ht="30" x14ac:dyDescent="0.25">
      <c r="A118" s="315"/>
      <c r="B118" s="311"/>
      <c r="C118" s="197" t="s">
        <v>318</v>
      </c>
      <c r="D118" s="201">
        <v>19.600000000000001</v>
      </c>
      <c r="E118" s="199">
        <v>44.63</v>
      </c>
      <c r="F118" s="199">
        <v>47.27</v>
      </c>
      <c r="G118" s="199">
        <f t="shared" si="10"/>
        <v>874.74800000000016</v>
      </c>
      <c r="H118" s="199">
        <f t="shared" si="11"/>
        <v>926.49200000000008</v>
      </c>
      <c r="I118" s="199">
        <f t="shared" si="12"/>
        <v>105.91530360743894</v>
      </c>
      <c r="J118" s="200">
        <v>50.33</v>
      </c>
      <c r="K118" s="200">
        <f t="shared" si="13"/>
        <v>986.46800000000007</v>
      </c>
      <c r="L118" s="181">
        <f t="shared" si="14"/>
        <v>106.47345039136873</v>
      </c>
      <c r="M118" s="201"/>
      <c r="N118" s="199">
        <v>0</v>
      </c>
      <c r="O118" s="199">
        <v>0</v>
      </c>
      <c r="P118" s="199">
        <f t="shared" si="15"/>
        <v>0</v>
      </c>
      <c r="Q118" s="199">
        <f t="shared" si="16"/>
        <v>0</v>
      </c>
      <c r="R118" s="199" t="e">
        <f t="shared" si="17"/>
        <v>#DIV/0!</v>
      </c>
      <c r="S118" s="200"/>
      <c r="T118" s="200">
        <f t="shared" si="18"/>
        <v>0</v>
      </c>
      <c r="U118" s="200" t="e">
        <f t="shared" si="19"/>
        <v>#DIV/0!</v>
      </c>
    </row>
    <row r="119" spans="1:21" ht="30" x14ac:dyDescent="0.25">
      <c r="A119" s="316"/>
      <c r="B119" s="311"/>
      <c r="C119" s="197" t="s">
        <v>274</v>
      </c>
      <c r="D119" s="201">
        <v>64.45</v>
      </c>
      <c r="E119" s="199">
        <v>44.63</v>
      </c>
      <c r="F119" s="199">
        <v>47.27</v>
      </c>
      <c r="G119" s="199">
        <f t="shared" si="10"/>
        <v>2876.4035000000003</v>
      </c>
      <c r="H119" s="199">
        <f t="shared" si="11"/>
        <v>3046.5515000000005</v>
      </c>
      <c r="I119" s="199">
        <f t="shared" si="12"/>
        <v>105.91530360743894</v>
      </c>
      <c r="J119" s="200">
        <v>50.33</v>
      </c>
      <c r="K119" s="200">
        <f t="shared" si="13"/>
        <v>3243.7685000000001</v>
      </c>
      <c r="L119" s="181">
        <f t="shared" si="14"/>
        <v>106.47345039136873</v>
      </c>
      <c r="M119" s="201">
        <v>0</v>
      </c>
      <c r="N119" s="199">
        <v>0</v>
      </c>
      <c r="O119" s="199">
        <v>0</v>
      </c>
      <c r="P119" s="199">
        <f t="shared" si="15"/>
        <v>0</v>
      </c>
      <c r="Q119" s="199">
        <f t="shared" si="16"/>
        <v>0</v>
      </c>
      <c r="R119" s="199" t="e">
        <f t="shared" si="17"/>
        <v>#DIV/0!</v>
      </c>
      <c r="S119" s="200"/>
      <c r="T119" s="200">
        <f t="shared" si="18"/>
        <v>0</v>
      </c>
      <c r="U119" s="200" t="e">
        <f t="shared" si="19"/>
        <v>#DIV/0!</v>
      </c>
    </row>
    <row r="120" spans="1:21" ht="75" x14ac:dyDescent="0.25">
      <c r="A120" s="197">
        <v>49</v>
      </c>
      <c r="B120" s="198" t="s">
        <v>41</v>
      </c>
      <c r="C120" s="197" t="s">
        <v>214</v>
      </c>
      <c r="D120" s="201">
        <v>69</v>
      </c>
      <c r="E120" s="199">
        <v>49.36</v>
      </c>
      <c r="F120" s="199">
        <v>52.58</v>
      </c>
      <c r="G120" s="199">
        <f t="shared" si="10"/>
        <v>3405.84</v>
      </c>
      <c r="H120" s="199">
        <f t="shared" si="11"/>
        <v>3628.02</v>
      </c>
      <c r="I120" s="199">
        <f t="shared" si="12"/>
        <v>106.52350081037277</v>
      </c>
      <c r="J120" s="200">
        <v>57.09</v>
      </c>
      <c r="K120" s="200">
        <f t="shared" si="13"/>
        <v>3939.21</v>
      </c>
      <c r="L120" s="181">
        <f t="shared" si="14"/>
        <v>108.5774058577406</v>
      </c>
      <c r="M120" s="201"/>
      <c r="N120" s="199">
        <v>0</v>
      </c>
      <c r="O120" s="199">
        <v>0</v>
      </c>
      <c r="P120" s="199">
        <f t="shared" si="15"/>
        <v>0</v>
      </c>
      <c r="Q120" s="199">
        <f t="shared" si="16"/>
        <v>0</v>
      </c>
      <c r="R120" s="199" t="e">
        <f t="shared" si="17"/>
        <v>#DIV/0!</v>
      </c>
      <c r="S120" s="200"/>
      <c r="T120" s="200">
        <f t="shared" si="18"/>
        <v>0</v>
      </c>
      <c r="U120" s="200" t="e">
        <f t="shared" si="19"/>
        <v>#DIV/0!</v>
      </c>
    </row>
    <row r="121" spans="1:21" ht="30" x14ac:dyDescent="0.25">
      <c r="A121" s="197">
        <v>50</v>
      </c>
      <c r="B121" s="198" t="s">
        <v>139</v>
      </c>
      <c r="C121" s="197" t="s">
        <v>183</v>
      </c>
      <c r="D121" s="201">
        <v>12.6</v>
      </c>
      <c r="E121" s="199">
        <v>47.71</v>
      </c>
      <c r="F121" s="199">
        <v>50.81</v>
      </c>
      <c r="G121" s="199">
        <f t="shared" si="10"/>
        <v>601.14599999999996</v>
      </c>
      <c r="H121" s="199">
        <f>D121*F121</f>
        <v>640.20600000000002</v>
      </c>
      <c r="I121" s="199">
        <f t="shared" si="12"/>
        <v>106.49758960385665</v>
      </c>
      <c r="J121" s="200">
        <v>55.38</v>
      </c>
      <c r="K121" s="200">
        <f t="shared" si="13"/>
        <v>697.78800000000001</v>
      </c>
      <c r="L121" s="181">
        <f t="shared" si="14"/>
        <v>108.99429246211376</v>
      </c>
      <c r="M121" s="201">
        <v>0</v>
      </c>
      <c r="N121" s="199">
        <v>0</v>
      </c>
      <c r="O121" s="199">
        <v>0</v>
      </c>
      <c r="P121" s="199">
        <f t="shared" si="15"/>
        <v>0</v>
      </c>
      <c r="Q121" s="199">
        <f t="shared" si="16"/>
        <v>0</v>
      </c>
      <c r="R121" s="199" t="e">
        <f t="shared" si="17"/>
        <v>#DIV/0!</v>
      </c>
      <c r="S121" s="200">
        <v>0</v>
      </c>
      <c r="T121" s="200">
        <f t="shared" si="18"/>
        <v>0</v>
      </c>
      <c r="U121" s="200" t="e">
        <f t="shared" si="19"/>
        <v>#DIV/0!</v>
      </c>
    </row>
    <row r="122" spans="1:21" x14ac:dyDescent="0.25">
      <c r="A122" s="197">
        <v>51</v>
      </c>
      <c r="B122" s="198" t="s">
        <v>289</v>
      </c>
      <c r="C122" s="197" t="s">
        <v>55</v>
      </c>
      <c r="D122" s="201">
        <v>129.05000000000001</v>
      </c>
      <c r="E122" s="199">
        <v>33.380000000000003</v>
      </c>
      <c r="F122" s="199">
        <v>35.39</v>
      </c>
      <c r="G122" s="199">
        <f t="shared" si="10"/>
        <v>4307.6890000000003</v>
      </c>
      <c r="H122" s="199">
        <f t="shared" si="11"/>
        <v>4567.0795000000007</v>
      </c>
      <c r="I122" s="199">
        <f>F122/E122*100</f>
        <v>106.02156980227682</v>
      </c>
      <c r="J122" s="200">
        <v>37.22</v>
      </c>
      <c r="K122" s="200">
        <f t="shared" si="13"/>
        <v>4803.241</v>
      </c>
      <c r="L122" s="181">
        <f t="shared" si="14"/>
        <v>105.17095224639728</v>
      </c>
      <c r="M122" s="201">
        <v>69.03</v>
      </c>
      <c r="N122" s="199">
        <v>38.03</v>
      </c>
      <c r="O122" s="199">
        <v>40.31</v>
      </c>
      <c r="P122" s="199">
        <f t="shared" si="15"/>
        <v>2625.2109</v>
      </c>
      <c r="Q122" s="199">
        <f t="shared" si="16"/>
        <v>2782.5993000000003</v>
      </c>
      <c r="R122" s="199">
        <f t="shared" si="17"/>
        <v>105.99526689455693</v>
      </c>
      <c r="S122" s="200">
        <v>43.94</v>
      </c>
      <c r="T122" s="200">
        <f t="shared" si="18"/>
        <v>3033.1781999999998</v>
      </c>
      <c r="U122" s="200">
        <f t="shared" si="19"/>
        <v>109.00520962540313</v>
      </c>
    </row>
    <row r="123" spans="1:21" x14ac:dyDescent="0.25">
      <c r="A123" s="306">
        <v>52</v>
      </c>
      <c r="B123" s="311" t="s">
        <v>138</v>
      </c>
      <c r="C123" s="197" t="s">
        <v>248</v>
      </c>
      <c r="D123" s="201">
        <v>21.18</v>
      </c>
      <c r="E123" s="199">
        <v>39.909999999999997</v>
      </c>
      <c r="F123" s="199">
        <v>41.5</v>
      </c>
      <c r="G123" s="199">
        <f t="shared" si="10"/>
        <v>845.29379999999992</v>
      </c>
      <c r="H123" s="199">
        <f t="shared" si="11"/>
        <v>878.97</v>
      </c>
      <c r="I123" s="199">
        <f t="shared" si="12"/>
        <v>103.98396391881735</v>
      </c>
      <c r="J123" s="200">
        <v>45.07</v>
      </c>
      <c r="K123" s="200">
        <f t="shared" si="13"/>
        <v>954.58259999999996</v>
      </c>
      <c r="L123" s="181">
        <f t="shared" si="14"/>
        <v>108.60240963855421</v>
      </c>
      <c r="M123" s="201"/>
      <c r="N123" s="199">
        <v>0</v>
      </c>
      <c r="O123" s="199">
        <v>0</v>
      </c>
      <c r="P123" s="199">
        <f t="shared" si="15"/>
        <v>0</v>
      </c>
      <c r="Q123" s="199">
        <f t="shared" si="16"/>
        <v>0</v>
      </c>
      <c r="R123" s="199" t="e">
        <f t="shared" si="17"/>
        <v>#DIV/0!</v>
      </c>
      <c r="S123" s="200"/>
      <c r="T123" s="200">
        <f t="shared" si="18"/>
        <v>0</v>
      </c>
      <c r="U123" s="200" t="e">
        <f t="shared" si="19"/>
        <v>#DIV/0!</v>
      </c>
    </row>
    <row r="124" spans="1:21" x14ac:dyDescent="0.25">
      <c r="A124" s="306"/>
      <c r="B124" s="311"/>
      <c r="C124" s="197" t="s">
        <v>215</v>
      </c>
      <c r="D124" s="201">
        <v>35.99</v>
      </c>
      <c r="E124" s="199">
        <v>31.79</v>
      </c>
      <c r="F124" s="199">
        <v>33.04</v>
      </c>
      <c r="G124" s="199">
        <f t="shared" si="10"/>
        <v>1144.1221</v>
      </c>
      <c r="H124" s="199">
        <f t="shared" si="11"/>
        <v>1189.1096</v>
      </c>
      <c r="I124" s="199">
        <f t="shared" si="12"/>
        <v>103.93205410506448</v>
      </c>
      <c r="J124" s="200">
        <v>35.99</v>
      </c>
      <c r="K124" s="200">
        <f t="shared" si="13"/>
        <v>1295.2801000000002</v>
      </c>
      <c r="L124" s="181">
        <f t="shared" si="14"/>
        <v>108.92857142857144</v>
      </c>
      <c r="M124" s="201">
        <v>32.229999999999997</v>
      </c>
      <c r="N124" s="199">
        <v>17</v>
      </c>
      <c r="O124" s="199">
        <v>17.43</v>
      </c>
      <c r="P124" s="199">
        <f t="shared" si="15"/>
        <v>547.91</v>
      </c>
      <c r="Q124" s="199">
        <f t="shared" si="16"/>
        <v>561.76889999999992</v>
      </c>
      <c r="R124" s="199">
        <f t="shared" si="17"/>
        <v>102.52941176470587</v>
      </c>
      <c r="S124" s="200">
        <v>19</v>
      </c>
      <c r="T124" s="200">
        <f t="shared" si="18"/>
        <v>612.36999999999989</v>
      </c>
      <c r="U124" s="200">
        <f t="shared" si="19"/>
        <v>109.00745840504878</v>
      </c>
    </row>
    <row r="125" spans="1:21" ht="30" x14ac:dyDescent="0.25">
      <c r="A125" s="197">
        <v>53</v>
      </c>
      <c r="B125" s="198" t="s">
        <v>42</v>
      </c>
      <c r="C125" s="197" t="s">
        <v>190</v>
      </c>
      <c r="D125" s="201">
        <v>117.36</v>
      </c>
      <c r="E125" s="199">
        <v>36.11</v>
      </c>
      <c r="F125" s="199">
        <v>38.47</v>
      </c>
      <c r="G125" s="199">
        <f t="shared" si="10"/>
        <v>4237.8696</v>
      </c>
      <c r="H125" s="199">
        <f t="shared" si="11"/>
        <v>4514.8391999999994</v>
      </c>
      <c r="I125" s="199">
        <f t="shared" si="12"/>
        <v>106.53558571032956</v>
      </c>
      <c r="J125" s="200">
        <v>41.6</v>
      </c>
      <c r="K125" s="200">
        <f t="shared" si="13"/>
        <v>4882.1760000000004</v>
      </c>
      <c r="L125" s="181">
        <f t="shared" si="14"/>
        <v>108.13621003379257</v>
      </c>
      <c r="M125" s="201">
        <v>27.92</v>
      </c>
      <c r="N125" s="199">
        <v>52.28</v>
      </c>
      <c r="O125" s="199">
        <v>54.04</v>
      </c>
      <c r="P125" s="199">
        <f t="shared" si="15"/>
        <v>1459.6576000000002</v>
      </c>
      <c r="Q125" s="199">
        <f t="shared" si="16"/>
        <v>1508.7968000000001</v>
      </c>
      <c r="R125" s="199">
        <f t="shared" si="17"/>
        <v>103.3664881407804</v>
      </c>
      <c r="S125" s="200">
        <v>58.91</v>
      </c>
      <c r="T125" s="200">
        <f t="shared" si="18"/>
        <v>1644.7672</v>
      </c>
      <c r="U125" s="200">
        <f t="shared" si="19"/>
        <v>109.01184307920057</v>
      </c>
    </row>
    <row r="126" spans="1:21" x14ac:dyDescent="0.25">
      <c r="A126" s="306">
        <v>54</v>
      </c>
      <c r="B126" s="198"/>
      <c r="C126" s="197"/>
      <c r="D126" s="201"/>
      <c r="E126" s="199">
        <v>0</v>
      </c>
      <c r="F126" s="199"/>
      <c r="G126" s="199">
        <f t="shared" si="10"/>
        <v>0</v>
      </c>
      <c r="H126" s="199">
        <f t="shared" si="11"/>
        <v>0</v>
      </c>
      <c r="I126" s="199" t="e">
        <f t="shared" si="12"/>
        <v>#DIV/0!</v>
      </c>
      <c r="J126" s="200"/>
      <c r="K126" s="200">
        <f t="shared" si="13"/>
        <v>0</v>
      </c>
      <c r="L126" s="200" t="e">
        <f t="shared" si="14"/>
        <v>#DIV/0!</v>
      </c>
      <c r="M126" s="201"/>
      <c r="N126" s="199">
        <v>0</v>
      </c>
      <c r="O126" s="199">
        <v>0</v>
      </c>
      <c r="P126" s="199">
        <f t="shared" si="15"/>
        <v>0</v>
      </c>
      <c r="Q126" s="199">
        <f t="shared" si="16"/>
        <v>0</v>
      </c>
      <c r="R126" s="199" t="e">
        <f t="shared" si="17"/>
        <v>#DIV/0!</v>
      </c>
      <c r="S126" s="200"/>
      <c r="T126" s="200">
        <f t="shared" si="18"/>
        <v>0</v>
      </c>
      <c r="U126" s="200" t="e">
        <f t="shared" si="19"/>
        <v>#DIV/0!</v>
      </c>
    </row>
    <row r="127" spans="1:21" x14ac:dyDescent="0.25">
      <c r="A127" s="306"/>
      <c r="B127" s="311" t="s">
        <v>167</v>
      </c>
      <c r="C127" s="197" t="s">
        <v>136</v>
      </c>
      <c r="D127" s="201">
        <v>26.48</v>
      </c>
      <c r="E127" s="199">
        <v>35.83</v>
      </c>
      <c r="F127" s="199">
        <v>36.19</v>
      </c>
      <c r="G127" s="199">
        <f t="shared" si="10"/>
        <v>948.77839999999992</v>
      </c>
      <c r="H127" s="199">
        <f t="shared" si="11"/>
        <v>958.31119999999999</v>
      </c>
      <c r="I127" s="199">
        <f t="shared" si="12"/>
        <v>101.00474462740721</v>
      </c>
      <c r="J127" s="200">
        <v>39.51</v>
      </c>
      <c r="K127" s="200">
        <f t="shared" si="13"/>
        <v>1046.2248</v>
      </c>
      <c r="L127" s="181">
        <f t="shared" si="14"/>
        <v>109.17380491848576</v>
      </c>
      <c r="M127" s="201"/>
      <c r="N127" s="199">
        <v>0</v>
      </c>
      <c r="O127" s="199">
        <v>0</v>
      </c>
      <c r="P127" s="199">
        <f t="shared" si="15"/>
        <v>0</v>
      </c>
      <c r="Q127" s="199">
        <f t="shared" si="16"/>
        <v>0</v>
      </c>
      <c r="R127" s="199" t="e">
        <f t="shared" si="17"/>
        <v>#DIV/0!</v>
      </c>
      <c r="S127" s="200"/>
      <c r="T127" s="200">
        <f t="shared" si="18"/>
        <v>0</v>
      </c>
      <c r="U127" s="200" t="e">
        <f t="shared" si="19"/>
        <v>#DIV/0!</v>
      </c>
    </row>
    <row r="128" spans="1:21" x14ac:dyDescent="0.25">
      <c r="A128" s="306"/>
      <c r="B128" s="311"/>
      <c r="C128" s="197" t="s">
        <v>137</v>
      </c>
      <c r="D128" s="201">
        <v>35.200000000000003</v>
      </c>
      <c r="E128" s="199">
        <v>35.83</v>
      </c>
      <c r="F128" s="199">
        <v>36.19</v>
      </c>
      <c r="G128" s="199">
        <f t="shared" si="10"/>
        <v>1261.2160000000001</v>
      </c>
      <c r="H128" s="199">
        <f t="shared" si="11"/>
        <v>1273.8879999999999</v>
      </c>
      <c r="I128" s="199">
        <f t="shared" si="12"/>
        <v>101.00474462740721</v>
      </c>
      <c r="J128" s="200">
        <v>39.51</v>
      </c>
      <c r="K128" s="200">
        <f t="shared" si="13"/>
        <v>1390.752</v>
      </c>
      <c r="L128" s="181">
        <f t="shared" si="14"/>
        <v>109.17380491848576</v>
      </c>
      <c r="M128" s="201">
        <v>0</v>
      </c>
      <c r="N128" s="199">
        <v>0</v>
      </c>
      <c r="O128" s="199">
        <v>0</v>
      </c>
      <c r="P128" s="199">
        <f t="shared" si="15"/>
        <v>0</v>
      </c>
      <c r="Q128" s="199">
        <f t="shared" si="16"/>
        <v>0</v>
      </c>
      <c r="R128" s="199" t="e">
        <f t="shared" si="17"/>
        <v>#DIV/0!</v>
      </c>
      <c r="S128" s="200"/>
      <c r="T128" s="200">
        <f t="shared" si="18"/>
        <v>0</v>
      </c>
      <c r="U128" s="200" t="e">
        <f t="shared" si="19"/>
        <v>#DIV/0!</v>
      </c>
    </row>
    <row r="129" spans="1:21" x14ac:dyDescent="0.25">
      <c r="A129" s="306"/>
      <c r="B129" s="311"/>
      <c r="C129" s="197" t="s">
        <v>134</v>
      </c>
      <c r="D129" s="201">
        <v>29.15</v>
      </c>
      <c r="E129" s="199">
        <v>31.5</v>
      </c>
      <c r="F129" s="199">
        <v>33.549999999999997</v>
      </c>
      <c r="G129" s="199">
        <f t="shared" si="10"/>
        <v>918.22499999999991</v>
      </c>
      <c r="H129" s="199">
        <f t="shared" si="11"/>
        <v>977.98249999999985</v>
      </c>
      <c r="I129" s="199">
        <f t="shared" si="12"/>
        <v>106.50793650793651</v>
      </c>
      <c r="J129" s="200">
        <v>37.24</v>
      </c>
      <c r="K129" s="200">
        <f t="shared" si="13"/>
        <v>1085.546</v>
      </c>
      <c r="L129" s="181">
        <f t="shared" si="14"/>
        <v>110.99850968703429</v>
      </c>
      <c r="M129" s="201"/>
      <c r="N129" s="199">
        <v>0</v>
      </c>
      <c r="O129" s="199">
        <v>0</v>
      </c>
      <c r="P129" s="199">
        <f t="shared" si="15"/>
        <v>0</v>
      </c>
      <c r="Q129" s="199">
        <f t="shared" si="16"/>
        <v>0</v>
      </c>
      <c r="R129" s="199" t="e">
        <f t="shared" si="17"/>
        <v>#DIV/0!</v>
      </c>
      <c r="S129" s="200"/>
      <c r="T129" s="200">
        <f t="shared" si="18"/>
        <v>0</v>
      </c>
      <c r="U129" s="200" t="e">
        <f t="shared" si="19"/>
        <v>#DIV/0!</v>
      </c>
    </row>
    <row r="130" spans="1:21" x14ac:dyDescent="0.25">
      <c r="A130" s="306"/>
      <c r="B130" s="311"/>
      <c r="C130" s="197" t="s">
        <v>72</v>
      </c>
      <c r="D130" s="201">
        <v>54.32</v>
      </c>
      <c r="E130" s="199">
        <v>35.83</v>
      </c>
      <c r="F130" s="199">
        <v>36.19</v>
      </c>
      <c r="G130" s="199">
        <f t="shared" si="10"/>
        <v>1946.2855999999999</v>
      </c>
      <c r="H130" s="199">
        <f t="shared" si="11"/>
        <v>1965.8407999999999</v>
      </c>
      <c r="I130" s="199">
        <f t="shared" si="12"/>
        <v>101.00474462740721</v>
      </c>
      <c r="J130" s="200">
        <v>39.51</v>
      </c>
      <c r="K130" s="200">
        <f t="shared" si="13"/>
        <v>2146.1831999999999</v>
      </c>
      <c r="L130" s="181">
        <f t="shared" si="14"/>
        <v>109.17380491848576</v>
      </c>
      <c r="M130" s="201"/>
      <c r="N130" s="199">
        <v>0</v>
      </c>
      <c r="O130" s="199">
        <v>0</v>
      </c>
      <c r="P130" s="199">
        <f t="shared" si="15"/>
        <v>0</v>
      </c>
      <c r="Q130" s="199">
        <f t="shared" si="16"/>
        <v>0</v>
      </c>
      <c r="R130" s="199" t="e">
        <f t="shared" si="17"/>
        <v>#DIV/0!</v>
      </c>
      <c r="S130" s="200"/>
      <c r="T130" s="200">
        <f t="shared" si="18"/>
        <v>0</v>
      </c>
      <c r="U130" s="200" t="e">
        <f t="shared" si="19"/>
        <v>#DIV/0!</v>
      </c>
    </row>
    <row r="131" spans="1:21" x14ac:dyDescent="0.25">
      <c r="A131" s="306"/>
      <c r="B131" s="311"/>
      <c r="C131" s="197" t="s">
        <v>135</v>
      </c>
      <c r="D131" s="201">
        <v>46.8</v>
      </c>
      <c r="E131" s="199">
        <v>32.340000000000003</v>
      </c>
      <c r="F131" s="199">
        <v>34.44</v>
      </c>
      <c r="G131" s="199">
        <f t="shared" si="10"/>
        <v>1513.5120000000002</v>
      </c>
      <c r="H131" s="199">
        <f t="shared" si="11"/>
        <v>1611.7919999999997</v>
      </c>
      <c r="I131" s="199">
        <f t="shared" si="12"/>
        <v>106.49350649350649</v>
      </c>
      <c r="J131" s="200">
        <v>38.229999999999997</v>
      </c>
      <c r="K131" s="200">
        <f t="shared" si="13"/>
        <v>1789.1639999999998</v>
      </c>
      <c r="L131" s="181">
        <f t="shared" si="14"/>
        <v>111.00464576074332</v>
      </c>
      <c r="M131" s="201"/>
      <c r="N131" s="199">
        <v>0</v>
      </c>
      <c r="O131" s="199">
        <v>0</v>
      </c>
      <c r="P131" s="199">
        <f t="shared" si="15"/>
        <v>0</v>
      </c>
      <c r="Q131" s="199">
        <f t="shared" si="16"/>
        <v>0</v>
      </c>
      <c r="R131" s="199" t="e">
        <f t="shared" si="17"/>
        <v>#DIV/0!</v>
      </c>
      <c r="S131" s="200"/>
      <c r="T131" s="200">
        <f t="shared" si="18"/>
        <v>0</v>
      </c>
      <c r="U131" s="200" t="e">
        <f t="shared" si="19"/>
        <v>#DIV/0!</v>
      </c>
    </row>
    <row r="132" spans="1:21" x14ac:dyDescent="0.25">
      <c r="A132" s="306"/>
      <c r="B132" s="311"/>
      <c r="C132" s="197" t="s">
        <v>133</v>
      </c>
      <c r="D132" s="201">
        <v>11.4</v>
      </c>
      <c r="E132" s="199">
        <v>31.05</v>
      </c>
      <c r="F132" s="199">
        <v>33.07</v>
      </c>
      <c r="G132" s="199">
        <f t="shared" si="10"/>
        <v>353.97</v>
      </c>
      <c r="H132" s="199">
        <f t="shared" si="11"/>
        <v>376.99799999999999</v>
      </c>
      <c r="I132" s="199">
        <f t="shared" si="12"/>
        <v>106.50563607085346</v>
      </c>
      <c r="J132" s="200">
        <v>36.71</v>
      </c>
      <c r="K132" s="200">
        <f t="shared" si="13"/>
        <v>418.49400000000003</v>
      </c>
      <c r="L132" s="181">
        <f t="shared" si="14"/>
        <v>111.00695494405805</v>
      </c>
      <c r="M132" s="201"/>
      <c r="N132" s="199">
        <v>0</v>
      </c>
      <c r="O132" s="199">
        <v>0</v>
      </c>
      <c r="P132" s="199">
        <f t="shared" si="15"/>
        <v>0</v>
      </c>
      <c r="Q132" s="199">
        <f t="shared" si="16"/>
        <v>0</v>
      </c>
      <c r="R132" s="199" t="e">
        <f t="shared" si="17"/>
        <v>#DIV/0!</v>
      </c>
      <c r="S132" s="200"/>
      <c r="T132" s="200">
        <f t="shared" si="18"/>
        <v>0</v>
      </c>
      <c r="U132" s="200" t="e">
        <f t="shared" si="19"/>
        <v>#DIV/0!</v>
      </c>
    </row>
    <row r="133" spans="1:21" ht="30" x14ac:dyDescent="0.25">
      <c r="A133" s="306"/>
      <c r="B133" s="311"/>
      <c r="C133" s="197" t="s">
        <v>209</v>
      </c>
      <c r="D133" s="201">
        <v>45.9</v>
      </c>
      <c r="E133" s="199">
        <v>35.83</v>
      </c>
      <c r="F133" s="199">
        <v>36.19</v>
      </c>
      <c r="G133" s="199">
        <f t="shared" si="10"/>
        <v>1644.597</v>
      </c>
      <c r="H133" s="199">
        <f t="shared" si="11"/>
        <v>1661.1209999999999</v>
      </c>
      <c r="I133" s="199">
        <f t="shared" si="12"/>
        <v>101.00474462740721</v>
      </c>
      <c r="J133" s="200">
        <v>39.51</v>
      </c>
      <c r="K133" s="200">
        <f t="shared" si="13"/>
        <v>1813.5089999999998</v>
      </c>
      <c r="L133" s="181">
        <f t="shared" si="14"/>
        <v>109.17380491848576</v>
      </c>
      <c r="M133" s="201"/>
      <c r="N133" s="199">
        <v>0</v>
      </c>
      <c r="O133" s="199">
        <v>0</v>
      </c>
      <c r="P133" s="199">
        <f t="shared" si="15"/>
        <v>0</v>
      </c>
      <c r="Q133" s="199">
        <f t="shared" si="16"/>
        <v>0</v>
      </c>
      <c r="R133" s="199" t="e">
        <f t="shared" si="17"/>
        <v>#DIV/0!</v>
      </c>
      <c r="S133" s="200"/>
      <c r="T133" s="200">
        <f t="shared" si="18"/>
        <v>0</v>
      </c>
      <c r="U133" s="200" t="e">
        <f t="shared" si="19"/>
        <v>#DIV/0!</v>
      </c>
    </row>
    <row r="134" spans="1:21" ht="39.75" customHeight="1" x14ac:dyDescent="0.25">
      <c r="A134" s="197">
        <v>55</v>
      </c>
      <c r="B134" s="198" t="s">
        <v>43</v>
      </c>
      <c r="C134" s="197" t="s">
        <v>56</v>
      </c>
      <c r="D134" s="203">
        <v>17725</v>
      </c>
      <c r="E134" s="199">
        <v>22.92</v>
      </c>
      <c r="F134" s="199">
        <v>23.95</v>
      </c>
      <c r="G134" s="199">
        <f t="shared" si="10"/>
        <v>406257.00000000006</v>
      </c>
      <c r="H134" s="199">
        <f t="shared" si="11"/>
        <v>424513.75</v>
      </c>
      <c r="I134" s="199">
        <f t="shared" si="12"/>
        <v>104.4938917975567</v>
      </c>
      <c r="J134" s="200">
        <f>F134*1.11</f>
        <v>26.584500000000002</v>
      </c>
      <c r="K134" s="200">
        <f t="shared" si="13"/>
        <v>471210.26250000001</v>
      </c>
      <c r="L134" s="181">
        <f t="shared" si="14"/>
        <v>111.00000000000001</v>
      </c>
      <c r="M134" s="203">
        <v>19401</v>
      </c>
      <c r="N134" s="199">
        <v>17.86</v>
      </c>
      <c r="O134" s="199">
        <v>18.66</v>
      </c>
      <c r="P134" s="199">
        <f t="shared" si="15"/>
        <v>346501.86</v>
      </c>
      <c r="Q134" s="199">
        <f t="shared" si="16"/>
        <v>362022.66</v>
      </c>
      <c r="R134" s="199">
        <f t="shared" si="17"/>
        <v>104.47928331466964</v>
      </c>
      <c r="S134" s="200">
        <f>O134*1.11</f>
        <v>20.712600000000002</v>
      </c>
      <c r="T134" s="200">
        <f t="shared" si="18"/>
        <v>401845.15260000003</v>
      </c>
      <c r="U134" s="179">
        <f t="shared" si="19"/>
        <v>111.00000000000001</v>
      </c>
    </row>
    <row r="135" spans="1:21" ht="46.5" customHeight="1" x14ac:dyDescent="0.25">
      <c r="A135" s="197">
        <v>56</v>
      </c>
      <c r="B135" s="198" t="s">
        <v>223</v>
      </c>
      <c r="C135" s="197" t="s">
        <v>56</v>
      </c>
      <c r="D135" s="201"/>
      <c r="E135" s="199">
        <v>0</v>
      </c>
      <c r="F135" s="199"/>
      <c r="G135" s="199">
        <f t="shared" si="10"/>
        <v>0</v>
      </c>
      <c r="H135" s="199">
        <f t="shared" si="11"/>
        <v>0</v>
      </c>
      <c r="I135" s="199" t="e">
        <f t="shared" si="12"/>
        <v>#DIV/0!</v>
      </c>
      <c r="J135" s="200"/>
      <c r="K135" s="200">
        <f t="shared" si="13"/>
        <v>0</v>
      </c>
      <c r="L135" s="200" t="e">
        <f t="shared" si="14"/>
        <v>#DIV/0!</v>
      </c>
      <c r="M135" s="201">
        <v>0</v>
      </c>
      <c r="N135" s="199">
        <v>0</v>
      </c>
      <c r="O135" s="199">
        <v>0</v>
      </c>
      <c r="P135" s="199">
        <f t="shared" si="15"/>
        <v>0</v>
      </c>
      <c r="Q135" s="199">
        <f t="shared" si="16"/>
        <v>0</v>
      </c>
      <c r="R135" s="199" t="e">
        <f t="shared" si="17"/>
        <v>#DIV/0!</v>
      </c>
      <c r="S135" s="200"/>
      <c r="T135" s="200">
        <f t="shared" si="18"/>
        <v>0</v>
      </c>
      <c r="U135" s="200" t="e">
        <f t="shared" si="19"/>
        <v>#DIV/0!</v>
      </c>
    </row>
    <row r="136" spans="1:21" ht="46.5" customHeight="1" x14ac:dyDescent="0.25">
      <c r="A136" s="197">
        <v>57</v>
      </c>
      <c r="B136" s="198" t="s">
        <v>224</v>
      </c>
      <c r="C136" s="197" t="s">
        <v>56</v>
      </c>
      <c r="D136" s="201"/>
      <c r="E136" s="199">
        <v>0</v>
      </c>
      <c r="F136" s="199"/>
      <c r="G136" s="199">
        <f t="shared" si="10"/>
        <v>0</v>
      </c>
      <c r="H136" s="199">
        <f t="shared" si="11"/>
        <v>0</v>
      </c>
      <c r="I136" s="199" t="e">
        <f t="shared" si="12"/>
        <v>#DIV/0!</v>
      </c>
      <c r="J136" s="200"/>
      <c r="K136" s="200">
        <f t="shared" si="13"/>
        <v>0</v>
      </c>
      <c r="L136" s="200" t="e">
        <f t="shared" si="14"/>
        <v>#DIV/0!</v>
      </c>
      <c r="M136" s="201"/>
      <c r="N136" s="199">
        <v>0</v>
      </c>
      <c r="O136" s="199">
        <v>0</v>
      </c>
      <c r="P136" s="199">
        <f t="shared" si="15"/>
        <v>0</v>
      </c>
      <c r="Q136" s="199">
        <f t="shared" si="16"/>
        <v>0</v>
      </c>
      <c r="R136" s="199" t="e">
        <f t="shared" si="17"/>
        <v>#DIV/0!</v>
      </c>
      <c r="S136" s="200"/>
      <c r="T136" s="200">
        <f t="shared" si="18"/>
        <v>0</v>
      </c>
      <c r="U136" s="200" t="e">
        <f t="shared" si="19"/>
        <v>#DIV/0!</v>
      </c>
    </row>
    <row r="137" spans="1:21" ht="30" x14ac:dyDescent="0.25">
      <c r="A137" s="197">
        <v>58</v>
      </c>
      <c r="B137" s="198" t="s">
        <v>122</v>
      </c>
      <c r="C137" s="197" t="s">
        <v>56</v>
      </c>
      <c r="D137" s="201">
        <v>3.7</v>
      </c>
      <c r="E137" s="199">
        <v>14.39</v>
      </c>
      <c r="F137" s="199">
        <v>15.54</v>
      </c>
      <c r="G137" s="199">
        <f t="shared" si="10"/>
        <v>53.243000000000002</v>
      </c>
      <c r="H137" s="199">
        <f t="shared" si="11"/>
        <v>57.497999999999998</v>
      </c>
      <c r="I137" s="199">
        <f t="shared" si="12"/>
        <v>107.99166087560805</v>
      </c>
      <c r="J137" s="200">
        <v>17.28</v>
      </c>
      <c r="K137" s="200">
        <f t="shared" si="13"/>
        <v>63.936000000000007</v>
      </c>
      <c r="L137" s="181">
        <f t="shared" si="14"/>
        <v>111.19691119691122</v>
      </c>
      <c r="M137" s="201"/>
      <c r="N137" s="199">
        <v>0</v>
      </c>
      <c r="O137" s="199">
        <v>0</v>
      </c>
      <c r="P137" s="199">
        <f t="shared" si="15"/>
        <v>0</v>
      </c>
      <c r="Q137" s="199">
        <f t="shared" si="16"/>
        <v>0</v>
      </c>
      <c r="R137" s="199" t="e">
        <f t="shared" si="17"/>
        <v>#DIV/0!</v>
      </c>
      <c r="S137" s="200"/>
      <c r="T137" s="200">
        <f t="shared" si="18"/>
        <v>0</v>
      </c>
      <c r="U137" s="200" t="e">
        <f t="shared" si="19"/>
        <v>#DIV/0!</v>
      </c>
    </row>
    <row r="138" spans="1:21" ht="30" customHeight="1" x14ac:dyDescent="0.25">
      <c r="A138" s="306">
        <v>59</v>
      </c>
      <c r="B138" s="311" t="s">
        <v>229</v>
      </c>
      <c r="C138" s="197" t="s">
        <v>232</v>
      </c>
      <c r="D138" s="201"/>
      <c r="E138" s="199">
        <v>0</v>
      </c>
      <c r="F138" s="199"/>
      <c r="G138" s="199">
        <f t="shared" si="10"/>
        <v>0</v>
      </c>
      <c r="H138" s="199">
        <f t="shared" si="11"/>
        <v>0</v>
      </c>
      <c r="I138" s="199" t="e">
        <f t="shared" si="12"/>
        <v>#DIV/0!</v>
      </c>
      <c r="J138" s="200"/>
      <c r="K138" s="200">
        <f t="shared" si="13"/>
        <v>0</v>
      </c>
      <c r="L138" s="200" t="e">
        <f t="shared" si="14"/>
        <v>#DIV/0!</v>
      </c>
      <c r="M138" s="201"/>
      <c r="N138" s="199">
        <v>0</v>
      </c>
      <c r="O138" s="199">
        <v>0</v>
      </c>
      <c r="P138" s="199">
        <f t="shared" si="15"/>
        <v>0</v>
      </c>
      <c r="Q138" s="199">
        <f t="shared" si="16"/>
        <v>0</v>
      </c>
      <c r="R138" s="199" t="e">
        <f t="shared" si="17"/>
        <v>#DIV/0!</v>
      </c>
      <c r="S138" s="200"/>
      <c r="T138" s="200">
        <f t="shared" si="18"/>
        <v>0</v>
      </c>
      <c r="U138" s="200" t="e">
        <f t="shared" si="19"/>
        <v>#DIV/0!</v>
      </c>
    </row>
    <row r="139" spans="1:21" x14ac:dyDescent="0.25">
      <c r="A139" s="306"/>
      <c r="B139" s="311"/>
      <c r="C139" s="197" t="s">
        <v>231</v>
      </c>
      <c r="D139" s="201"/>
      <c r="E139" s="199">
        <v>0</v>
      </c>
      <c r="F139" s="199"/>
      <c r="G139" s="199">
        <f t="shared" si="10"/>
        <v>0</v>
      </c>
      <c r="H139" s="199">
        <f t="shared" si="11"/>
        <v>0</v>
      </c>
      <c r="I139" s="199" t="e">
        <f t="shared" si="12"/>
        <v>#DIV/0!</v>
      </c>
      <c r="J139" s="200"/>
      <c r="K139" s="200">
        <f t="shared" si="13"/>
        <v>0</v>
      </c>
      <c r="L139" s="200" t="e">
        <f t="shared" si="14"/>
        <v>#DIV/0!</v>
      </c>
      <c r="M139" s="201"/>
      <c r="N139" s="199">
        <v>0</v>
      </c>
      <c r="O139" s="199">
        <v>0</v>
      </c>
      <c r="P139" s="199">
        <f t="shared" si="15"/>
        <v>0</v>
      </c>
      <c r="Q139" s="199">
        <f t="shared" si="16"/>
        <v>0</v>
      </c>
      <c r="R139" s="199" t="e">
        <f t="shared" si="17"/>
        <v>#DIV/0!</v>
      </c>
      <c r="S139" s="200"/>
      <c r="T139" s="200">
        <f t="shared" si="18"/>
        <v>0</v>
      </c>
      <c r="U139" s="200" t="e">
        <f t="shared" si="19"/>
        <v>#DIV/0!</v>
      </c>
    </row>
    <row r="140" spans="1:21" x14ac:dyDescent="0.25">
      <c r="A140" s="306"/>
      <c r="B140" s="311"/>
      <c r="C140" s="197" t="s">
        <v>230</v>
      </c>
      <c r="D140" s="201"/>
      <c r="E140" s="199">
        <v>0</v>
      </c>
      <c r="F140" s="199"/>
      <c r="G140" s="199">
        <f t="shared" si="10"/>
        <v>0</v>
      </c>
      <c r="H140" s="199">
        <f t="shared" si="11"/>
        <v>0</v>
      </c>
      <c r="I140" s="199" t="e">
        <f t="shared" si="12"/>
        <v>#DIV/0!</v>
      </c>
      <c r="J140" s="200"/>
      <c r="K140" s="200">
        <f t="shared" si="13"/>
        <v>0</v>
      </c>
      <c r="L140" s="200" t="e">
        <f t="shared" si="14"/>
        <v>#DIV/0!</v>
      </c>
      <c r="M140" s="201"/>
      <c r="N140" s="199">
        <v>0</v>
      </c>
      <c r="O140" s="199">
        <v>0</v>
      </c>
      <c r="P140" s="199">
        <f t="shared" si="15"/>
        <v>0</v>
      </c>
      <c r="Q140" s="199">
        <f t="shared" si="16"/>
        <v>0</v>
      </c>
      <c r="R140" s="199" t="e">
        <f t="shared" si="17"/>
        <v>#DIV/0!</v>
      </c>
      <c r="S140" s="200"/>
      <c r="T140" s="200">
        <f t="shared" si="18"/>
        <v>0</v>
      </c>
      <c r="U140" s="200" t="e">
        <f t="shared" si="19"/>
        <v>#DIV/0!</v>
      </c>
    </row>
    <row r="141" spans="1:21" x14ac:dyDescent="0.25">
      <c r="A141" s="197">
        <v>60</v>
      </c>
      <c r="B141" s="198" t="s">
        <v>238</v>
      </c>
      <c r="C141" s="197" t="s">
        <v>239</v>
      </c>
      <c r="D141" s="201"/>
      <c r="E141" s="199">
        <v>0</v>
      </c>
      <c r="F141" s="199"/>
      <c r="G141" s="199">
        <f t="shared" si="10"/>
        <v>0</v>
      </c>
      <c r="H141" s="199">
        <f t="shared" si="11"/>
        <v>0</v>
      </c>
      <c r="I141" s="199" t="e">
        <f t="shared" si="12"/>
        <v>#DIV/0!</v>
      </c>
      <c r="J141" s="200"/>
      <c r="K141" s="200">
        <f t="shared" si="13"/>
        <v>0</v>
      </c>
      <c r="L141" s="200" t="e">
        <f t="shared" si="14"/>
        <v>#DIV/0!</v>
      </c>
      <c r="M141" s="201"/>
      <c r="N141" s="199">
        <v>0</v>
      </c>
      <c r="O141" s="199">
        <v>0</v>
      </c>
      <c r="P141" s="199">
        <f t="shared" si="15"/>
        <v>0</v>
      </c>
      <c r="Q141" s="199">
        <f t="shared" si="16"/>
        <v>0</v>
      </c>
      <c r="R141" s="199" t="e">
        <f t="shared" si="17"/>
        <v>#DIV/0!</v>
      </c>
      <c r="S141" s="200"/>
      <c r="T141" s="200">
        <f t="shared" si="18"/>
        <v>0</v>
      </c>
      <c r="U141" s="200" t="e">
        <f t="shared" si="19"/>
        <v>#DIV/0!</v>
      </c>
    </row>
    <row r="142" spans="1:21" ht="45" x14ac:dyDescent="0.25">
      <c r="A142" s="197">
        <v>61</v>
      </c>
      <c r="B142" s="198" t="s">
        <v>235</v>
      </c>
      <c r="C142" s="197" t="s">
        <v>56</v>
      </c>
      <c r="D142" s="201">
        <v>0</v>
      </c>
      <c r="E142" s="199">
        <v>0</v>
      </c>
      <c r="F142" s="199"/>
      <c r="G142" s="199">
        <f t="shared" ref="G142:G205" si="21">D142*E142</f>
        <v>0</v>
      </c>
      <c r="H142" s="199">
        <f t="shared" ref="H142:H205" si="22">D142*F142</f>
        <v>0</v>
      </c>
      <c r="I142" s="199" t="e">
        <f t="shared" ref="I142:I205" si="23">F142/E142*100</f>
        <v>#DIV/0!</v>
      </c>
      <c r="J142" s="200"/>
      <c r="K142" s="200">
        <f t="shared" ref="K142:K205" si="24">D142*J142</f>
        <v>0</v>
      </c>
      <c r="L142" s="200" t="e">
        <f t="shared" ref="L142:L205" si="25">J142/F142*100</f>
        <v>#DIV/0!</v>
      </c>
      <c r="M142" s="201"/>
      <c r="N142" s="199">
        <v>0</v>
      </c>
      <c r="O142" s="199">
        <v>0</v>
      </c>
      <c r="P142" s="199">
        <f t="shared" ref="P142:P205" si="26">M142*N142</f>
        <v>0</v>
      </c>
      <c r="Q142" s="199">
        <f t="shared" ref="Q142:Q205" si="27">M142*O142</f>
        <v>0</v>
      </c>
      <c r="R142" s="199" t="e">
        <f t="shared" ref="R142:R205" si="28">Q142/P142*100</f>
        <v>#DIV/0!</v>
      </c>
      <c r="S142" s="200"/>
      <c r="T142" s="200">
        <f t="shared" ref="T142:T205" si="29">M142*S142</f>
        <v>0</v>
      </c>
      <c r="U142" s="200" t="e">
        <f t="shared" ref="U142:U205" si="30">S142/O142*100</f>
        <v>#DIV/0!</v>
      </c>
    </row>
    <row r="143" spans="1:21" ht="34.5" customHeight="1" x14ac:dyDescent="0.25">
      <c r="A143" s="197">
        <v>62</v>
      </c>
      <c r="B143" s="198" t="s">
        <v>45</v>
      </c>
      <c r="C143" s="197" t="s">
        <v>56</v>
      </c>
      <c r="D143" s="201">
        <v>1186.5999999999999</v>
      </c>
      <c r="E143" s="199">
        <v>25.76</v>
      </c>
      <c r="F143" s="199">
        <v>26.81</v>
      </c>
      <c r="G143" s="199">
        <f t="shared" si="21"/>
        <v>30566.815999999999</v>
      </c>
      <c r="H143" s="199">
        <f t="shared" si="22"/>
        <v>31812.745999999996</v>
      </c>
      <c r="I143" s="199">
        <f t="shared" si="23"/>
        <v>104.07608695652173</v>
      </c>
      <c r="J143" s="200">
        <v>29.22</v>
      </c>
      <c r="K143" s="200">
        <f t="shared" si="24"/>
        <v>34672.451999999997</v>
      </c>
      <c r="L143" s="181">
        <f t="shared" si="25"/>
        <v>108.98918314061919</v>
      </c>
      <c r="M143" s="201"/>
      <c r="N143" s="199"/>
      <c r="O143" s="199"/>
      <c r="P143" s="199">
        <f t="shared" si="26"/>
        <v>0</v>
      </c>
      <c r="Q143" s="199">
        <f t="shared" si="27"/>
        <v>0</v>
      </c>
      <c r="R143" s="199" t="e">
        <f t="shared" si="28"/>
        <v>#DIV/0!</v>
      </c>
      <c r="S143" s="200"/>
      <c r="T143" s="200">
        <f t="shared" si="29"/>
        <v>0</v>
      </c>
      <c r="U143" s="200" t="e">
        <f t="shared" si="30"/>
        <v>#DIV/0!</v>
      </c>
    </row>
    <row r="144" spans="1:21" ht="30" customHeight="1" x14ac:dyDescent="0.25">
      <c r="A144" s="306">
        <v>63</v>
      </c>
      <c r="B144" s="311" t="s">
        <v>240</v>
      </c>
      <c r="C144" s="197" t="s">
        <v>241</v>
      </c>
      <c r="D144" s="201"/>
      <c r="E144" s="199">
        <v>0</v>
      </c>
      <c r="F144" s="199"/>
      <c r="G144" s="199">
        <f t="shared" si="21"/>
        <v>0</v>
      </c>
      <c r="H144" s="199">
        <f t="shared" si="22"/>
        <v>0</v>
      </c>
      <c r="I144" s="199" t="e">
        <f t="shared" si="23"/>
        <v>#DIV/0!</v>
      </c>
      <c r="J144" s="200"/>
      <c r="K144" s="200">
        <f t="shared" si="24"/>
        <v>0</v>
      </c>
      <c r="L144" s="200" t="e">
        <f t="shared" si="25"/>
        <v>#DIV/0!</v>
      </c>
      <c r="M144" s="201"/>
      <c r="N144" s="199">
        <v>0</v>
      </c>
      <c r="O144" s="199">
        <v>0</v>
      </c>
      <c r="P144" s="199">
        <f t="shared" si="26"/>
        <v>0</v>
      </c>
      <c r="Q144" s="199">
        <f t="shared" si="27"/>
        <v>0</v>
      </c>
      <c r="R144" s="199" t="e">
        <f t="shared" si="28"/>
        <v>#DIV/0!</v>
      </c>
      <c r="S144" s="200"/>
      <c r="T144" s="200">
        <f t="shared" si="29"/>
        <v>0</v>
      </c>
      <c r="U144" s="200" t="e">
        <f t="shared" si="30"/>
        <v>#DIV/0!</v>
      </c>
    </row>
    <row r="145" spans="1:21" x14ac:dyDescent="0.25">
      <c r="A145" s="306"/>
      <c r="B145" s="311"/>
      <c r="C145" s="197" t="s">
        <v>56</v>
      </c>
      <c r="D145" s="201"/>
      <c r="E145" s="199">
        <v>0</v>
      </c>
      <c r="F145" s="199"/>
      <c r="G145" s="199">
        <f t="shared" si="21"/>
        <v>0</v>
      </c>
      <c r="H145" s="199">
        <f t="shared" si="22"/>
        <v>0</v>
      </c>
      <c r="I145" s="199" t="e">
        <f t="shared" si="23"/>
        <v>#DIV/0!</v>
      </c>
      <c r="J145" s="200"/>
      <c r="K145" s="200">
        <f t="shared" si="24"/>
        <v>0</v>
      </c>
      <c r="L145" s="200" t="e">
        <f t="shared" si="25"/>
        <v>#DIV/0!</v>
      </c>
      <c r="M145" s="201"/>
      <c r="N145" s="199">
        <v>0</v>
      </c>
      <c r="O145" s="199">
        <v>0</v>
      </c>
      <c r="P145" s="199">
        <f t="shared" si="26"/>
        <v>0</v>
      </c>
      <c r="Q145" s="199">
        <f t="shared" si="27"/>
        <v>0</v>
      </c>
      <c r="R145" s="199" t="e">
        <f t="shared" si="28"/>
        <v>#DIV/0!</v>
      </c>
      <c r="S145" s="200"/>
      <c r="T145" s="200">
        <f t="shared" si="29"/>
        <v>0</v>
      </c>
      <c r="U145" s="200" t="e">
        <f t="shared" si="30"/>
        <v>#DIV/0!</v>
      </c>
    </row>
    <row r="146" spans="1:21" ht="150" x14ac:dyDescent="0.25">
      <c r="A146" s="197">
        <v>64</v>
      </c>
      <c r="B146" s="198" t="s">
        <v>245</v>
      </c>
      <c r="C146" s="197" t="s">
        <v>56</v>
      </c>
      <c r="D146" s="201">
        <v>7.3</v>
      </c>
      <c r="E146" s="199">
        <v>32.56</v>
      </c>
      <c r="F146" s="199">
        <v>34.67</v>
      </c>
      <c r="G146" s="199">
        <f t="shared" si="21"/>
        <v>237.68800000000002</v>
      </c>
      <c r="H146" s="199">
        <f t="shared" si="22"/>
        <v>253.09100000000001</v>
      </c>
      <c r="I146" s="199">
        <f t="shared" si="23"/>
        <v>106.48034398034399</v>
      </c>
      <c r="J146" s="200">
        <v>38.22</v>
      </c>
      <c r="K146" s="200">
        <f t="shared" si="24"/>
        <v>279.00599999999997</v>
      </c>
      <c r="L146" s="181">
        <f t="shared" si="25"/>
        <v>110.23940005768675</v>
      </c>
      <c r="M146" s="201"/>
      <c r="N146" s="199">
        <v>0</v>
      </c>
      <c r="O146" s="199">
        <v>0</v>
      </c>
      <c r="P146" s="199">
        <f t="shared" si="26"/>
        <v>0</v>
      </c>
      <c r="Q146" s="199">
        <f t="shared" si="27"/>
        <v>0</v>
      </c>
      <c r="R146" s="199" t="e">
        <f t="shared" si="28"/>
        <v>#DIV/0!</v>
      </c>
      <c r="S146" s="200"/>
      <c r="T146" s="200">
        <f t="shared" si="29"/>
        <v>0</v>
      </c>
      <c r="U146" s="200" t="e">
        <f t="shared" si="30"/>
        <v>#DIV/0!</v>
      </c>
    </row>
    <row r="147" spans="1:21" ht="20.25" customHeight="1" x14ac:dyDescent="0.25">
      <c r="A147" s="197">
        <v>65</v>
      </c>
      <c r="B147" s="198" t="s">
        <v>323</v>
      </c>
      <c r="C147" s="197" t="s">
        <v>56</v>
      </c>
      <c r="D147" s="201">
        <v>8</v>
      </c>
      <c r="E147" s="199">
        <v>23.35</v>
      </c>
      <c r="F147" s="199">
        <v>24.76</v>
      </c>
      <c r="G147" s="199">
        <f t="shared" si="21"/>
        <v>186.8</v>
      </c>
      <c r="H147" s="199">
        <f t="shared" si="22"/>
        <v>198.08</v>
      </c>
      <c r="I147" s="199">
        <f t="shared" si="23"/>
        <v>106.03854389721627</v>
      </c>
      <c r="J147" s="200">
        <v>27.44</v>
      </c>
      <c r="K147" s="200">
        <f t="shared" si="24"/>
        <v>219.52</v>
      </c>
      <c r="L147" s="181">
        <f t="shared" si="25"/>
        <v>110.82390953150242</v>
      </c>
      <c r="M147" s="201">
        <v>0</v>
      </c>
      <c r="N147" s="199">
        <v>0</v>
      </c>
      <c r="O147" s="199">
        <v>0</v>
      </c>
      <c r="P147" s="199">
        <f t="shared" si="26"/>
        <v>0</v>
      </c>
      <c r="Q147" s="199">
        <f t="shared" si="27"/>
        <v>0</v>
      </c>
      <c r="R147" s="199" t="e">
        <f t="shared" si="28"/>
        <v>#DIV/0!</v>
      </c>
      <c r="S147" s="200">
        <v>0</v>
      </c>
      <c r="T147" s="200">
        <f t="shared" si="29"/>
        <v>0</v>
      </c>
      <c r="U147" s="200" t="e">
        <f t="shared" si="30"/>
        <v>#DIV/0!</v>
      </c>
    </row>
    <row r="148" spans="1:21" ht="40.5" customHeight="1" x14ac:dyDescent="0.25">
      <c r="A148" s="197">
        <v>66</v>
      </c>
      <c r="B148" s="198" t="s">
        <v>46</v>
      </c>
      <c r="C148" s="197" t="s">
        <v>57</v>
      </c>
      <c r="D148" s="201">
        <v>4079.5</v>
      </c>
      <c r="E148" s="199">
        <v>23.77</v>
      </c>
      <c r="F148" s="199">
        <v>24.84</v>
      </c>
      <c r="G148" s="199">
        <f t="shared" si="21"/>
        <v>96969.714999999997</v>
      </c>
      <c r="H148" s="199">
        <f t="shared" si="22"/>
        <v>101334.78</v>
      </c>
      <c r="I148" s="199">
        <f t="shared" si="23"/>
        <v>104.50147244425747</v>
      </c>
      <c r="J148" s="200">
        <f>F148*1.11</f>
        <v>27.572400000000002</v>
      </c>
      <c r="K148" s="200">
        <f t="shared" si="24"/>
        <v>112481.6058</v>
      </c>
      <c r="L148" s="181">
        <f t="shared" si="25"/>
        <v>111.00000000000001</v>
      </c>
      <c r="M148" s="201">
        <v>4778.2</v>
      </c>
      <c r="N148" s="199">
        <v>16.079999999999998</v>
      </c>
      <c r="O148" s="199">
        <v>16.8</v>
      </c>
      <c r="P148" s="199">
        <f t="shared" si="26"/>
        <v>76833.455999999991</v>
      </c>
      <c r="Q148" s="199">
        <f t="shared" si="27"/>
        <v>80273.759999999995</v>
      </c>
      <c r="R148" s="199">
        <f t="shared" si="28"/>
        <v>104.47761194029852</v>
      </c>
      <c r="S148" s="200">
        <f>O148*1.11</f>
        <v>18.648000000000003</v>
      </c>
      <c r="T148" s="200">
        <f t="shared" si="29"/>
        <v>89103.873600000006</v>
      </c>
      <c r="U148" s="200">
        <f t="shared" si="30"/>
        <v>111.00000000000001</v>
      </c>
    </row>
    <row r="149" spans="1:21" ht="30" customHeight="1" x14ac:dyDescent="0.25">
      <c r="A149" s="197">
        <v>67</v>
      </c>
      <c r="B149" s="198" t="s">
        <v>218</v>
      </c>
      <c r="C149" s="197" t="s">
        <v>219</v>
      </c>
      <c r="D149" s="201"/>
      <c r="E149" s="199">
        <v>0</v>
      </c>
      <c r="F149" s="199"/>
      <c r="G149" s="199">
        <f t="shared" si="21"/>
        <v>0</v>
      </c>
      <c r="H149" s="199">
        <f t="shared" si="22"/>
        <v>0</v>
      </c>
      <c r="I149" s="199" t="e">
        <f t="shared" si="23"/>
        <v>#DIV/0!</v>
      </c>
      <c r="J149" s="200"/>
      <c r="K149" s="200">
        <f t="shared" si="24"/>
        <v>0</v>
      </c>
      <c r="L149" s="200" t="e">
        <f t="shared" si="25"/>
        <v>#DIV/0!</v>
      </c>
      <c r="M149" s="201"/>
      <c r="N149" s="199">
        <v>0</v>
      </c>
      <c r="O149" s="199">
        <v>0</v>
      </c>
      <c r="P149" s="199">
        <f t="shared" si="26"/>
        <v>0</v>
      </c>
      <c r="Q149" s="199">
        <f t="shared" si="27"/>
        <v>0</v>
      </c>
      <c r="R149" s="199" t="e">
        <f t="shared" si="28"/>
        <v>#DIV/0!</v>
      </c>
      <c r="S149" s="200"/>
      <c r="T149" s="200">
        <f t="shared" si="29"/>
        <v>0</v>
      </c>
      <c r="U149" s="200" t="e">
        <f t="shared" si="30"/>
        <v>#DIV/0!</v>
      </c>
    </row>
    <row r="150" spans="1:21" ht="30" customHeight="1" x14ac:dyDescent="0.25">
      <c r="A150" s="306">
        <v>68</v>
      </c>
      <c r="B150" s="311" t="s">
        <v>247</v>
      </c>
      <c r="C150" s="197" t="s">
        <v>233</v>
      </c>
      <c r="D150" s="201"/>
      <c r="E150" s="199">
        <v>0</v>
      </c>
      <c r="F150" s="199"/>
      <c r="G150" s="199">
        <f t="shared" si="21"/>
        <v>0</v>
      </c>
      <c r="H150" s="199">
        <f t="shared" si="22"/>
        <v>0</v>
      </c>
      <c r="I150" s="199" t="e">
        <f t="shared" si="23"/>
        <v>#DIV/0!</v>
      </c>
      <c r="J150" s="200"/>
      <c r="K150" s="200">
        <f t="shared" si="24"/>
        <v>0</v>
      </c>
      <c r="L150" s="200" t="e">
        <f t="shared" si="25"/>
        <v>#DIV/0!</v>
      </c>
      <c r="M150" s="201"/>
      <c r="N150" s="199">
        <v>0</v>
      </c>
      <c r="O150" s="199">
        <v>0</v>
      </c>
      <c r="P150" s="199">
        <f t="shared" si="26"/>
        <v>0</v>
      </c>
      <c r="Q150" s="199">
        <f t="shared" si="27"/>
        <v>0</v>
      </c>
      <c r="R150" s="199" t="e">
        <f t="shared" si="28"/>
        <v>#DIV/0!</v>
      </c>
      <c r="S150" s="200"/>
      <c r="T150" s="200">
        <f t="shared" si="29"/>
        <v>0</v>
      </c>
      <c r="U150" s="200" t="e">
        <f t="shared" si="30"/>
        <v>#DIV/0!</v>
      </c>
    </row>
    <row r="151" spans="1:21" x14ac:dyDescent="0.25">
      <c r="A151" s="306"/>
      <c r="B151" s="311"/>
      <c r="C151" s="197" t="s">
        <v>234</v>
      </c>
      <c r="D151" s="201"/>
      <c r="E151" s="199">
        <v>0</v>
      </c>
      <c r="F151" s="199"/>
      <c r="G151" s="199">
        <f t="shared" si="21"/>
        <v>0</v>
      </c>
      <c r="H151" s="199">
        <f t="shared" si="22"/>
        <v>0</v>
      </c>
      <c r="I151" s="199" t="e">
        <f t="shared" si="23"/>
        <v>#DIV/0!</v>
      </c>
      <c r="J151" s="200"/>
      <c r="K151" s="200">
        <f t="shared" si="24"/>
        <v>0</v>
      </c>
      <c r="L151" s="200" t="e">
        <f t="shared" si="25"/>
        <v>#DIV/0!</v>
      </c>
      <c r="M151" s="201"/>
      <c r="N151" s="199">
        <v>0</v>
      </c>
      <c r="O151" s="199">
        <v>0</v>
      </c>
      <c r="P151" s="199">
        <f t="shared" si="26"/>
        <v>0</v>
      </c>
      <c r="Q151" s="199">
        <f t="shared" si="27"/>
        <v>0</v>
      </c>
      <c r="R151" s="199" t="e">
        <f t="shared" si="28"/>
        <v>#DIV/0!</v>
      </c>
      <c r="S151" s="200"/>
      <c r="T151" s="200">
        <f t="shared" si="29"/>
        <v>0</v>
      </c>
      <c r="U151" s="200" t="e">
        <f t="shared" si="30"/>
        <v>#DIV/0!</v>
      </c>
    </row>
    <row r="152" spans="1:21" x14ac:dyDescent="0.25">
      <c r="A152" s="306"/>
      <c r="B152" s="311"/>
      <c r="C152" s="197" t="s">
        <v>219</v>
      </c>
      <c r="D152" s="201"/>
      <c r="E152" s="199">
        <v>0</v>
      </c>
      <c r="F152" s="199"/>
      <c r="G152" s="199">
        <f t="shared" si="21"/>
        <v>0</v>
      </c>
      <c r="H152" s="199">
        <f t="shared" si="22"/>
        <v>0</v>
      </c>
      <c r="I152" s="199" t="e">
        <f t="shared" si="23"/>
        <v>#DIV/0!</v>
      </c>
      <c r="J152" s="200"/>
      <c r="K152" s="200">
        <f t="shared" si="24"/>
        <v>0</v>
      </c>
      <c r="L152" s="200" t="e">
        <f t="shared" si="25"/>
        <v>#DIV/0!</v>
      </c>
      <c r="M152" s="201"/>
      <c r="N152" s="199">
        <v>0</v>
      </c>
      <c r="O152" s="199">
        <v>0</v>
      </c>
      <c r="P152" s="199">
        <f t="shared" si="26"/>
        <v>0</v>
      </c>
      <c r="Q152" s="199">
        <f t="shared" si="27"/>
        <v>0</v>
      </c>
      <c r="R152" s="199" t="e">
        <f t="shared" si="28"/>
        <v>#DIV/0!</v>
      </c>
      <c r="S152" s="200"/>
      <c r="T152" s="200">
        <f t="shared" si="29"/>
        <v>0</v>
      </c>
      <c r="U152" s="200" t="e">
        <f t="shared" si="30"/>
        <v>#DIV/0!</v>
      </c>
    </row>
    <row r="153" spans="1:21" ht="30" customHeight="1" x14ac:dyDescent="0.25">
      <c r="A153" s="197">
        <v>69</v>
      </c>
      <c r="B153" s="198" t="s">
        <v>123</v>
      </c>
      <c r="C153" s="197" t="s">
        <v>282</v>
      </c>
      <c r="D153" s="201">
        <v>4.99</v>
      </c>
      <c r="E153" s="199">
        <v>26.08</v>
      </c>
      <c r="F153" s="199">
        <v>27.35</v>
      </c>
      <c r="G153" s="199">
        <f t="shared" si="21"/>
        <v>130.13919999999999</v>
      </c>
      <c r="H153" s="199">
        <f t="shared" si="22"/>
        <v>136.47650000000002</v>
      </c>
      <c r="I153" s="199">
        <f t="shared" si="23"/>
        <v>104.86963190184051</v>
      </c>
      <c r="J153" s="200">
        <v>29.58</v>
      </c>
      <c r="K153" s="200">
        <f t="shared" si="24"/>
        <v>147.60419999999999</v>
      </c>
      <c r="L153" s="181">
        <f t="shared" si="25"/>
        <v>108.15356489945154</v>
      </c>
      <c r="M153" s="201">
        <v>5.91</v>
      </c>
      <c r="N153" s="199">
        <v>33.619999999999997</v>
      </c>
      <c r="O153" s="199">
        <v>35.81</v>
      </c>
      <c r="P153" s="199">
        <f t="shared" si="26"/>
        <v>198.6942</v>
      </c>
      <c r="Q153" s="199">
        <f t="shared" si="27"/>
        <v>211.63710000000003</v>
      </c>
      <c r="R153" s="199">
        <f t="shared" si="28"/>
        <v>106.5139797739441</v>
      </c>
      <c r="S153" s="180">
        <v>36.799999999999997</v>
      </c>
      <c r="T153" s="200">
        <f t="shared" si="29"/>
        <v>217.488</v>
      </c>
      <c r="U153" s="200">
        <f t="shared" si="30"/>
        <v>102.76459089639765</v>
      </c>
    </row>
    <row r="154" spans="1:21" x14ac:dyDescent="0.25">
      <c r="A154" s="197">
        <v>70</v>
      </c>
      <c r="B154" s="198" t="s">
        <v>47</v>
      </c>
      <c r="C154" s="197" t="s">
        <v>58</v>
      </c>
      <c r="D154" s="201">
        <v>456.74799999999999</v>
      </c>
      <c r="E154" s="199">
        <v>21.67</v>
      </c>
      <c r="F154" s="199">
        <v>22.7</v>
      </c>
      <c r="G154" s="199">
        <f t="shared" si="21"/>
        <v>9897.7291600000008</v>
      </c>
      <c r="H154" s="199">
        <f t="shared" si="22"/>
        <v>10368.179599999999</v>
      </c>
      <c r="I154" s="199">
        <f t="shared" si="23"/>
        <v>104.75311490539916</v>
      </c>
      <c r="J154" s="200">
        <v>24.32</v>
      </c>
      <c r="K154" s="200">
        <f t="shared" si="24"/>
        <v>11108.111360000001</v>
      </c>
      <c r="L154" s="181">
        <f t="shared" si="25"/>
        <v>107.13656387665198</v>
      </c>
      <c r="M154" s="201">
        <v>2277.7649999999999</v>
      </c>
      <c r="N154" s="199">
        <v>23.33</v>
      </c>
      <c r="O154" s="199">
        <v>24.84</v>
      </c>
      <c r="P154" s="199">
        <f t="shared" si="26"/>
        <v>53140.25744999999</v>
      </c>
      <c r="Q154" s="199">
        <f t="shared" si="27"/>
        <v>56579.6826</v>
      </c>
      <c r="R154" s="199">
        <f t="shared" si="28"/>
        <v>106.47235319331334</v>
      </c>
      <c r="S154" s="200">
        <v>27.57</v>
      </c>
      <c r="T154" s="200">
        <f t="shared" si="29"/>
        <v>62797.981049999995</v>
      </c>
      <c r="U154" s="200">
        <f t="shared" si="30"/>
        <v>110.99033816425121</v>
      </c>
    </row>
    <row r="155" spans="1:21" x14ac:dyDescent="0.25">
      <c r="A155" s="197">
        <v>71</v>
      </c>
      <c r="B155" s="198" t="s">
        <v>221</v>
      </c>
      <c r="C155" s="197" t="s">
        <v>220</v>
      </c>
      <c r="D155" s="201"/>
      <c r="E155" s="199">
        <v>0</v>
      </c>
      <c r="F155" s="199"/>
      <c r="G155" s="199">
        <f t="shared" si="21"/>
        <v>0</v>
      </c>
      <c r="H155" s="199">
        <f t="shared" si="22"/>
        <v>0</v>
      </c>
      <c r="I155" s="199" t="e">
        <f t="shared" si="23"/>
        <v>#DIV/0!</v>
      </c>
      <c r="J155" s="200"/>
      <c r="K155" s="200">
        <f t="shared" si="24"/>
        <v>0</v>
      </c>
      <c r="L155" s="200" t="e">
        <f t="shared" si="25"/>
        <v>#DIV/0!</v>
      </c>
      <c r="M155" s="201"/>
      <c r="N155" s="199">
        <v>0</v>
      </c>
      <c r="O155" s="199">
        <v>0</v>
      </c>
      <c r="P155" s="199">
        <f t="shared" si="26"/>
        <v>0</v>
      </c>
      <c r="Q155" s="199">
        <f t="shared" si="27"/>
        <v>0</v>
      </c>
      <c r="R155" s="199" t="e">
        <f t="shared" si="28"/>
        <v>#DIV/0!</v>
      </c>
      <c r="S155" s="200"/>
      <c r="T155" s="200">
        <f t="shared" si="29"/>
        <v>0</v>
      </c>
      <c r="U155" s="200" t="e">
        <f t="shared" si="30"/>
        <v>#DIV/0!</v>
      </c>
    </row>
    <row r="156" spans="1:21" x14ac:dyDescent="0.25">
      <c r="A156" s="197">
        <v>72</v>
      </c>
      <c r="B156" s="198" t="s">
        <v>48</v>
      </c>
      <c r="C156" s="197" t="s">
        <v>59</v>
      </c>
      <c r="D156" s="201">
        <v>490.1</v>
      </c>
      <c r="E156" s="199">
        <v>46.41</v>
      </c>
      <c r="F156" s="199">
        <v>49.42</v>
      </c>
      <c r="G156" s="199">
        <f t="shared" si="21"/>
        <v>22745.541000000001</v>
      </c>
      <c r="H156" s="199">
        <f t="shared" si="22"/>
        <v>24220.742000000002</v>
      </c>
      <c r="I156" s="199">
        <f t="shared" si="23"/>
        <v>106.48567119155356</v>
      </c>
      <c r="J156" s="200">
        <v>53.87</v>
      </c>
      <c r="K156" s="200">
        <f t="shared" si="24"/>
        <v>26401.687000000002</v>
      </c>
      <c r="L156" s="181">
        <f t="shared" si="25"/>
        <v>109.00445163901253</v>
      </c>
      <c r="M156" s="201">
        <v>141.71</v>
      </c>
      <c r="N156" s="199">
        <v>32.19</v>
      </c>
      <c r="O156" s="199">
        <v>34.28</v>
      </c>
      <c r="P156" s="199">
        <f t="shared" si="26"/>
        <v>4561.6449000000002</v>
      </c>
      <c r="Q156" s="199">
        <f t="shared" si="27"/>
        <v>4857.8188</v>
      </c>
      <c r="R156" s="199">
        <f t="shared" si="28"/>
        <v>106.49269959614787</v>
      </c>
      <c r="S156" s="200">
        <v>38.06</v>
      </c>
      <c r="T156" s="200">
        <f t="shared" si="29"/>
        <v>5393.4826000000003</v>
      </c>
      <c r="U156" s="200">
        <f t="shared" si="30"/>
        <v>111.02683780630105</v>
      </c>
    </row>
    <row r="157" spans="1:21" ht="30" x14ac:dyDescent="0.25">
      <c r="A157" s="197">
        <v>73</v>
      </c>
      <c r="B157" s="198" t="s">
        <v>242</v>
      </c>
      <c r="C157" s="197" t="s">
        <v>59</v>
      </c>
      <c r="D157" s="201"/>
      <c r="E157" s="199">
        <v>0</v>
      </c>
      <c r="F157" s="199"/>
      <c r="G157" s="199">
        <f t="shared" si="21"/>
        <v>0</v>
      </c>
      <c r="H157" s="199">
        <f t="shared" si="22"/>
        <v>0</v>
      </c>
      <c r="I157" s="199" t="e">
        <f t="shared" si="23"/>
        <v>#DIV/0!</v>
      </c>
      <c r="J157" s="200"/>
      <c r="K157" s="200">
        <f t="shared" si="24"/>
        <v>0</v>
      </c>
      <c r="L157" s="200" t="e">
        <f t="shared" si="25"/>
        <v>#DIV/0!</v>
      </c>
      <c r="M157" s="201"/>
      <c r="N157" s="199">
        <v>0</v>
      </c>
      <c r="O157" s="199">
        <v>0</v>
      </c>
      <c r="P157" s="199">
        <f t="shared" si="26"/>
        <v>0</v>
      </c>
      <c r="Q157" s="199">
        <f t="shared" si="27"/>
        <v>0</v>
      </c>
      <c r="R157" s="199" t="e">
        <f t="shared" si="28"/>
        <v>#DIV/0!</v>
      </c>
      <c r="S157" s="200"/>
      <c r="T157" s="200">
        <f t="shared" si="29"/>
        <v>0</v>
      </c>
      <c r="U157" s="200" t="e">
        <f t="shared" si="30"/>
        <v>#DIV/0!</v>
      </c>
    </row>
    <row r="158" spans="1:21" ht="30" x14ac:dyDescent="0.25">
      <c r="A158" s="197">
        <v>74</v>
      </c>
      <c r="B158" s="198" t="s">
        <v>49</v>
      </c>
      <c r="C158" s="197" t="s">
        <v>59</v>
      </c>
      <c r="D158" s="201"/>
      <c r="E158" s="199">
        <v>0</v>
      </c>
      <c r="F158" s="199">
        <v>0</v>
      </c>
      <c r="G158" s="199">
        <f t="shared" si="21"/>
        <v>0</v>
      </c>
      <c r="H158" s="199">
        <f t="shared" si="22"/>
        <v>0</v>
      </c>
      <c r="I158" s="199" t="e">
        <f t="shared" si="23"/>
        <v>#DIV/0!</v>
      </c>
      <c r="J158" s="200"/>
      <c r="K158" s="200">
        <f t="shared" si="24"/>
        <v>0</v>
      </c>
      <c r="L158" s="200" t="e">
        <f t="shared" si="25"/>
        <v>#DIV/0!</v>
      </c>
      <c r="M158" s="201">
        <v>28.79</v>
      </c>
      <c r="N158" s="199">
        <v>35.76</v>
      </c>
      <c r="O158" s="199">
        <v>38.08</v>
      </c>
      <c r="P158" s="199">
        <f t="shared" si="26"/>
        <v>1029.5303999999999</v>
      </c>
      <c r="Q158" s="199">
        <f t="shared" si="27"/>
        <v>1096.3231999999998</v>
      </c>
      <c r="R158" s="199">
        <f t="shared" si="28"/>
        <v>106.4876957494407</v>
      </c>
      <c r="S158" s="200">
        <v>39.07</v>
      </c>
      <c r="T158" s="200">
        <f t="shared" si="29"/>
        <v>1124.8253</v>
      </c>
      <c r="U158" s="200">
        <f t="shared" si="30"/>
        <v>102.59978991596638</v>
      </c>
    </row>
    <row r="159" spans="1:21" ht="30" x14ac:dyDescent="0.25">
      <c r="A159" s="197">
        <v>75</v>
      </c>
      <c r="B159" s="198" t="s">
        <v>225</v>
      </c>
      <c r="C159" s="197" t="s">
        <v>59</v>
      </c>
      <c r="D159" s="201"/>
      <c r="E159" s="199">
        <v>0</v>
      </c>
      <c r="F159" s="199"/>
      <c r="G159" s="199">
        <f t="shared" si="21"/>
        <v>0</v>
      </c>
      <c r="H159" s="199">
        <f t="shared" si="22"/>
        <v>0</v>
      </c>
      <c r="I159" s="199" t="e">
        <f t="shared" si="23"/>
        <v>#DIV/0!</v>
      </c>
      <c r="J159" s="200"/>
      <c r="K159" s="200">
        <f t="shared" si="24"/>
        <v>0</v>
      </c>
      <c r="L159" s="200" t="e">
        <f t="shared" si="25"/>
        <v>#DIV/0!</v>
      </c>
      <c r="M159" s="201"/>
      <c r="N159" s="199">
        <v>0</v>
      </c>
      <c r="O159" s="199">
        <v>0</v>
      </c>
      <c r="P159" s="199">
        <f t="shared" si="26"/>
        <v>0</v>
      </c>
      <c r="Q159" s="199">
        <f t="shared" si="27"/>
        <v>0</v>
      </c>
      <c r="R159" s="199" t="e">
        <f t="shared" si="28"/>
        <v>#DIV/0!</v>
      </c>
      <c r="S159" s="200"/>
      <c r="T159" s="200">
        <f t="shared" si="29"/>
        <v>0</v>
      </c>
      <c r="U159" s="200" t="e">
        <f t="shared" si="30"/>
        <v>#DIV/0!</v>
      </c>
    </row>
    <row r="160" spans="1:21" x14ac:dyDescent="0.25">
      <c r="A160" s="197">
        <v>76</v>
      </c>
      <c r="B160" s="198" t="s">
        <v>141</v>
      </c>
      <c r="C160" s="197" t="s">
        <v>60</v>
      </c>
      <c r="D160" s="201">
        <v>467.71</v>
      </c>
      <c r="E160" s="199">
        <v>49.21</v>
      </c>
      <c r="F160" s="199">
        <v>51.43</v>
      </c>
      <c r="G160" s="199">
        <f t="shared" si="21"/>
        <v>23016.009099999999</v>
      </c>
      <c r="H160" s="199">
        <f t="shared" si="22"/>
        <v>24054.3253</v>
      </c>
      <c r="I160" s="199">
        <f t="shared" si="23"/>
        <v>104.51127819548871</v>
      </c>
      <c r="J160" s="200">
        <v>56.06</v>
      </c>
      <c r="K160" s="200">
        <f t="shared" si="24"/>
        <v>26219.8226</v>
      </c>
      <c r="L160" s="181">
        <f t="shared" si="25"/>
        <v>109.00252770756369</v>
      </c>
      <c r="M160" s="201">
        <v>219.63</v>
      </c>
      <c r="N160" s="199">
        <v>33.369999999999997</v>
      </c>
      <c r="O160" s="199">
        <v>34.869999999999997</v>
      </c>
      <c r="P160" s="199">
        <f t="shared" si="26"/>
        <v>7329.0530999999992</v>
      </c>
      <c r="Q160" s="199">
        <f t="shared" si="27"/>
        <v>7658.4980999999989</v>
      </c>
      <c r="R160" s="199">
        <f t="shared" si="28"/>
        <v>104.49505543901707</v>
      </c>
      <c r="S160" s="200">
        <v>38.71</v>
      </c>
      <c r="T160" s="200">
        <f t="shared" si="29"/>
        <v>8501.8773000000001</v>
      </c>
      <c r="U160" s="200">
        <f t="shared" si="30"/>
        <v>111.01233151706337</v>
      </c>
    </row>
    <row r="161" spans="1:21" x14ac:dyDescent="0.25">
      <c r="A161" s="197">
        <v>77</v>
      </c>
      <c r="B161" s="198" t="s">
        <v>44</v>
      </c>
      <c r="C161" s="197" t="s">
        <v>61</v>
      </c>
      <c r="D161" s="201">
        <v>370</v>
      </c>
      <c r="E161" s="199">
        <v>52.1</v>
      </c>
      <c r="F161" s="199">
        <v>52.22</v>
      </c>
      <c r="G161" s="199">
        <f t="shared" si="21"/>
        <v>19277</v>
      </c>
      <c r="H161" s="199">
        <f t="shared" si="22"/>
        <v>19321.399999999998</v>
      </c>
      <c r="I161" s="199">
        <f t="shared" si="23"/>
        <v>100.23032629558541</v>
      </c>
      <c r="J161" s="200">
        <v>56.82</v>
      </c>
      <c r="K161" s="200">
        <f t="shared" si="24"/>
        <v>21023.4</v>
      </c>
      <c r="L161" s="181">
        <f t="shared" si="25"/>
        <v>108.8088854844887</v>
      </c>
      <c r="M161" s="201">
        <v>149</v>
      </c>
      <c r="N161" s="199">
        <v>46.11</v>
      </c>
      <c r="O161" s="199">
        <v>49.12</v>
      </c>
      <c r="P161" s="199">
        <f t="shared" si="26"/>
        <v>6870.39</v>
      </c>
      <c r="Q161" s="199">
        <f t="shared" si="27"/>
        <v>7318.8799999999992</v>
      </c>
      <c r="R161" s="199">
        <f t="shared" si="28"/>
        <v>106.52786814140099</v>
      </c>
      <c r="S161" s="200">
        <v>53.43</v>
      </c>
      <c r="T161" s="200">
        <f t="shared" si="29"/>
        <v>7961.07</v>
      </c>
      <c r="U161" s="200">
        <f t="shared" si="30"/>
        <v>108.77442996742673</v>
      </c>
    </row>
    <row r="162" spans="1:21" ht="36.75" customHeight="1" x14ac:dyDescent="0.25">
      <c r="A162" s="197">
        <v>78</v>
      </c>
      <c r="B162" s="198" t="s">
        <v>50</v>
      </c>
      <c r="C162" s="197" t="s">
        <v>62</v>
      </c>
      <c r="D162" s="201">
        <v>254.1</v>
      </c>
      <c r="E162" s="199">
        <v>44.22</v>
      </c>
      <c r="F162" s="199">
        <v>47.11</v>
      </c>
      <c r="G162" s="199">
        <f t="shared" si="21"/>
        <v>11236.302</v>
      </c>
      <c r="H162" s="199">
        <f t="shared" si="22"/>
        <v>11970.651</v>
      </c>
      <c r="I162" s="199">
        <f t="shared" si="23"/>
        <v>106.53550429669833</v>
      </c>
      <c r="J162" s="200">
        <v>51.42</v>
      </c>
      <c r="K162" s="200">
        <f t="shared" si="24"/>
        <v>13065.822</v>
      </c>
      <c r="L162" s="181">
        <f t="shared" si="25"/>
        <v>109.14880067926131</v>
      </c>
      <c r="M162" s="201">
        <v>28</v>
      </c>
      <c r="N162" s="199">
        <v>93.3</v>
      </c>
      <c r="O162" s="199">
        <v>96.53</v>
      </c>
      <c r="P162" s="199">
        <f t="shared" si="26"/>
        <v>2612.4</v>
      </c>
      <c r="Q162" s="199">
        <f t="shared" si="27"/>
        <v>2702.84</v>
      </c>
      <c r="R162" s="199">
        <f t="shared" si="28"/>
        <v>103.46195069667739</v>
      </c>
      <c r="S162" s="200">
        <v>99.93</v>
      </c>
      <c r="T162" s="200">
        <f t="shared" si="29"/>
        <v>2798.04</v>
      </c>
      <c r="U162" s="200">
        <f t="shared" si="30"/>
        <v>103.5222210711696</v>
      </c>
    </row>
    <row r="163" spans="1:21" ht="30.75" customHeight="1" x14ac:dyDescent="0.25">
      <c r="A163" s="197">
        <v>79</v>
      </c>
      <c r="B163" s="198" t="s">
        <v>309</v>
      </c>
      <c r="C163" s="197" t="s">
        <v>62</v>
      </c>
      <c r="D163" s="201">
        <v>19.48</v>
      </c>
      <c r="E163" s="199">
        <v>39.72</v>
      </c>
      <c r="F163" s="199">
        <v>42.24</v>
      </c>
      <c r="G163" s="199">
        <f t="shared" si="21"/>
        <v>773.74559999999997</v>
      </c>
      <c r="H163" s="199">
        <f t="shared" si="22"/>
        <v>822.8352000000001</v>
      </c>
      <c r="I163" s="199">
        <f t="shared" si="23"/>
        <v>106.34441087613294</v>
      </c>
      <c r="J163" s="200">
        <v>46.02</v>
      </c>
      <c r="K163" s="200">
        <f t="shared" si="24"/>
        <v>896.46960000000013</v>
      </c>
      <c r="L163" s="181">
        <f t="shared" si="25"/>
        <v>108.94886363636364</v>
      </c>
      <c r="M163" s="201">
        <v>10.199999999999999</v>
      </c>
      <c r="N163" s="199">
        <v>73.16</v>
      </c>
      <c r="O163" s="199">
        <v>77.3</v>
      </c>
      <c r="P163" s="199">
        <f t="shared" si="26"/>
        <v>746.23199999999986</v>
      </c>
      <c r="Q163" s="199">
        <f t="shared" si="27"/>
        <v>788.45999999999992</v>
      </c>
      <c r="R163" s="199">
        <f t="shared" si="28"/>
        <v>105.65882996172773</v>
      </c>
      <c r="S163" s="200">
        <v>83.21</v>
      </c>
      <c r="T163" s="200">
        <f t="shared" si="29"/>
        <v>848.74199999999985</v>
      </c>
      <c r="U163" s="200">
        <f t="shared" si="30"/>
        <v>107.64553686934022</v>
      </c>
    </row>
    <row r="164" spans="1:21" ht="42.75" customHeight="1" x14ac:dyDescent="0.25">
      <c r="A164" s="197">
        <v>80</v>
      </c>
      <c r="B164" s="198" t="s">
        <v>51</v>
      </c>
      <c r="C164" s="197" t="s">
        <v>63</v>
      </c>
      <c r="D164" s="201">
        <v>138.4</v>
      </c>
      <c r="E164" s="199">
        <v>48.7</v>
      </c>
      <c r="F164" s="199">
        <v>51.58</v>
      </c>
      <c r="G164" s="199">
        <f t="shared" si="21"/>
        <v>6740.0800000000008</v>
      </c>
      <c r="H164" s="199">
        <f t="shared" si="22"/>
        <v>7138.6720000000005</v>
      </c>
      <c r="I164" s="199">
        <f t="shared" si="23"/>
        <v>105.91375770020532</v>
      </c>
      <c r="J164" s="200">
        <v>55.04</v>
      </c>
      <c r="K164" s="200">
        <f t="shared" si="24"/>
        <v>7617.5360000000001</v>
      </c>
      <c r="L164" s="181">
        <f t="shared" si="25"/>
        <v>106.70802636680885</v>
      </c>
      <c r="M164" s="201">
        <v>56.2</v>
      </c>
      <c r="N164" s="199">
        <v>51.41</v>
      </c>
      <c r="O164" s="199">
        <v>54.49</v>
      </c>
      <c r="P164" s="199">
        <f t="shared" si="26"/>
        <v>2889.2419999999997</v>
      </c>
      <c r="Q164" s="199">
        <f t="shared" si="27"/>
        <v>3062.3380000000002</v>
      </c>
      <c r="R164" s="199">
        <f t="shared" si="28"/>
        <v>105.99105232445052</v>
      </c>
      <c r="S164" s="200">
        <v>59.39</v>
      </c>
      <c r="T164" s="200">
        <f t="shared" si="29"/>
        <v>3337.7180000000003</v>
      </c>
      <c r="U164" s="200">
        <f t="shared" si="30"/>
        <v>108.99247568361167</v>
      </c>
    </row>
    <row r="165" spans="1:21" ht="38.25" customHeight="1" x14ac:dyDescent="0.25">
      <c r="A165" s="197">
        <v>81</v>
      </c>
      <c r="B165" s="198" t="s">
        <v>244</v>
      </c>
      <c r="C165" s="197" t="s">
        <v>103</v>
      </c>
      <c r="D165" s="201">
        <v>453.3</v>
      </c>
      <c r="E165" s="199">
        <v>27.83</v>
      </c>
      <c r="F165" s="199">
        <v>29.5</v>
      </c>
      <c r="G165" s="199">
        <f t="shared" si="21"/>
        <v>12615.339</v>
      </c>
      <c r="H165" s="199">
        <f t="shared" si="22"/>
        <v>13372.35</v>
      </c>
      <c r="I165" s="199">
        <f t="shared" si="23"/>
        <v>106.00071864894001</v>
      </c>
      <c r="J165" s="200">
        <v>32.74</v>
      </c>
      <c r="K165" s="200">
        <f t="shared" si="24"/>
        <v>14841.042000000001</v>
      </c>
      <c r="L165" s="181">
        <f t="shared" si="25"/>
        <v>110.98305084745763</v>
      </c>
      <c r="M165" s="201">
        <v>223.5</v>
      </c>
      <c r="N165" s="199">
        <v>44.82</v>
      </c>
      <c r="O165" s="199">
        <v>47.51</v>
      </c>
      <c r="P165" s="199">
        <f t="shared" si="26"/>
        <v>10017.27</v>
      </c>
      <c r="Q165" s="199">
        <f t="shared" si="27"/>
        <v>10618.484999999999</v>
      </c>
      <c r="R165" s="199">
        <f t="shared" si="28"/>
        <v>106.00178491744757</v>
      </c>
      <c r="S165" s="200">
        <v>51.78</v>
      </c>
      <c r="T165" s="200">
        <f t="shared" si="29"/>
        <v>11572.83</v>
      </c>
      <c r="U165" s="200">
        <f t="shared" si="30"/>
        <v>108.98758156177648</v>
      </c>
    </row>
    <row r="166" spans="1:21" x14ac:dyDescent="0.25">
      <c r="A166" s="197">
        <v>82</v>
      </c>
      <c r="B166" s="198" t="s">
        <v>140</v>
      </c>
      <c r="C166" s="197" t="s">
        <v>64</v>
      </c>
      <c r="D166" s="201">
        <v>215.93</v>
      </c>
      <c r="E166" s="199">
        <v>29.6</v>
      </c>
      <c r="F166" s="199">
        <v>31.52</v>
      </c>
      <c r="G166" s="199">
        <f t="shared" si="21"/>
        <v>6391.5280000000002</v>
      </c>
      <c r="H166" s="199">
        <f t="shared" si="22"/>
        <v>6806.1135999999997</v>
      </c>
      <c r="I166" s="199">
        <f t="shared" si="23"/>
        <v>106.48648648648648</v>
      </c>
      <c r="J166" s="200">
        <v>34.99</v>
      </c>
      <c r="K166" s="200">
        <f t="shared" si="24"/>
        <v>7555.3907000000008</v>
      </c>
      <c r="L166" s="181">
        <f t="shared" si="25"/>
        <v>111.00888324873097</v>
      </c>
      <c r="M166" s="201">
        <v>56.08</v>
      </c>
      <c r="N166" s="199">
        <v>33.97</v>
      </c>
      <c r="O166" s="199">
        <v>36.18</v>
      </c>
      <c r="P166" s="199">
        <f t="shared" si="26"/>
        <v>1905.0375999999999</v>
      </c>
      <c r="Q166" s="199">
        <f t="shared" si="27"/>
        <v>2028.9743999999998</v>
      </c>
      <c r="R166" s="199">
        <f t="shared" si="28"/>
        <v>106.50574035914042</v>
      </c>
      <c r="S166" s="200">
        <v>40.159999999999997</v>
      </c>
      <c r="T166" s="200">
        <f t="shared" si="29"/>
        <v>2252.1727999999998</v>
      </c>
      <c r="U166" s="200">
        <f t="shared" si="30"/>
        <v>111.00055279159756</v>
      </c>
    </row>
    <row r="167" spans="1:21" ht="125.25" customHeight="1" x14ac:dyDescent="0.25">
      <c r="A167" s="306">
        <v>83</v>
      </c>
      <c r="B167" s="311" t="s">
        <v>141</v>
      </c>
      <c r="C167" s="197" t="s">
        <v>131</v>
      </c>
      <c r="D167" s="201">
        <v>238.8</v>
      </c>
      <c r="E167" s="199">
        <v>37.090000000000003</v>
      </c>
      <c r="F167" s="199">
        <v>38.76</v>
      </c>
      <c r="G167" s="199">
        <f t="shared" si="21"/>
        <v>8857.0920000000006</v>
      </c>
      <c r="H167" s="199">
        <f t="shared" si="22"/>
        <v>9255.8880000000008</v>
      </c>
      <c r="I167" s="199">
        <f t="shared" si="23"/>
        <v>104.50256133728766</v>
      </c>
      <c r="J167" s="200">
        <v>42.25</v>
      </c>
      <c r="K167" s="200">
        <f t="shared" si="24"/>
        <v>10089.300000000001</v>
      </c>
      <c r="L167" s="181">
        <f t="shared" si="25"/>
        <v>109.00412796697627</v>
      </c>
      <c r="M167" s="201">
        <v>0</v>
      </c>
      <c r="N167" s="199">
        <v>0</v>
      </c>
      <c r="O167" s="199">
        <v>0</v>
      </c>
      <c r="P167" s="199">
        <f t="shared" si="26"/>
        <v>0</v>
      </c>
      <c r="Q167" s="199">
        <f t="shared" si="27"/>
        <v>0</v>
      </c>
      <c r="R167" s="199" t="e">
        <f t="shared" si="28"/>
        <v>#DIV/0!</v>
      </c>
      <c r="S167" s="200"/>
      <c r="T167" s="200">
        <f t="shared" si="29"/>
        <v>0</v>
      </c>
      <c r="U167" s="200" t="e">
        <f t="shared" si="30"/>
        <v>#DIV/0!</v>
      </c>
    </row>
    <row r="168" spans="1:21" ht="30" x14ac:dyDescent="0.25">
      <c r="A168" s="306"/>
      <c r="B168" s="311"/>
      <c r="C168" s="197" t="s">
        <v>66</v>
      </c>
      <c r="D168" s="201">
        <v>24.5</v>
      </c>
      <c r="E168" s="199">
        <v>38.979999999999997</v>
      </c>
      <c r="F168" s="199">
        <v>40.729999999999997</v>
      </c>
      <c r="G168" s="199">
        <f t="shared" si="21"/>
        <v>955.00999999999988</v>
      </c>
      <c r="H168" s="199">
        <f t="shared" si="22"/>
        <v>997.88499999999988</v>
      </c>
      <c r="I168" s="199">
        <f t="shared" si="23"/>
        <v>104.48948178553104</v>
      </c>
      <c r="J168" s="200">
        <v>44.39</v>
      </c>
      <c r="K168" s="200">
        <f t="shared" si="24"/>
        <v>1087.5550000000001</v>
      </c>
      <c r="L168" s="181">
        <f t="shared" si="25"/>
        <v>108.98600540142402</v>
      </c>
      <c r="M168" s="201"/>
      <c r="N168" s="199">
        <v>0</v>
      </c>
      <c r="O168" s="199">
        <v>0</v>
      </c>
      <c r="P168" s="199">
        <f t="shared" si="26"/>
        <v>0</v>
      </c>
      <c r="Q168" s="199">
        <f t="shared" si="27"/>
        <v>0</v>
      </c>
      <c r="R168" s="199" t="e">
        <f t="shared" si="28"/>
        <v>#DIV/0!</v>
      </c>
      <c r="S168" s="200"/>
      <c r="T168" s="200">
        <f t="shared" si="29"/>
        <v>0</v>
      </c>
      <c r="U168" s="200" t="e">
        <f t="shared" si="30"/>
        <v>#DIV/0!</v>
      </c>
    </row>
    <row r="169" spans="1:21" x14ac:dyDescent="0.25">
      <c r="A169" s="306"/>
      <c r="B169" s="311"/>
      <c r="C169" s="197" t="s">
        <v>67</v>
      </c>
      <c r="D169" s="201">
        <v>16.100000000000001</v>
      </c>
      <c r="E169" s="199">
        <v>48.6</v>
      </c>
      <c r="F169" s="199">
        <v>50.78</v>
      </c>
      <c r="G169" s="199">
        <f t="shared" si="21"/>
        <v>782.46</v>
      </c>
      <c r="H169" s="199">
        <f t="shared" si="22"/>
        <v>817.55800000000011</v>
      </c>
      <c r="I169" s="199">
        <f t="shared" si="23"/>
        <v>104.48559670781894</v>
      </c>
      <c r="J169" s="200">
        <v>55.36</v>
      </c>
      <c r="K169" s="200">
        <f t="shared" si="24"/>
        <v>891.29600000000005</v>
      </c>
      <c r="L169" s="181">
        <f t="shared" si="25"/>
        <v>109.01929893658921</v>
      </c>
      <c r="M169" s="201"/>
      <c r="N169" s="199">
        <v>0</v>
      </c>
      <c r="O169" s="199">
        <v>0</v>
      </c>
      <c r="P169" s="199">
        <f t="shared" si="26"/>
        <v>0</v>
      </c>
      <c r="Q169" s="199">
        <f t="shared" si="27"/>
        <v>0</v>
      </c>
      <c r="R169" s="199" t="e">
        <f t="shared" si="28"/>
        <v>#DIV/0!</v>
      </c>
      <c r="S169" s="200"/>
      <c r="T169" s="200">
        <f t="shared" si="29"/>
        <v>0</v>
      </c>
      <c r="U169" s="200" t="e">
        <f t="shared" si="30"/>
        <v>#DIV/0!</v>
      </c>
    </row>
    <row r="170" spans="1:21" x14ac:dyDescent="0.25">
      <c r="A170" s="306"/>
      <c r="B170" s="311"/>
      <c r="C170" s="197" t="s">
        <v>68</v>
      </c>
      <c r="D170" s="201">
        <v>3.6</v>
      </c>
      <c r="E170" s="199">
        <v>45.84</v>
      </c>
      <c r="F170" s="199">
        <v>47.9</v>
      </c>
      <c r="G170" s="199">
        <f t="shared" si="21"/>
        <v>165.02400000000003</v>
      </c>
      <c r="H170" s="199">
        <f t="shared" si="22"/>
        <v>172.44</v>
      </c>
      <c r="I170" s="199">
        <f t="shared" si="23"/>
        <v>104.4938917975567</v>
      </c>
      <c r="J170" s="200">
        <v>52.21</v>
      </c>
      <c r="K170" s="200">
        <f t="shared" si="24"/>
        <v>187.95600000000002</v>
      </c>
      <c r="L170" s="181">
        <f t="shared" si="25"/>
        <v>108.99791231732776</v>
      </c>
      <c r="M170" s="201"/>
      <c r="N170" s="199">
        <v>0</v>
      </c>
      <c r="O170" s="199">
        <v>0</v>
      </c>
      <c r="P170" s="199">
        <f t="shared" si="26"/>
        <v>0</v>
      </c>
      <c r="Q170" s="199">
        <f t="shared" si="27"/>
        <v>0</v>
      </c>
      <c r="R170" s="199" t="e">
        <f t="shared" si="28"/>
        <v>#DIV/0!</v>
      </c>
      <c r="S170" s="200"/>
      <c r="T170" s="200">
        <f t="shared" si="29"/>
        <v>0</v>
      </c>
      <c r="U170" s="200" t="e">
        <f t="shared" si="30"/>
        <v>#DIV/0!</v>
      </c>
    </row>
    <row r="171" spans="1:21" x14ac:dyDescent="0.25">
      <c r="A171" s="306"/>
      <c r="B171" s="311"/>
      <c r="C171" s="197" t="s">
        <v>291</v>
      </c>
      <c r="D171" s="201">
        <v>29.97</v>
      </c>
      <c r="E171" s="199">
        <v>31.34</v>
      </c>
      <c r="F171" s="199">
        <v>33.229999999999997</v>
      </c>
      <c r="G171" s="199">
        <f t="shared" si="21"/>
        <v>939.25979999999993</v>
      </c>
      <c r="H171" s="199">
        <f t="shared" si="22"/>
        <v>995.90309999999988</v>
      </c>
      <c r="I171" s="199">
        <f t="shared" si="23"/>
        <v>106.03063178047223</v>
      </c>
      <c r="J171" s="200">
        <v>36.22</v>
      </c>
      <c r="K171" s="200">
        <f t="shared" si="24"/>
        <v>1085.5133999999998</v>
      </c>
      <c r="L171" s="181">
        <f t="shared" si="25"/>
        <v>108.99789346975626</v>
      </c>
      <c r="M171" s="201"/>
      <c r="N171" s="199">
        <v>0</v>
      </c>
      <c r="O171" s="199">
        <v>0</v>
      </c>
      <c r="P171" s="199">
        <f t="shared" si="26"/>
        <v>0</v>
      </c>
      <c r="Q171" s="199">
        <f t="shared" si="27"/>
        <v>0</v>
      </c>
      <c r="R171" s="199" t="e">
        <f t="shared" si="28"/>
        <v>#DIV/0!</v>
      </c>
      <c r="S171" s="200"/>
      <c r="T171" s="200">
        <f t="shared" si="29"/>
        <v>0</v>
      </c>
      <c r="U171" s="200" t="e">
        <f t="shared" si="30"/>
        <v>#DIV/0!</v>
      </c>
    </row>
    <row r="172" spans="1:21" ht="30" x14ac:dyDescent="0.25">
      <c r="A172" s="306"/>
      <c r="B172" s="311"/>
      <c r="C172" s="197" t="s">
        <v>70</v>
      </c>
      <c r="D172" s="201">
        <v>29.2</v>
      </c>
      <c r="E172" s="199">
        <v>37.54</v>
      </c>
      <c r="F172" s="199">
        <v>39.229999999999997</v>
      </c>
      <c r="G172" s="199">
        <f t="shared" si="21"/>
        <v>1096.1679999999999</v>
      </c>
      <c r="H172" s="199">
        <f t="shared" si="22"/>
        <v>1145.5159999999998</v>
      </c>
      <c r="I172" s="199">
        <f t="shared" si="23"/>
        <v>104.50186467767715</v>
      </c>
      <c r="J172" s="200">
        <v>42.76</v>
      </c>
      <c r="K172" s="200">
        <f t="shared" si="24"/>
        <v>1248.5919999999999</v>
      </c>
      <c r="L172" s="181">
        <f t="shared" si="25"/>
        <v>108.9982156512873</v>
      </c>
      <c r="M172" s="201"/>
      <c r="N172" s="199">
        <v>0</v>
      </c>
      <c r="O172" s="199">
        <v>0</v>
      </c>
      <c r="P172" s="199">
        <f t="shared" si="26"/>
        <v>0</v>
      </c>
      <c r="Q172" s="199">
        <f t="shared" si="27"/>
        <v>0</v>
      </c>
      <c r="R172" s="199" t="e">
        <f t="shared" si="28"/>
        <v>#DIV/0!</v>
      </c>
      <c r="S172" s="200"/>
      <c r="T172" s="200">
        <f t="shared" si="29"/>
        <v>0</v>
      </c>
      <c r="U172" s="200" t="e">
        <f t="shared" si="30"/>
        <v>#DIV/0!</v>
      </c>
    </row>
    <row r="173" spans="1:21" ht="30" x14ac:dyDescent="0.25">
      <c r="A173" s="306"/>
      <c r="B173" s="311"/>
      <c r="C173" s="197" t="s">
        <v>170</v>
      </c>
      <c r="D173" s="201">
        <v>11.31</v>
      </c>
      <c r="E173" s="199">
        <v>38.92</v>
      </c>
      <c r="F173" s="199">
        <v>40.67</v>
      </c>
      <c r="G173" s="199">
        <f t="shared" si="21"/>
        <v>440.18520000000007</v>
      </c>
      <c r="H173" s="199">
        <f t="shared" si="22"/>
        <v>459.97770000000003</v>
      </c>
      <c r="I173" s="199">
        <f t="shared" si="23"/>
        <v>104.49640287769783</v>
      </c>
      <c r="J173" s="200">
        <v>44.33</v>
      </c>
      <c r="K173" s="200">
        <f t="shared" si="24"/>
        <v>501.3723</v>
      </c>
      <c r="L173" s="181">
        <f t="shared" si="25"/>
        <v>108.99926235554463</v>
      </c>
      <c r="M173" s="201"/>
      <c r="N173" s="199">
        <v>0</v>
      </c>
      <c r="O173" s="199">
        <v>0</v>
      </c>
      <c r="P173" s="199">
        <f t="shared" si="26"/>
        <v>0</v>
      </c>
      <c r="Q173" s="199">
        <f t="shared" si="27"/>
        <v>0</v>
      </c>
      <c r="R173" s="199" t="e">
        <f t="shared" si="28"/>
        <v>#DIV/0!</v>
      </c>
      <c r="S173" s="200"/>
      <c r="T173" s="200">
        <f t="shared" si="29"/>
        <v>0</v>
      </c>
      <c r="U173" s="200" t="e">
        <f t="shared" si="30"/>
        <v>#DIV/0!</v>
      </c>
    </row>
    <row r="174" spans="1:21" ht="60" x14ac:dyDescent="0.25">
      <c r="A174" s="306"/>
      <c r="B174" s="311"/>
      <c r="C174" s="197" t="s">
        <v>71</v>
      </c>
      <c r="D174" s="201">
        <v>56.7</v>
      </c>
      <c r="E174" s="199">
        <v>45.05</v>
      </c>
      <c r="F174" s="199">
        <v>47.08</v>
      </c>
      <c r="G174" s="199">
        <f t="shared" si="21"/>
        <v>2554.335</v>
      </c>
      <c r="H174" s="199">
        <f t="shared" si="22"/>
        <v>2669.4360000000001</v>
      </c>
      <c r="I174" s="199">
        <f t="shared" si="23"/>
        <v>104.50610432852388</v>
      </c>
      <c r="J174" s="200">
        <v>51.31</v>
      </c>
      <c r="K174" s="200">
        <f t="shared" si="24"/>
        <v>2909.2770000000005</v>
      </c>
      <c r="L174" s="181">
        <f t="shared" si="25"/>
        <v>108.98470688190316</v>
      </c>
      <c r="M174" s="201"/>
      <c r="N174" s="199">
        <v>0</v>
      </c>
      <c r="O174" s="199">
        <v>0</v>
      </c>
      <c r="P174" s="199">
        <f t="shared" si="26"/>
        <v>0</v>
      </c>
      <c r="Q174" s="199">
        <f t="shared" si="27"/>
        <v>0</v>
      </c>
      <c r="R174" s="199" t="e">
        <f t="shared" si="28"/>
        <v>#DIV/0!</v>
      </c>
      <c r="S174" s="200"/>
      <c r="T174" s="200">
        <f t="shared" si="29"/>
        <v>0</v>
      </c>
      <c r="U174" s="200" t="e">
        <f t="shared" si="30"/>
        <v>#DIV/0!</v>
      </c>
    </row>
    <row r="175" spans="1:21" ht="30" x14ac:dyDescent="0.25">
      <c r="A175" s="306"/>
      <c r="B175" s="311"/>
      <c r="C175" s="197" t="s">
        <v>73</v>
      </c>
      <c r="D175" s="201">
        <v>28.6</v>
      </c>
      <c r="E175" s="199">
        <v>38.53</v>
      </c>
      <c r="F175" s="199">
        <v>40.26</v>
      </c>
      <c r="G175" s="199">
        <f t="shared" si="21"/>
        <v>1101.9580000000001</v>
      </c>
      <c r="H175" s="199">
        <f t="shared" si="22"/>
        <v>1151.4359999999999</v>
      </c>
      <c r="I175" s="199">
        <f t="shared" si="23"/>
        <v>104.49000778614067</v>
      </c>
      <c r="J175" s="200">
        <v>43.88</v>
      </c>
      <c r="K175" s="200">
        <f t="shared" si="24"/>
        <v>1254.9680000000001</v>
      </c>
      <c r="L175" s="181">
        <f t="shared" si="25"/>
        <v>108.99155489319425</v>
      </c>
      <c r="M175" s="201"/>
      <c r="N175" s="199">
        <v>0</v>
      </c>
      <c r="O175" s="199">
        <v>0</v>
      </c>
      <c r="P175" s="199">
        <f t="shared" si="26"/>
        <v>0</v>
      </c>
      <c r="Q175" s="199">
        <f t="shared" si="27"/>
        <v>0</v>
      </c>
      <c r="R175" s="199" t="e">
        <f t="shared" si="28"/>
        <v>#DIV/0!</v>
      </c>
      <c r="S175" s="200"/>
      <c r="T175" s="200">
        <f t="shared" si="29"/>
        <v>0</v>
      </c>
      <c r="U175" s="200" t="e">
        <f t="shared" si="30"/>
        <v>#DIV/0!</v>
      </c>
    </row>
    <row r="176" spans="1:21" x14ac:dyDescent="0.25">
      <c r="A176" s="306"/>
      <c r="B176" s="311"/>
      <c r="C176" s="197" t="s">
        <v>74</v>
      </c>
      <c r="D176" s="201">
        <v>8.3000000000000007</v>
      </c>
      <c r="E176" s="199">
        <v>48.6</v>
      </c>
      <c r="F176" s="199">
        <v>50.78</v>
      </c>
      <c r="G176" s="199">
        <f t="shared" si="21"/>
        <v>403.38000000000005</v>
      </c>
      <c r="H176" s="199">
        <f t="shared" si="22"/>
        <v>421.47400000000005</v>
      </c>
      <c r="I176" s="199">
        <f t="shared" si="23"/>
        <v>104.48559670781894</v>
      </c>
      <c r="J176" s="200">
        <v>55.36</v>
      </c>
      <c r="K176" s="200">
        <f t="shared" si="24"/>
        <v>459.48800000000006</v>
      </c>
      <c r="L176" s="181">
        <f t="shared" si="25"/>
        <v>109.01929893658921</v>
      </c>
      <c r="M176" s="201"/>
      <c r="N176" s="199">
        <v>0</v>
      </c>
      <c r="O176" s="199">
        <v>0</v>
      </c>
      <c r="P176" s="199">
        <f t="shared" si="26"/>
        <v>0</v>
      </c>
      <c r="Q176" s="199">
        <f t="shared" si="27"/>
        <v>0</v>
      </c>
      <c r="R176" s="199" t="e">
        <f t="shared" si="28"/>
        <v>#DIV/0!</v>
      </c>
      <c r="S176" s="200"/>
      <c r="T176" s="200">
        <f t="shared" si="29"/>
        <v>0</v>
      </c>
      <c r="U176" s="200" t="e">
        <f t="shared" si="30"/>
        <v>#DIV/0!</v>
      </c>
    </row>
    <row r="177" spans="1:21" ht="30" x14ac:dyDescent="0.25">
      <c r="A177" s="306"/>
      <c r="B177" s="311"/>
      <c r="C177" s="197" t="s">
        <v>75</v>
      </c>
      <c r="D177" s="201">
        <v>54.5</v>
      </c>
      <c r="E177" s="199">
        <v>17.100000000000001</v>
      </c>
      <c r="F177" s="199">
        <v>17.87</v>
      </c>
      <c r="G177" s="199">
        <f t="shared" si="21"/>
        <v>931.95</v>
      </c>
      <c r="H177" s="199">
        <f t="shared" si="22"/>
        <v>973.91500000000008</v>
      </c>
      <c r="I177" s="199">
        <f t="shared" si="23"/>
        <v>104.50292397660819</v>
      </c>
      <c r="J177" s="200">
        <v>19.48</v>
      </c>
      <c r="K177" s="200">
        <f t="shared" si="24"/>
        <v>1061.6600000000001</v>
      </c>
      <c r="L177" s="181">
        <f t="shared" si="25"/>
        <v>109.00951315053162</v>
      </c>
      <c r="M177" s="201"/>
      <c r="N177" s="199">
        <v>0</v>
      </c>
      <c r="O177" s="199">
        <v>0</v>
      </c>
      <c r="P177" s="199">
        <f t="shared" si="26"/>
        <v>0</v>
      </c>
      <c r="Q177" s="199">
        <f t="shared" si="27"/>
        <v>0</v>
      </c>
      <c r="R177" s="199" t="e">
        <f t="shared" si="28"/>
        <v>#DIV/0!</v>
      </c>
      <c r="S177" s="200"/>
      <c r="T177" s="200">
        <f t="shared" si="29"/>
        <v>0</v>
      </c>
      <c r="U177" s="200" t="e">
        <f t="shared" si="30"/>
        <v>#DIV/0!</v>
      </c>
    </row>
    <row r="178" spans="1:21" x14ac:dyDescent="0.25">
      <c r="A178" s="306"/>
      <c r="B178" s="311"/>
      <c r="C178" s="197" t="s">
        <v>76</v>
      </c>
      <c r="D178" s="201">
        <v>40.1</v>
      </c>
      <c r="E178" s="199">
        <v>23.47</v>
      </c>
      <c r="F178" s="199">
        <v>24.53</v>
      </c>
      <c r="G178" s="199">
        <f t="shared" si="21"/>
        <v>941.14699999999993</v>
      </c>
      <c r="H178" s="199">
        <f t="shared" si="22"/>
        <v>983.65300000000013</v>
      </c>
      <c r="I178" s="199">
        <f t="shared" si="23"/>
        <v>104.51640391989775</v>
      </c>
      <c r="J178" s="200">
        <v>26.74</v>
      </c>
      <c r="K178" s="200">
        <f t="shared" si="24"/>
        <v>1072.2739999999999</v>
      </c>
      <c r="L178" s="181">
        <f t="shared" si="25"/>
        <v>109.00937627395024</v>
      </c>
      <c r="M178" s="201"/>
      <c r="N178" s="199">
        <v>0</v>
      </c>
      <c r="O178" s="199">
        <v>0</v>
      </c>
      <c r="P178" s="199">
        <f t="shared" si="26"/>
        <v>0</v>
      </c>
      <c r="Q178" s="199">
        <f t="shared" si="27"/>
        <v>0</v>
      </c>
      <c r="R178" s="199" t="e">
        <f t="shared" si="28"/>
        <v>#DIV/0!</v>
      </c>
      <c r="S178" s="200"/>
      <c r="T178" s="200">
        <f t="shared" si="29"/>
        <v>0</v>
      </c>
      <c r="U178" s="200" t="e">
        <f t="shared" si="30"/>
        <v>#DIV/0!</v>
      </c>
    </row>
    <row r="179" spans="1:21" x14ac:dyDescent="0.25">
      <c r="A179" s="306"/>
      <c r="B179" s="311"/>
      <c r="C179" s="197" t="s">
        <v>77</v>
      </c>
      <c r="D179" s="201">
        <v>4.9000000000000004</v>
      </c>
      <c r="E179" s="199">
        <v>32.56</v>
      </c>
      <c r="F179" s="199">
        <v>34.020000000000003</v>
      </c>
      <c r="G179" s="199">
        <f t="shared" si="21"/>
        <v>159.54400000000001</v>
      </c>
      <c r="H179" s="199">
        <f t="shared" si="22"/>
        <v>166.69800000000004</v>
      </c>
      <c r="I179" s="199">
        <f t="shared" si="23"/>
        <v>104.48402948402948</v>
      </c>
      <c r="J179" s="200">
        <v>37.08</v>
      </c>
      <c r="K179" s="200">
        <f t="shared" si="24"/>
        <v>181.69200000000001</v>
      </c>
      <c r="L179" s="181">
        <f t="shared" si="25"/>
        <v>108.99470899470897</v>
      </c>
      <c r="M179" s="201"/>
      <c r="N179" s="199">
        <v>0</v>
      </c>
      <c r="O179" s="199">
        <v>0</v>
      </c>
      <c r="P179" s="199">
        <f t="shared" si="26"/>
        <v>0</v>
      </c>
      <c r="Q179" s="199">
        <f t="shared" si="27"/>
        <v>0</v>
      </c>
      <c r="R179" s="199" t="e">
        <f t="shared" si="28"/>
        <v>#DIV/0!</v>
      </c>
      <c r="S179" s="200"/>
      <c r="T179" s="200">
        <f t="shared" si="29"/>
        <v>0</v>
      </c>
      <c r="U179" s="200" t="e">
        <f t="shared" si="30"/>
        <v>#DIV/0!</v>
      </c>
    </row>
    <row r="180" spans="1:21" x14ac:dyDescent="0.25">
      <c r="A180" s="306"/>
      <c r="B180" s="311"/>
      <c r="C180" s="197" t="s">
        <v>78</v>
      </c>
      <c r="D180" s="201">
        <v>13</v>
      </c>
      <c r="E180" s="199">
        <v>31.93</v>
      </c>
      <c r="F180" s="199">
        <v>33.369999999999997</v>
      </c>
      <c r="G180" s="199">
        <f t="shared" si="21"/>
        <v>415.09</v>
      </c>
      <c r="H180" s="199">
        <f t="shared" si="22"/>
        <v>433.80999999999995</v>
      </c>
      <c r="I180" s="199">
        <f t="shared" si="23"/>
        <v>104.50986533041026</v>
      </c>
      <c r="J180" s="200">
        <v>36.369999999999997</v>
      </c>
      <c r="K180" s="200">
        <f t="shared" si="24"/>
        <v>472.80999999999995</v>
      </c>
      <c r="L180" s="181">
        <f t="shared" si="25"/>
        <v>108.99011087803416</v>
      </c>
      <c r="M180" s="201"/>
      <c r="N180" s="199">
        <v>0</v>
      </c>
      <c r="O180" s="199">
        <v>0</v>
      </c>
      <c r="P180" s="199">
        <f t="shared" si="26"/>
        <v>0</v>
      </c>
      <c r="Q180" s="199">
        <f t="shared" si="27"/>
        <v>0</v>
      </c>
      <c r="R180" s="199" t="e">
        <f t="shared" si="28"/>
        <v>#DIV/0!</v>
      </c>
      <c r="S180" s="200"/>
      <c r="T180" s="200">
        <f t="shared" si="29"/>
        <v>0</v>
      </c>
      <c r="U180" s="200" t="e">
        <f t="shared" si="30"/>
        <v>#DIV/0!</v>
      </c>
    </row>
    <row r="181" spans="1:21" x14ac:dyDescent="0.25">
      <c r="A181" s="306"/>
      <c r="B181" s="311"/>
      <c r="C181" s="197" t="s">
        <v>292</v>
      </c>
      <c r="D181" s="201">
        <v>10.64</v>
      </c>
      <c r="E181" s="199">
        <v>41.29</v>
      </c>
      <c r="F181" s="199">
        <v>43.15</v>
      </c>
      <c r="G181" s="199">
        <f t="shared" si="21"/>
        <v>439.32560000000001</v>
      </c>
      <c r="H181" s="199">
        <f t="shared" si="22"/>
        <v>459.11599999999999</v>
      </c>
      <c r="I181" s="199">
        <f t="shared" si="23"/>
        <v>104.50472269314604</v>
      </c>
      <c r="J181" s="200">
        <v>47.04</v>
      </c>
      <c r="K181" s="200">
        <f t="shared" si="24"/>
        <v>500.50560000000002</v>
      </c>
      <c r="L181" s="181">
        <f t="shared" si="25"/>
        <v>109.01506373117033</v>
      </c>
      <c r="M181" s="201"/>
      <c r="N181" s="199">
        <v>0</v>
      </c>
      <c r="O181" s="199">
        <v>0</v>
      </c>
      <c r="P181" s="199">
        <f t="shared" si="26"/>
        <v>0</v>
      </c>
      <c r="Q181" s="199">
        <f t="shared" si="27"/>
        <v>0</v>
      </c>
      <c r="R181" s="199" t="e">
        <f t="shared" si="28"/>
        <v>#DIV/0!</v>
      </c>
      <c r="S181" s="200"/>
      <c r="T181" s="200">
        <f t="shared" si="29"/>
        <v>0</v>
      </c>
      <c r="U181" s="200" t="e">
        <f t="shared" si="30"/>
        <v>#DIV/0!</v>
      </c>
    </row>
    <row r="182" spans="1:21" x14ac:dyDescent="0.25">
      <c r="A182" s="306"/>
      <c r="B182" s="311"/>
      <c r="C182" s="197" t="s">
        <v>293</v>
      </c>
      <c r="D182" s="201">
        <v>61.47</v>
      </c>
      <c r="E182" s="199">
        <v>29.41</v>
      </c>
      <c r="F182" s="199">
        <v>30.73</v>
      </c>
      <c r="G182" s="199">
        <f t="shared" si="21"/>
        <v>1807.8326999999999</v>
      </c>
      <c r="H182" s="199">
        <f t="shared" si="22"/>
        <v>1888.9730999999999</v>
      </c>
      <c r="I182" s="199">
        <f t="shared" si="23"/>
        <v>104.48826929615778</v>
      </c>
      <c r="J182" s="200">
        <v>33.49</v>
      </c>
      <c r="K182" s="200">
        <f t="shared" si="24"/>
        <v>2058.6303000000003</v>
      </c>
      <c r="L182" s="181">
        <f t="shared" si="25"/>
        <v>108.98145135047186</v>
      </c>
      <c r="M182" s="201"/>
      <c r="N182" s="199">
        <v>0</v>
      </c>
      <c r="O182" s="199">
        <v>0</v>
      </c>
      <c r="P182" s="199">
        <f t="shared" si="26"/>
        <v>0</v>
      </c>
      <c r="Q182" s="199">
        <f t="shared" si="27"/>
        <v>0</v>
      </c>
      <c r="R182" s="199" t="e">
        <f t="shared" si="28"/>
        <v>#DIV/0!</v>
      </c>
      <c r="S182" s="200"/>
      <c r="T182" s="200">
        <f t="shared" si="29"/>
        <v>0</v>
      </c>
      <c r="U182" s="200" t="e">
        <f t="shared" si="30"/>
        <v>#DIV/0!</v>
      </c>
    </row>
    <row r="183" spans="1:21" x14ac:dyDescent="0.25">
      <c r="A183" s="306"/>
      <c r="B183" s="311"/>
      <c r="C183" s="197" t="s">
        <v>294</v>
      </c>
      <c r="D183" s="201">
        <v>85.52</v>
      </c>
      <c r="E183" s="199">
        <v>23.93</v>
      </c>
      <c r="F183" s="199">
        <v>25.01</v>
      </c>
      <c r="G183" s="199">
        <f t="shared" si="21"/>
        <v>2046.4935999999998</v>
      </c>
      <c r="H183" s="199">
        <f t="shared" si="22"/>
        <v>2138.8552</v>
      </c>
      <c r="I183" s="199">
        <f t="shared" si="23"/>
        <v>104.51316339323027</v>
      </c>
      <c r="J183" s="200">
        <v>27.26</v>
      </c>
      <c r="K183" s="200">
        <f t="shared" si="24"/>
        <v>2331.2752</v>
      </c>
      <c r="L183" s="181">
        <f t="shared" si="25"/>
        <v>108.99640143942423</v>
      </c>
      <c r="M183" s="201"/>
      <c r="N183" s="199">
        <v>0</v>
      </c>
      <c r="O183" s="199">
        <v>0</v>
      </c>
      <c r="P183" s="199">
        <f t="shared" si="26"/>
        <v>0</v>
      </c>
      <c r="Q183" s="199">
        <f t="shared" si="27"/>
        <v>0</v>
      </c>
      <c r="R183" s="199" t="e">
        <f t="shared" si="28"/>
        <v>#DIV/0!</v>
      </c>
      <c r="S183" s="200"/>
      <c r="T183" s="200">
        <f t="shared" si="29"/>
        <v>0</v>
      </c>
      <c r="U183" s="200" t="e">
        <f t="shared" si="30"/>
        <v>#DIV/0!</v>
      </c>
    </row>
    <row r="184" spans="1:21" x14ac:dyDescent="0.25">
      <c r="A184" s="306"/>
      <c r="B184" s="311"/>
      <c r="C184" s="197" t="s">
        <v>295</v>
      </c>
      <c r="D184" s="201">
        <v>48.4</v>
      </c>
      <c r="E184" s="199">
        <v>27.96</v>
      </c>
      <c r="F184" s="199">
        <v>29.22</v>
      </c>
      <c r="G184" s="199">
        <f t="shared" si="21"/>
        <v>1353.2639999999999</v>
      </c>
      <c r="H184" s="199">
        <f t="shared" si="22"/>
        <v>1414.2479999999998</v>
      </c>
      <c r="I184" s="199">
        <f t="shared" si="23"/>
        <v>104.50643776824033</v>
      </c>
      <c r="J184" s="200">
        <v>31.85</v>
      </c>
      <c r="K184" s="200">
        <f t="shared" si="24"/>
        <v>1541.54</v>
      </c>
      <c r="L184" s="181">
        <f t="shared" si="25"/>
        <v>109.0006844626968</v>
      </c>
      <c r="M184" s="201"/>
      <c r="N184" s="199">
        <v>0</v>
      </c>
      <c r="O184" s="199">
        <v>0</v>
      </c>
      <c r="P184" s="199">
        <f t="shared" si="26"/>
        <v>0</v>
      </c>
      <c r="Q184" s="199">
        <f t="shared" si="27"/>
        <v>0</v>
      </c>
      <c r="R184" s="199" t="e">
        <f t="shared" si="28"/>
        <v>#DIV/0!</v>
      </c>
      <c r="S184" s="200"/>
      <c r="T184" s="200">
        <f t="shared" si="29"/>
        <v>0</v>
      </c>
      <c r="U184" s="200" t="e">
        <f t="shared" si="30"/>
        <v>#DIV/0!</v>
      </c>
    </row>
    <row r="185" spans="1:21" x14ac:dyDescent="0.25">
      <c r="A185" s="306"/>
      <c r="B185" s="311"/>
      <c r="C185" s="197" t="s">
        <v>308</v>
      </c>
      <c r="D185" s="201">
        <v>121.81</v>
      </c>
      <c r="E185" s="199">
        <v>35.35</v>
      </c>
      <c r="F185" s="199">
        <v>37.65</v>
      </c>
      <c r="G185" s="199">
        <f t="shared" si="21"/>
        <v>4305.9835000000003</v>
      </c>
      <c r="H185" s="199">
        <f t="shared" si="22"/>
        <v>4586.1464999999998</v>
      </c>
      <c r="I185" s="199">
        <f t="shared" si="23"/>
        <v>106.50636492220652</v>
      </c>
      <c r="J185" s="200">
        <v>41.04</v>
      </c>
      <c r="K185" s="200">
        <f t="shared" si="24"/>
        <v>4999.0824000000002</v>
      </c>
      <c r="L185" s="181">
        <f t="shared" si="25"/>
        <v>109.00398406374504</v>
      </c>
      <c r="M185" s="201">
        <v>19.8</v>
      </c>
      <c r="N185" s="199">
        <v>63.19</v>
      </c>
      <c r="O185" s="199">
        <v>67.3</v>
      </c>
      <c r="P185" s="199">
        <f t="shared" si="26"/>
        <v>1251.162</v>
      </c>
      <c r="Q185" s="199">
        <f t="shared" si="27"/>
        <v>1332.54</v>
      </c>
      <c r="R185" s="199">
        <f t="shared" si="28"/>
        <v>106.50419370153506</v>
      </c>
      <c r="S185" s="200">
        <v>73.36</v>
      </c>
      <c r="T185" s="200">
        <f t="shared" si="29"/>
        <v>1452.528</v>
      </c>
      <c r="U185" s="200">
        <f>S185/O185*100</f>
        <v>109.00445765230313</v>
      </c>
    </row>
    <row r="186" spans="1:21" x14ac:dyDescent="0.25">
      <c r="A186" s="306"/>
      <c r="B186" s="311"/>
      <c r="C186" s="197" t="s">
        <v>79</v>
      </c>
      <c r="D186" s="201">
        <v>25.7</v>
      </c>
      <c r="E186" s="199">
        <v>38.28</v>
      </c>
      <c r="F186" s="199">
        <v>40.01</v>
      </c>
      <c r="G186" s="199">
        <f t="shared" si="21"/>
        <v>983.79600000000005</v>
      </c>
      <c r="H186" s="199">
        <f t="shared" si="22"/>
        <v>1028.2569999999998</v>
      </c>
      <c r="I186" s="199">
        <f t="shared" si="23"/>
        <v>104.51933124346917</v>
      </c>
      <c r="J186" s="200">
        <v>43.61</v>
      </c>
      <c r="K186" s="200">
        <f t="shared" si="24"/>
        <v>1120.777</v>
      </c>
      <c r="L186" s="181">
        <f t="shared" si="25"/>
        <v>108.99775056235941</v>
      </c>
      <c r="M186" s="201"/>
      <c r="N186" s="199">
        <v>0</v>
      </c>
      <c r="O186" s="199">
        <v>0</v>
      </c>
      <c r="P186" s="199">
        <f t="shared" si="26"/>
        <v>0</v>
      </c>
      <c r="Q186" s="199">
        <f t="shared" si="27"/>
        <v>0</v>
      </c>
      <c r="R186" s="199" t="e">
        <f t="shared" si="28"/>
        <v>#DIV/0!</v>
      </c>
      <c r="S186" s="200"/>
      <c r="T186" s="200">
        <f t="shared" si="29"/>
        <v>0</v>
      </c>
      <c r="U186" s="200" t="e">
        <f t="shared" si="30"/>
        <v>#DIV/0!</v>
      </c>
    </row>
    <row r="187" spans="1:21" ht="30" x14ac:dyDescent="0.25">
      <c r="A187" s="306"/>
      <c r="B187" s="311"/>
      <c r="C187" s="197" t="s">
        <v>80</v>
      </c>
      <c r="D187" s="201">
        <v>13.7</v>
      </c>
      <c r="E187" s="199">
        <v>42.2</v>
      </c>
      <c r="F187" s="199">
        <v>44.1</v>
      </c>
      <c r="G187" s="199">
        <f t="shared" si="21"/>
        <v>578.14</v>
      </c>
      <c r="H187" s="199">
        <f t="shared" si="22"/>
        <v>604.16999999999996</v>
      </c>
      <c r="I187" s="199">
        <f t="shared" si="23"/>
        <v>104.50236966824644</v>
      </c>
      <c r="J187" s="200">
        <v>48.07</v>
      </c>
      <c r="K187" s="200">
        <f t="shared" si="24"/>
        <v>658.55899999999997</v>
      </c>
      <c r="L187" s="181">
        <f t="shared" si="25"/>
        <v>109.00226757369613</v>
      </c>
      <c r="M187" s="201">
        <v>0</v>
      </c>
      <c r="N187" s="199">
        <v>0</v>
      </c>
      <c r="O187" s="199">
        <v>0</v>
      </c>
      <c r="P187" s="199">
        <f t="shared" si="26"/>
        <v>0</v>
      </c>
      <c r="Q187" s="199">
        <f t="shared" si="27"/>
        <v>0</v>
      </c>
      <c r="R187" s="199" t="e">
        <f t="shared" si="28"/>
        <v>#DIV/0!</v>
      </c>
      <c r="S187" s="200"/>
      <c r="T187" s="200">
        <f t="shared" si="29"/>
        <v>0</v>
      </c>
      <c r="U187" s="200" t="e">
        <f t="shared" si="30"/>
        <v>#DIV/0!</v>
      </c>
    </row>
    <row r="188" spans="1:21" ht="30" x14ac:dyDescent="0.25">
      <c r="A188" s="306"/>
      <c r="B188" s="311"/>
      <c r="C188" s="197" t="s">
        <v>81</v>
      </c>
      <c r="D188" s="201">
        <v>32.299999999999997</v>
      </c>
      <c r="E188" s="199">
        <v>30.89</v>
      </c>
      <c r="F188" s="199">
        <v>32.28</v>
      </c>
      <c r="G188" s="199">
        <f t="shared" si="21"/>
        <v>997.74699999999996</v>
      </c>
      <c r="H188" s="199">
        <f t="shared" si="22"/>
        <v>1042.644</v>
      </c>
      <c r="I188" s="199">
        <f t="shared" si="23"/>
        <v>104.49983813531887</v>
      </c>
      <c r="J188" s="200">
        <v>35.18</v>
      </c>
      <c r="K188" s="200">
        <f t="shared" si="24"/>
        <v>1136.3139999999999</v>
      </c>
      <c r="L188" s="181">
        <f t="shared" si="25"/>
        <v>108.98389095415118</v>
      </c>
      <c r="M188" s="201"/>
      <c r="N188" s="199">
        <v>0</v>
      </c>
      <c r="O188" s="199">
        <v>0</v>
      </c>
      <c r="P188" s="199">
        <f t="shared" si="26"/>
        <v>0</v>
      </c>
      <c r="Q188" s="199">
        <f t="shared" si="27"/>
        <v>0</v>
      </c>
      <c r="R188" s="199" t="e">
        <f t="shared" si="28"/>
        <v>#DIV/0!</v>
      </c>
      <c r="S188" s="200"/>
      <c r="T188" s="200">
        <f t="shared" si="29"/>
        <v>0</v>
      </c>
      <c r="U188" s="200" t="e">
        <f t="shared" si="30"/>
        <v>#DIV/0!</v>
      </c>
    </row>
    <row r="189" spans="1:21" x14ac:dyDescent="0.25">
      <c r="A189" s="306"/>
      <c r="B189" s="311"/>
      <c r="C189" s="197" t="s">
        <v>82</v>
      </c>
      <c r="D189" s="201">
        <v>30.4</v>
      </c>
      <c r="E189" s="199">
        <v>42.54</v>
      </c>
      <c r="F189" s="199">
        <v>44.45</v>
      </c>
      <c r="G189" s="199">
        <f t="shared" si="21"/>
        <v>1293.2159999999999</v>
      </c>
      <c r="H189" s="199">
        <f t="shared" si="22"/>
        <v>1351.28</v>
      </c>
      <c r="I189" s="199">
        <f t="shared" si="23"/>
        <v>104.48989186647862</v>
      </c>
      <c r="J189" s="200">
        <v>48.44</v>
      </c>
      <c r="K189" s="200">
        <f t="shared" si="24"/>
        <v>1472.5759999999998</v>
      </c>
      <c r="L189" s="181">
        <f t="shared" si="25"/>
        <v>108.9763779527559</v>
      </c>
      <c r="M189" s="201"/>
      <c r="N189" s="199">
        <v>0</v>
      </c>
      <c r="O189" s="199">
        <v>0</v>
      </c>
      <c r="P189" s="199">
        <f t="shared" si="26"/>
        <v>0</v>
      </c>
      <c r="Q189" s="199">
        <f t="shared" si="27"/>
        <v>0</v>
      </c>
      <c r="R189" s="199" t="e">
        <f t="shared" si="28"/>
        <v>#DIV/0!</v>
      </c>
      <c r="S189" s="200"/>
      <c r="T189" s="200">
        <f t="shared" si="29"/>
        <v>0</v>
      </c>
      <c r="U189" s="200" t="e">
        <f t="shared" si="30"/>
        <v>#DIV/0!</v>
      </c>
    </row>
    <row r="190" spans="1:21" x14ac:dyDescent="0.25">
      <c r="A190" s="306"/>
      <c r="B190" s="311"/>
      <c r="C190" s="197" t="s">
        <v>53</v>
      </c>
      <c r="D190" s="201">
        <v>13.1</v>
      </c>
      <c r="E190" s="199">
        <v>42.12</v>
      </c>
      <c r="F190" s="199">
        <v>44.02</v>
      </c>
      <c r="G190" s="199">
        <f t="shared" si="21"/>
        <v>551.77199999999993</v>
      </c>
      <c r="H190" s="199">
        <f t="shared" si="22"/>
        <v>576.66200000000003</v>
      </c>
      <c r="I190" s="199">
        <f t="shared" si="23"/>
        <v>104.51092117758787</v>
      </c>
      <c r="J190" s="200">
        <v>47.98</v>
      </c>
      <c r="K190" s="200">
        <f t="shared" si="24"/>
        <v>628.5379999999999</v>
      </c>
      <c r="L190" s="181">
        <f t="shared" si="25"/>
        <v>108.99591094956835</v>
      </c>
      <c r="M190" s="201"/>
      <c r="N190" s="199">
        <v>0</v>
      </c>
      <c r="O190" s="199">
        <v>0</v>
      </c>
      <c r="P190" s="199">
        <f t="shared" si="26"/>
        <v>0</v>
      </c>
      <c r="Q190" s="199">
        <f t="shared" si="27"/>
        <v>0</v>
      </c>
      <c r="R190" s="199" t="e">
        <f t="shared" si="28"/>
        <v>#DIV/0!</v>
      </c>
      <c r="S190" s="200"/>
      <c r="T190" s="200">
        <f t="shared" si="29"/>
        <v>0</v>
      </c>
      <c r="U190" s="200" t="e">
        <f t="shared" si="30"/>
        <v>#DIV/0!</v>
      </c>
    </row>
    <row r="191" spans="1:21" ht="45" x14ac:dyDescent="0.25">
      <c r="A191" s="306"/>
      <c r="B191" s="311"/>
      <c r="C191" s="197" t="s">
        <v>151</v>
      </c>
      <c r="D191" s="201">
        <v>19.2</v>
      </c>
      <c r="E191" s="199">
        <v>48.6</v>
      </c>
      <c r="F191" s="199">
        <v>50.78</v>
      </c>
      <c r="G191" s="199">
        <f t="shared" si="21"/>
        <v>933.12</v>
      </c>
      <c r="H191" s="199">
        <f t="shared" si="22"/>
        <v>974.976</v>
      </c>
      <c r="I191" s="199">
        <f t="shared" si="23"/>
        <v>104.48559670781894</v>
      </c>
      <c r="J191" s="200">
        <v>55.36</v>
      </c>
      <c r="K191" s="200">
        <f t="shared" si="24"/>
        <v>1062.912</v>
      </c>
      <c r="L191" s="181">
        <f t="shared" si="25"/>
        <v>109.01929893658921</v>
      </c>
      <c r="M191" s="201"/>
      <c r="N191" s="199">
        <v>0</v>
      </c>
      <c r="O191" s="199">
        <v>0</v>
      </c>
      <c r="P191" s="199">
        <f t="shared" si="26"/>
        <v>0</v>
      </c>
      <c r="Q191" s="199">
        <f t="shared" si="27"/>
        <v>0</v>
      </c>
      <c r="R191" s="199" t="e">
        <f t="shared" si="28"/>
        <v>#DIV/0!</v>
      </c>
      <c r="S191" s="200"/>
      <c r="T191" s="200">
        <f t="shared" si="29"/>
        <v>0</v>
      </c>
      <c r="U191" s="200" t="e">
        <f t="shared" si="30"/>
        <v>#DIV/0!</v>
      </c>
    </row>
    <row r="192" spans="1:21" x14ac:dyDescent="0.25">
      <c r="A192" s="306"/>
      <c r="B192" s="311"/>
      <c r="C192" s="197" t="s">
        <v>83</v>
      </c>
      <c r="D192" s="201">
        <v>52.6</v>
      </c>
      <c r="E192" s="199">
        <v>22.06</v>
      </c>
      <c r="F192" s="199">
        <v>23.05</v>
      </c>
      <c r="G192" s="199">
        <f t="shared" si="21"/>
        <v>1160.356</v>
      </c>
      <c r="H192" s="199">
        <f t="shared" si="22"/>
        <v>1212.43</v>
      </c>
      <c r="I192" s="199">
        <f t="shared" si="23"/>
        <v>104.48776065276519</v>
      </c>
      <c r="J192" s="200">
        <v>25.13</v>
      </c>
      <c r="K192" s="200">
        <f t="shared" si="24"/>
        <v>1321.838</v>
      </c>
      <c r="L192" s="181">
        <f t="shared" si="25"/>
        <v>109.02386117136658</v>
      </c>
      <c r="M192" s="201"/>
      <c r="N192" s="199">
        <v>0</v>
      </c>
      <c r="O192" s="199">
        <v>0</v>
      </c>
      <c r="P192" s="199">
        <f t="shared" si="26"/>
        <v>0</v>
      </c>
      <c r="Q192" s="199">
        <f t="shared" si="27"/>
        <v>0</v>
      </c>
      <c r="R192" s="199" t="e">
        <f t="shared" si="28"/>
        <v>#DIV/0!</v>
      </c>
      <c r="S192" s="200"/>
      <c r="T192" s="200">
        <f t="shared" si="29"/>
        <v>0</v>
      </c>
      <c r="U192" s="200" t="e">
        <f t="shared" si="30"/>
        <v>#DIV/0!</v>
      </c>
    </row>
    <row r="193" spans="1:21" x14ac:dyDescent="0.25">
      <c r="A193" s="306"/>
      <c r="B193" s="311"/>
      <c r="C193" s="197" t="s">
        <v>275</v>
      </c>
      <c r="D193" s="201">
        <v>20.3</v>
      </c>
      <c r="E193" s="199">
        <v>35.18</v>
      </c>
      <c r="F193" s="199">
        <v>36.770000000000003</v>
      </c>
      <c r="G193" s="199">
        <f t="shared" si="21"/>
        <v>714.154</v>
      </c>
      <c r="H193" s="199">
        <f t="shared" si="22"/>
        <v>746.43100000000004</v>
      </c>
      <c r="I193" s="199">
        <f t="shared" si="23"/>
        <v>104.51961341671405</v>
      </c>
      <c r="J193" s="200">
        <v>40.08</v>
      </c>
      <c r="K193" s="200">
        <f t="shared" si="24"/>
        <v>813.62400000000002</v>
      </c>
      <c r="L193" s="181">
        <f t="shared" si="25"/>
        <v>109.00190372586347</v>
      </c>
      <c r="M193" s="201"/>
      <c r="N193" s="199">
        <v>0</v>
      </c>
      <c r="O193" s="199">
        <v>0</v>
      </c>
      <c r="P193" s="199">
        <f t="shared" si="26"/>
        <v>0</v>
      </c>
      <c r="Q193" s="199">
        <f t="shared" si="27"/>
        <v>0</v>
      </c>
      <c r="R193" s="199" t="e">
        <f t="shared" si="28"/>
        <v>#DIV/0!</v>
      </c>
      <c r="S193" s="200"/>
      <c r="T193" s="200">
        <f t="shared" si="29"/>
        <v>0</v>
      </c>
      <c r="U193" s="200" t="e">
        <f t="shared" si="30"/>
        <v>#DIV/0!</v>
      </c>
    </row>
    <row r="194" spans="1:21" ht="30" x14ac:dyDescent="0.25">
      <c r="A194" s="306"/>
      <c r="B194" s="311"/>
      <c r="C194" s="197" t="s">
        <v>246</v>
      </c>
      <c r="D194" s="201">
        <v>30.4</v>
      </c>
      <c r="E194" s="199">
        <v>47.15</v>
      </c>
      <c r="F194" s="199">
        <v>49.27</v>
      </c>
      <c r="G194" s="199">
        <f t="shared" si="21"/>
        <v>1433.36</v>
      </c>
      <c r="H194" s="199">
        <f t="shared" si="22"/>
        <v>1497.808</v>
      </c>
      <c r="I194" s="199">
        <f t="shared" si="23"/>
        <v>104.4962884411453</v>
      </c>
      <c r="J194" s="200">
        <v>53.71</v>
      </c>
      <c r="K194" s="200">
        <f t="shared" si="24"/>
        <v>1632.7839999999999</v>
      </c>
      <c r="L194" s="181">
        <f t="shared" si="25"/>
        <v>109.01156890602802</v>
      </c>
      <c r="M194" s="201"/>
      <c r="N194" s="199">
        <v>0</v>
      </c>
      <c r="O194" s="199">
        <v>0</v>
      </c>
      <c r="P194" s="199">
        <f t="shared" si="26"/>
        <v>0</v>
      </c>
      <c r="Q194" s="199">
        <f t="shared" si="27"/>
        <v>0</v>
      </c>
      <c r="R194" s="199" t="e">
        <f t="shared" si="28"/>
        <v>#DIV/0!</v>
      </c>
      <c r="S194" s="200"/>
      <c r="T194" s="200">
        <f t="shared" si="29"/>
        <v>0</v>
      </c>
      <c r="U194" s="200" t="e">
        <f t="shared" si="30"/>
        <v>#DIV/0!</v>
      </c>
    </row>
    <row r="195" spans="1:21" ht="30" x14ac:dyDescent="0.25">
      <c r="A195" s="306"/>
      <c r="B195" s="311"/>
      <c r="C195" s="197" t="s">
        <v>84</v>
      </c>
      <c r="D195" s="201">
        <v>48.1</v>
      </c>
      <c r="E195" s="199">
        <v>48.6</v>
      </c>
      <c r="F195" s="199">
        <v>50.78</v>
      </c>
      <c r="G195" s="199">
        <f t="shared" si="21"/>
        <v>2337.6600000000003</v>
      </c>
      <c r="H195" s="199">
        <f t="shared" si="22"/>
        <v>2442.518</v>
      </c>
      <c r="I195" s="199">
        <f t="shared" si="23"/>
        <v>104.48559670781894</v>
      </c>
      <c r="J195" s="200">
        <v>55.36</v>
      </c>
      <c r="K195" s="200">
        <f t="shared" si="24"/>
        <v>2662.8160000000003</v>
      </c>
      <c r="L195" s="181">
        <f t="shared" si="25"/>
        <v>109.01929893658921</v>
      </c>
      <c r="M195" s="201"/>
      <c r="N195" s="199">
        <v>0</v>
      </c>
      <c r="O195" s="199">
        <v>0</v>
      </c>
      <c r="P195" s="199">
        <f t="shared" si="26"/>
        <v>0</v>
      </c>
      <c r="Q195" s="199">
        <f t="shared" si="27"/>
        <v>0</v>
      </c>
      <c r="R195" s="199" t="e">
        <f t="shared" si="28"/>
        <v>#DIV/0!</v>
      </c>
      <c r="S195" s="200"/>
      <c r="T195" s="200">
        <f t="shared" si="29"/>
        <v>0</v>
      </c>
      <c r="U195" s="200" t="e">
        <f t="shared" si="30"/>
        <v>#DIV/0!</v>
      </c>
    </row>
    <row r="196" spans="1:21" ht="30" x14ac:dyDescent="0.25">
      <c r="A196" s="306"/>
      <c r="B196" s="311"/>
      <c r="C196" s="197" t="s">
        <v>85</v>
      </c>
      <c r="D196" s="201">
        <v>15.9</v>
      </c>
      <c r="E196" s="199">
        <v>44.06</v>
      </c>
      <c r="F196" s="199">
        <v>46.04</v>
      </c>
      <c r="G196" s="199">
        <f t="shared" si="21"/>
        <v>700.55400000000009</v>
      </c>
      <c r="H196" s="199">
        <f t="shared" si="22"/>
        <v>732.03600000000006</v>
      </c>
      <c r="I196" s="199">
        <f t="shared" si="23"/>
        <v>104.49387199273717</v>
      </c>
      <c r="J196" s="200">
        <v>50.18</v>
      </c>
      <c r="K196" s="200">
        <f t="shared" si="24"/>
        <v>797.86199999999997</v>
      </c>
      <c r="L196" s="181">
        <f t="shared" si="25"/>
        <v>108.99218071242399</v>
      </c>
      <c r="M196" s="201"/>
      <c r="N196" s="199">
        <v>0</v>
      </c>
      <c r="O196" s="199">
        <v>0</v>
      </c>
      <c r="P196" s="199">
        <f t="shared" si="26"/>
        <v>0</v>
      </c>
      <c r="Q196" s="199">
        <f t="shared" si="27"/>
        <v>0</v>
      </c>
      <c r="R196" s="199" t="e">
        <f t="shared" si="28"/>
        <v>#DIV/0!</v>
      </c>
      <c r="S196" s="200"/>
      <c r="T196" s="200">
        <f t="shared" si="29"/>
        <v>0</v>
      </c>
      <c r="U196" s="200" t="e">
        <f t="shared" si="30"/>
        <v>#DIV/0!</v>
      </c>
    </row>
    <row r="197" spans="1:21" ht="30" x14ac:dyDescent="0.25">
      <c r="A197" s="306"/>
      <c r="B197" s="311"/>
      <c r="C197" s="197" t="s">
        <v>86</v>
      </c>
      <c r="D197" s="201">
        <v>20.5</v>
      </c>
      <c r="E197" s="199">
        <v>38.049999999999997</v>
      </c>
      <c r="F197" s="199">
        <v>39.770000000000003</v>
      </c>
      <c r="G197" s="199">
        <f t="shared" si="21"/>
        <v>780.02499999999998</v>
      </c>
      <c r="H197" s="199">
        <f t="shared" si="22"/>
        <v>815.28500000000008</v>
      </c>
      <c r="I197" s="199">
        <f t="shared" si="23"/>
        <v>104.52036793692511</v>
      </c>
      <c r="J197" s="200">
        <v>43.34</v>
      </c>
      <c r="K197" s="200">
        <f t="shared" si="24"/>
        <v>888.47</v>
      </c>
      <c r="L197" s="181">
        <f t="shared" si="25"/>
        <v>108.97661553935127</v>
      </c>
      <c r="M197" s="201"/>
      <c r="N197" s="199">
        <v>0</v>
      </c>
      <c r="O197" s="199">
        <v>0</v>
      </c>
      <c r="P197" s="199">
        <f t="shared" si="26"/>
        <v>0</v>
      </c>
      <c r="Q197" s="199">
        <f t="shared" si="27"/>
        <v>0</v>
      </c>
      <c r="R197" s="199" t="e">
        <f t="shared" si="28"/>
        <v>#DIV/0!</v>
      </c>
      <c r="S197" s="200"/>
      <c r="T197" s="200">
        <f t="shared" si="29"/>
        <v>0</v>
      </c>
      <c r="U197" s="200" t="e">
        <f t="shared" si="30"/>
        <v>#DIV/0!</v>
      </c>
    </row>
    <row r="198" spans="1:21" ht="30" x14ac:dyDescent="0.25">
      <c r="A198" s="306"/>
      <c r="B198" s="311"/>
      <c r="C198" s="197" t="s">
        <v>87</v>
      </c>
      <c r="D198" s="201">
        <v>18.100000000000001</v>
      </c>
      <c r="E198" s="199">
        <v>32.35</v>
      </c>
      <c r="F198" s="199">
        <v>33.799999999999997</v>
      </c>
      <c r="G198" s="199">
        <f t="shared" si="21"/>
        <v>585.53500000000008</v>
      </c>
      <c r="H198" s="199">
        <f t="shared" si="22"/>
        <v>611.78</v>
      </c>
      <c r="I198" s="199">
        <f t="shared" si="23"/>
        <v>104.48222565687789</v>
      </c>
      <c r="J198" s="200">
        <v>36.85</v>
      </c>
      <c r="K198" s="200">
        <f t="shared" si="24"/>
        <v>666.98500000000013</v>
      </c>
      <c r="L198" s="181">
        <f t="shared" si="25"/>
        <v>109.02366863905326</v>
      </c>
      <c r="M198" s="201"/>
      <c r="N198" s="199">
        <v>0</v>
      </c>
      <c r="O198" s="199">
        <v>0</v>
      </c>
      <c r="P198" s="199">
        <f t="shared" si="26"/>
        <v>0</v>
      </c>
      <c r="Q198" s="199">
        <f t="shared" si="27"/>
        <v>0</v>
      </c>
      <c r="R198" s="199" t="e">
        <f t="shared" si="28"/>
        <v>#DIV/0!</v>
      </c>
      <c r="S198" s="200"/>
      <c r="T198" s="200">
        <f t="shared" si="29"/>
        <v>0</v>
      </c>
      <c r="U198" s="200" t="e">
        <f t="shared" si="30"/>
        <v>#DIV/0!</v>
      </c>
    </row>
    <row r="199" spans="1:21" ht="30" x14ac:dyDescent="0.25">
      <c r="A199" s="306"/>
      <c r="B199" s="311"/>
      <c r="C199" s="197" t="s">
        <v>88</v>
      </c>
      <c r="D199" s="201">
        <v>44.6</v>
      </c>
      <c r="E199" s="199">
        <v>36.07</v>
      </c>
      <c r="F199" s="199">
        <v>37.69</v>
      </c>
      <c r="G199" s="199">
        <f t="shared" si="21"/>
        <v>1608.722</v>
      </c>
      <c r="H199" s="199">
        <f t="shared" si="22"/>
        <v>1680.9739999999999</v>
      </c>
      <c r="I199" s="199">
        <f t="shared" si="23"/>
        <v>104.49126698087052</v>
      </c>
      <c r="J199" s="200">
        <v>41.09</v>
      </c>
      <c r="K199" s="200">
        <f t="shared" si="24"/>
        <v>1832.6140000000003</v>
      </c>
      <c r="L199" s="181">
        <f t="shared" si="25"/>
        <v>109.02096046696738</v>
      </c>
      <c r="M199" s="201"/>
      <c r="N199" s="199">
        <v>0</v>
      </c>
      <c r="O199" s="199">
        <v>0</v>
      </c>
      <c r="P199" s="199">
        <f t="shared" si="26"/>
        <v>0</v>
      </c>
      <c r="Q199" s="199">
        <f t="shared" si="27"/>
        <v>0</v>
      </c>
      <c r="R199" s="199" t="e">
        <f t="shared" si="28"/>
        <v>#DIV/0!</v>
      </c>
      <c r="S199" s="200"/>
      <c r="T199" s="200">
        <f t="shared" si="29"/>
        <v>0</v>
      </c>
      <c r="U199" s="200" t="e">
        <f t="shared" si="30"/>
        <v>#DIV/0!</v>
      </c>
    </row>
    <row r="200" spans="1:21" x14ac:dyDescent="0.25">
      <c r="A200" s="306"/>
      <c r="B200" s="311"/>
      <c r="C200" s="197" t="s">
        <v>89</v>
      </c>
      <c r="D200" s="201">
        <v>14.4</v>
      </c>
      <c r="E200" s="199">
        <v>37.630000000000003</v>
      </c>
      <c r="F200" s="199">
        <v>39.32</v>
      </c>
      <c r="G200" s="199">
        <f t="shared" si="21"/>
        <v>541.87200000000007</v>
      </c>
      <c r="H200" s="199">
        <f t="shared" si="22"/>
        <v>566.20799999999997</v>
      </c>
      <c r="I200" s="199">
        <f t="shared" si="23"/>
        <v>104.49109752856762</v>
      </c>
      <c r="J200" s="200">
        <v>42.86</v>
      </c>
      <c r="K200" s="200">
        <f t="shared" si="24"/>
        <v>617.18399999999997</v>
      </c>
      <c r="L200" s="181">
        <f t="shared" si="25"/>
        <v>109.00305188199388</v>
      </c>
      <c r="M200" s="201"/>
      <c r="N200" s="199">
        <v>0</v>
      </c>
      <c r="O200" s="199">
        <v>0</v>
      </c>
      <c r="P200" s="199">
        <f t="shared" si="26"/>
        <v>0</v>
      </c>
      <c r="Q200" s="199">
        <f t="shared" si="27"/>
        <v>0</v>
      </c>
      <c r="R200" s="199" t="e">
        <f t="shared" si="28"/>
        <v>#DIV/0!</v>
      </c>
      <c r="S200" s="200"/>
      <c r="T200" s="200">
        <f t="shared" si="29"/>
        <v>0</v>
      </c>
      <c r="U200" s="200" t="e">
        <f t="shared" si="30"/>
        <v>#DIV/0!</v>
      </c>
    </row>
    <row r="201" spans="1:21" x14ac:dyDescent="0.25">
      <c r="A201" s="306"/>
      <c r="B201" s="311"/>
      <c r="C201" s="197" t="s">
        <v>90</v>
      </c>
      <c r="D201" s="201">
        <v>16.600000000000001</v>
      </c>
      <c r="E201" s="199">
        <v>30.34</v>
      </c>
      <c r="F201" s="199">
        <v>31.7</v>
      </c>
      <c r="G201" s="199">
        <f t="shared" si="21"/>
        <v>503.64400000000006</v>
      </c>
      <c r="H201" s="199">
        <f t="shared" si="22"/>
        <v>526.22</v>
      </c>
      <c r="I201" s="199">
        <f t="shared" si="23"/>
        <v>104.4825313117996</v>
      </c>
      <c r="J201" s="200">
        <v>34.56</v>
      </c>
      <c r="K201" s="200">
        <f t="shared" si="24"/>
        <v>573.69600000000014</v>
      </c>
      <c r="L201" s="181">
        <f t="shared" si="25"/>
        <v>109.02208201892745</v>
      </c>
      <c r="M201" s="201"/>
      <c r="N201" s="199">
        <v>0</v>
      </c>
      <c r="O201" s="199">
        <v>0</v>
      </c>
      <c r="P201" s="199">
        <f t="shared" si="26"/>
        <v>0</v>
      </c>
      <c r="Q201" s="199">
        <f t="shared" si="27"/>
        <v>0</v>
      </c>
      <c r="R201" s="199" t="e">
        <f t="shared" si="28"/>
        <v>#DIV/0!</v>
      </c>
      <c r="S201" s="200"/>
      <c r="T201" s="200">
        <f t="shared" si="29"/>
        <v>0</v>
      </c>
      <c r="U201" s="200" t="e">
        <f t="shared" si="30"/>
        <v>#DIV/0!</v>
      </c>
    </row>
    <row r="202" spans="1:21" x14ac:dyDescent="0.25">
      <c r="A202" s="306"/>
      <c r="B202" s="311"/>
      <c r="C202" s="197" t="s">
        <v>91</v>
      </c>
      <c r="D202" s="201">
        <v>37.299999999999997</v>
      </c>
      <c r="E202" s="199">
        <v>30.72</v>
      </c>
      <c r="F202" s="199">
        <v>32.1</v>
      </c>
      <c r="G202" s="199">
        <f t="shared" si="21"/>
        <v>1145.8559999999998</v>
      </c>
      <c r="H202" s="199">
        <f t="shared" si="22"/>
        <v>1197.33</v>
      </c>
      <c r="I202" s="199">
        <f t="shared" si="23"/>
        <v>104.4921875</v>
      </c>
      <c r="J202" s="200">
        <v>34.99</v>
      </c>
      <c r="K202" s="200">
        <f t="shared" si="24"/>
        <v>1305.127</v>
      </c>
      <c r="L202" s="181">
        <f t="shared" si="25"/>
        <v>109.00311526479751</v>
      </c>
      <c r="M202" s="201"/>
      <c r="N202" s="199">
        <v>0</v>
      </c>
      <c r="O202" s="199">
        <v>0</v>
      </c>
      <c r="P202" s="199">
        <f t="shared" si="26"/>
        <v>0</v>
      </c>
      <c r="Q202" s="199">
        <f t="shared" si="27"/>
        <v>0</v>
      </c>
      <c r="R202" s="199" t="e">
        <f t="shared" si="28"/>
        <v>#DIV/0!</v>
      </c>
      <c r="S202" s="200"/>
      <c r="T202" s="200">
        <f t="shared" si="29"/>
        <v>0</v>
      </c>
      <c r="U202" s="200" t="e">
        <f t="shared" si="30"/>
        <v>#DIV/0!</v>
      </c>
    </row>
    <row r="203" spans="1:21" x14ac:dyDescent="0.25">
      <c r="A203" s="306"/>
      <c r="B203" s="311"/>
      <c r="C203" s="197" t="s">
        <v>92</v>
      </c>
      <c r="D203" s="201">
        <v>20.9</v>
      </c>
      <c r="E203" s="199">
        <v>37.44</v>
      </c>
      <c r="F203" s="199">
        <v>39.119999999999997</v>
      </c>
      <c r="G203" s="199">
        <f t="shared" si="21"/>
        <v>782.49599999999987</v>
      </c>
      <c r="H203" s="199">
        <f t="shared" si="22"/>
        <v>817.60799999999995</v>
      </c>
      <c r="I203" s="199">
        <f t="shared" si="23"/>
        <v>104.48717948717949</v>
      </c>
      <c r="J203" s="200">
        <v>42.64</v>
      </c>
      <c r="K203" s="200">
        <f t="shared" si="24"/>
        <v>891.17599999999993</v>
      </c>
      <c r="L203" s="181">
        <f t="shared" si="25"/>
        <v>108.99795501022496</v>
      </c>
      <c r="M203" s="201"/>
      <c r="N203" s="199">
        <v>0</v>
      </c>
      <c r="O203" s="199">
        <v>0</v>
      </c>
      <c r="P203" s="199">
        <f t="shared" si="26"/>
        <v>0</v>
      </c>
      <c r="Q203" s="199">
        <f t="shared" si="27"/>
        <v>0</v>
      </c>
      <c r="R203" s="199" t="e">
        <f t="shared" si="28"/>
        <v>#DIV/0!</v>
      </c>
      <c r="S203" s="200"/>
      <c r="T203" s="200">
        <f t="shared" si="29"/>
        <v>0</v>
      </c>
      <c r="U203" s="200" t="e">
        <f t="shared" si="30"/>
        <v>#DIV/0!</v>
      </c>
    </row>
    <row r="204" spans="1:21" ht="30" x14ac:dyDescent="0.25">
      <c r="A204" s="306"/>
      <c r="B204" s="311"/>
      <c r="C204" s="197" t="s">
        <v>94</v>
      </c>
      <c r="D204" s="201">
        <v>36.4</v>
      </c>
      <c r="E204" s="199">
        <v>41.21</v>
      </c>
      <c r="F204" s="199">
        <v>43.06</v>
      </c>
      <c r="G204" s="199">
        <f t="shared" si="21"/>
        <v>1500.0439999999999</v>
      </c>
      <c r="H204" s="199">
        <f t="shared" si="22"/>
        <v>1567.384</v>
      </c>
      <c r="I204" s="199">
        <f t="shared" si="23"/>
        <v>104.48920165008492</v>
      </c>
      <c r="J204" s="200">
        <v>46.93</v>
      </c>
      <c r="K204" s="200">
        <f t="shared" si="24"/>
        <v>1708.252</v>
      </c>
      <c r="L204" s="181">
        <f t="shared" si="25"/>
        <v>108.98745935903389</v>
      </c>
      <c r="M204" s="201"/>
      <c r="N204" s="199">
        <v>0</v>
      </c>
      <c r="O204" s="199">
        <v>0</v>
      </c>
      <c r="P204" s="199">
        <f t="shared" si="26"/>
        <v>0</v>
      </c>
      <c r="Q204" s="199">
        <f t="shared" si="27"/>
        <v>0</v>
      </c>
      <c r="R204" s="199" t="e">
        <f t="shared" si="28"/>
        <v>#DIV/0!</v>
      </c>
      <c r="S204" s="200"/>
      <c r="T204" s="200">
        <f t="shared" si="29"/>
        <v>0</v>
      </c>
      <c r="U204" s="200" t="e">
        <f t="shared" si="30"/>
        <v>#DIV/0!</v>
      </c>
    </row>
    <row r="205" spans="1:21" ht="75" x14ac:dyDescent="0.25">
      <c r="A205" s="306"/>
      <c r="B205" s="311"/>
      <c r="C205" s="197" t="s">
        <v>276</v>
      </c>
      <c r="D205" s="201">
        <v>188.9</v>
      </c>
      <c r="E205" s="199">
        <v>48.6</v>
      </c>
      <c r="F205" s="199">
        <v>50.78</v>
      </c>
      <c r="G205" s="199">
        <f t="shared" si="21"/>
        <v>9180.5400000000009</v>
      </c>
      <c r="H205" s="199">
        <f t="shared" si="22"/>
        <v>9592.3420000000006</v>
      </c>
      <c r="I205" s="199">
        <f t="shared" si="23"/>
        <v>104.48559670781894</v>
      </c>
      <c r="J205" s="200">
        <v>55.36</v>
      </c>
      <c r="K205" s="200">
        <f t="shared" si="24"/>
        <v>10457.504000000001</v>
      </c>
      <c r="L205" s="181">
        <f t="shared" si="25"/>
        <v>109.01929893658921</v>
      </c>
      <c r="M205" s="201"/>
      <c r="N205" s="199">
        <v>0</v>
      </c>
      <c r="O205" s="199">
        <v>0</v>
      </c>
      <c r="P205" s="199">
        <f t="shared" si="26"/>
        <v>0</v>
      </c>
      <c r="Q205" s="199">
        <f t="shared" si="27"/>
        <v>0</v>
      </c>
      <c r="R205" s="199" t="e">
        <f t="shared" si="28"/>
        <v>#DIV/0!</v>
      </c>
      <c r="S205" s="200"/>
      <c r="T205" s="200">
        <f t="shared" si="29"/>
        <v>0</v>
      </c>
      <c r="U205" s="200" t="e">
        <f t="shared" si="30"/>
        <v>#DIV/0!</v>
      </c>
    </row>
    <row r="206" spans="1:21" ht="135" x14ac:dyDescent="0.25">
      <c r="A206" s="306"/>
      <c r="B206" s="311"/>
      <c r="C206" s="197" t="s">
        <v>93</v>
      </c>
      <c r="D206" s="201">
        <v>108.8</v>
      </c>
      <c r="E206" s="199">
        <v>41.21</v>
      </c>
      <c r="F206" s="199">
        <v>43.06</v>
      </c>
      <c r="G206" s="199">
        <f t="shared" ref="G206:G233" si="31">D206*E206</f>
        <v>4483.6480000000001</v>
      </c>
      <c r="H206" s="199">
        <f t="shared" ref="H206:H233" si="32">D206*F206</f>
        <v>4684.9279999999999</v>
      </c>
      <c r="I206" s="199">
        <f t="shared" ref="I206:I233" si="33">F206/E206*100</f>
        <v>104.48920165008492</v>
      </c>
      <c r="J206" s="200">
        <v>46.93</v>
      </c>
      <c r="K206" s="200">
        <f t="shared" ref="K206:K233" si="34">D206*J206</f>
        <v>5105.9839999999995</v>
      </c>
      <c r="L206" s="181">
        <f t="shared" ref="L206:L233" si="35">J206/F206*100</f>
        <v>108.98745935903389</v>
      </c>
      <c r="M206" s="201"/>
      <c r="N206" s="199">
        <v>0</v>
      </c>
      <c r="O206" s="199">
        <v>0</v>
      </c>
      <c r="P206" s="199">
        <f t="shared" ref="P206:P233" si="36">M206*N206</f>
        <v>0</v>
      </c>
      <c r="Q206" s="199">
        <f t="shared" ref="Q206:Q233" si="37">M206*O206</f>
        <v>0</v>
      </c>
      <c r="R206" s="199" t="e">
        <f t="shared" ref="R206:R233" si="38">Q206/P206*100</f>
        <v>#DIV/0!</v>
      </c>
      <c r="S206" s="200"/>
      <c r="T206" s="200">
        <f t="shared" ref="T206:T233" si="39">M206*S206</f>
        <v>0</v>
      </c>
      <c r="U206" s="200" t="e">
        <f t="shared" ref="U206:U233" si="40">S206/O206*100</f>
        <v>#DIV/0!</v>
      </c>
    </row>
    <row r="207" spans="1:21" x14ac:dyDescent="0.25">
      <c r="A207" s="306"/>
      <c r="B207" s="311"/>
      <c r="C207" s="197" t="s">
        <v>153</v>
      </c>
      <c r="D207" s="201">
        <v>91.79</v>
      </c>
      <c r="E207" s="199">
        <v>43.37</v>
      </c>
      <c r="F207" s="199">
        <v>45.32</v>
      </c>
      <c r="G207" s="199">
        <f t="shared" si="31"/>
        <v>3980.9322999999999</v>
      </c>
      <c r="H207" s="199">
        <f t="shared" si="32"/>
        <v>4159.9228000000003</v>
      </c>
      <c r="I207" s="199">
        <f t="shared" si="33"/>
        <v>104.4961955268619</v>
      </c>
      <c r="J207" s="200">
        <v>49.4</v>
      </c>
      <c r="K207" s="200">
        <f t="shared" si="34"/>
        <v>4534.4260000000004</v>
      </c>
      <c r="L207" s="181">
        <f t="shared" si="35"/>
        <v>109.0026478375993</v>
      </c>
      <c r="M207" s="201"/>
      <c r="N207" s="199">
        <v>0</v>
      </c>
      <c r="O207" s="199">
        <v>0</v>
      </c>
      <c r="P207" s="199">
        <f t="shared" si="36"/>
        <v>0</v>
      </c>
      <c r="Q207" s="199">
        <f t="shared" si="37"/>
        <v>0</v>
      </c>
      <c r="R207" s="199" t="e">
        <f t="shared" si="38"/>
        <v>#DIV/0!</v>
      </c>
      <c r="S207" s="200"/>
      <c r="T207" s="200">
        <f t="shared" si="39"/>
        <v>0</v>
      </c>
      <c r="U207" s="200" t="e">
        <f t="shared" si="40"/>
        <v>#DIV/0!</v>
      </c>
    </row>
    <row r="208" spans="1:21" ht="30" x14ac:dyDescent="0.25">
      <c r="A208" s="306"/>
      <c r="B208" s="311"/>
      <c r="C208" s="197" t="s">
        <v>296</v>
      </c>
      <c r="D208" s="201">
        <v>25.76</v>
      </c>
      <c r="E208" s="199">
        <v>35.54</v>
      </c>
      <c r="F208" s="199">
        <v>37.14</v>
      </c>
      <c r="G208" s="199">
        <f t="shared" si="31"/>
        <v>915.5104</v>
      </c>
      <c r="H208" s="199">
        <f t="shared" si="32"/>
        <v>956.72640000000013</v>
      </c>
      <c r="I208" s="199">
        <f t="shared" si="33"/>
        <v>104.50196961170512</v>
      </c>
      <c r="J208" s="200">
        <v>40.49</v>
      </c>
      <c r="K208" s="200">
        <f t="shared" si="34"/>
        <v>1043.0224000000001</v>
      </c>
      <c r="L208" s="181">
        <f t="shared" si="35"/>
        <v>109.01992460958536</v>
      </c>
      <c r="M208" s="201"/>
      <c r="N208" s="199">
        <v>0</v>
      </c>
      <c r="O208" s="199">
        <v>0</v>
      </c>
      <c r="P208" s="199">
        <f t="shared" si="36"/>
        <v>0</v>
      </c>
      <c r="Q208" s="199">
        <f t="shared" si="37"/>
        <v>0</v>
      </c>
      <c r="R208" s="199" t="e">
        <f t="shared" si="38"/>
        <v>#DIV/0!</v>
      </c>
      <c r="S208" s="200"/>
      <c r="T208" s="200">
        <f t="shared" si="39"/>
        <v>0</v>
      </c>
      <c r="U208" s="200" t="e">
        <f t="shared" si="40"/>
        <v>#DIV/0!</v>
      </c>
    </row>
    <row r="209" spans="1:21" ht="75" x14ac:dyDescent="0.25">
      <c r="A209" s="306"/>
      <c r="B209" s="311"/>
      <c r="C209" s="197" t="s">
        <v>149</v>
      </c>
      <c r="D209" s="201">
        <v>296.5</v>
      </c>
      <c r="E209" s="199">
        <v>41.29</v>
      </c>
      <c r="F209" s="199">
        <v>43.15</v>
      </c>
      <c r="G209" s="199">
        <f t="shared" si="31"/>
        <v>12242.485000000001</v>
      </c>
      <c r="H209" s="199">
        <f t="shared" si="32"/>
        <v>12793.975</v>
      </c>
      <c r="I209" s="199">
        <f t="shared" si="33"/>
        <v>104.50472269314604</v>
      </c>
      <c r="J209" s="200">
        <v>47.04</v>
      </c>
      <c r="K209" s="200">
        <f t="shared" si="34"/>
        <v>13947.36</v>
      </c>
      <c r="L209" s="181">
        <f t="shared" si="35"/>
        <v>109.01506373117033</v>
      </c>
      <c r="M209" s="201"/>
      <c r="N209" s="199">
        <v>0</v>
      </c>
      <c r="O209" s="199">
        <v>0</v>
      </c>
      <c r="P209" s="199">
        <f t="shared" si="36"/>
        <v>0</v>
      </c>
      <c r="Q209" s="199">
        <f t="shared" si="37"/>
        <v>0</v>
      </c>
      <c r="R209" s="199" t="e">
        <f t="shared" si="38"/>
        <v>#DIV/0!</v>
      </c>
      <c r="S209" s="200"/>
      <c r="T209" s="200">
        <f t="shared" si="39"/>
        <v>0</v>
      </c>
      <c r="U209" s="200" t="e">
        <f t="shared" si="40"/>
        <v>#DIV/0!</v>
      </c>
    </row>
    <row r="210" spans="1:21" ht="45" x14ac:dyDescent="0.25">
      <c r="A210" s="306"/>
      <c r="B210" s="311"/>
      <c r="C210" s="197" t="s">
        <v>154</v>
      </c>
      <c r="D210" s="201">
        <v>16.5</v>
      </c>
      <c r="E210" s="199">
        <v>45.1</v>
      </c>
      <c r="F210" s="199">
        <v>47.12</v>
      </c>
      <c r="G210" s="199">
        <f t="shared" si="31"/>
        <v>744.15</v>
      </c>
      <c r="H210" s="199">
        <f t="shared" si="32"/>
        <v>777.4799999999999</v>
      </c>
      <c r="I210" s="199">
        <f t="shared" si="33"/>
        <v>104.47893569844788</v>
      </c>
      <c r="J210" s="200">
        <v>51.36</v>
      </c>
      <c r="K210" s="200">
        <f t="shared" si="34"/>
        <v>847.43999999999994</v>
      </c>
      <c r="L210" s="181">
        <f t="shared" si="35"/>
        <v>108.99830220713073</v>
      </c>
      <c r="M210" s="201"/>
      <c r="N210" s="199">
        <v>0</v>
      </c>
      <c r="O210" s="199">
        <v>0</v>
      </c>
      <c r="P210" s="199">
        <f t="shared" si="36"/>
        <v>0</v>
      </c>
      <c r="Q210" s="199">
        <f t="shared" si="37"/>
        <v>0</v>
      </c>
      <c r="R210" s="199" t="e">
        <f t="shared" si="38"/>
        <v>#DIV/0!</v>
      </c>
      <c r="S210" s="200"/>
      <c r="T210" s="200">
        <f t="shared" si="39"/>
        <v>0</v>
      </c>
      <c r="U210" s="200" t="e">
        <f t="shared" si="40"/>
        <v>#DIV/0!</v>
      </c>
    </row>
    <row r="211" spans="1:21" ht="45" x14ac:dyDescent="0.25">
      <c r="A211" s="306"/>
      <c r="B211" s="311"/>
      <c r="C211" s="197" t="s">
        <v>155</v>
      </c>
      <c r="D211" s="201">
        <v>7.24</v>
      </c>
      <c r="E211" s="199">
        <v>39.31</v>
      </c>
      <c r="F211" s="199">
        <v>41.08</v>
      </c>
      <c r="G211" s="199">
        <f t="shared" si="31"/>
        <v>284.6044</v>
      </c>
      <c r="H211" s="199">
        <f t="shared" si="32"/>
        <v>297.41919999999999</v>
      </c>
      <c r="I211" s="199">
        <f t="shared" si="33"/>
        <v>104.50267107606206</v>
      </c>
      <c r="J211" s="200">
        <v>44.77</v>
      </c>
      <c r="K211" s="200">
        <f t="shared" si="34"/>
        <v>324.13480000000004</v>
      </c>
      <c r="L211" s="181">
        <f t="shared" si="35"/>
        <v>108.98247322297956</v>
      </c>
      <c r="M211" s="201"/>
      <c r="N211" s="199">
        <v>0</v>
      </c>
      <c r="O211" s="199">
        <v>0</v>
      </c>
      <c r="P211" s="199">
        <f t="shared" si="36"/>
        <v>0</v>
      </c>
      <c r="Q211" s="199">
        <f t="shared" si="37"/>
        <v>0</v>
      </c>
      <c r="R211" s="199" t="e">
        <f t="shared" si="38"/>
        <v>#DIV/0!</v>
      </c>
      <c r="S211" s="200"/>
      <c r="T211" s="200">
        <f t="shared" si="39"/>
        <v>0</v>
      </c>
      <c r="U211" s="200" t="e">
        <f t="shared" si="40"/>
        <v>#DIV/0!</v>
      </c>
    </row>
    <row r="212" spans="1:21" ht="30" x14ac:dyDescent="0.25">
      <c r="A212" s="306"/>
      <c r="B212" s="311"/>
      <c r="C212" s="197" t="s">
        <v>156</v>
      </c>
      <c r="D212" s="201">
        <v>15</v>
      </c>
      <c r="E212" s="199">
        <v>50.62</v>
      </c>
      <c r="F212" s="199">
        <v>52.9</v>
      </c>
      <c r="G212" s="199">
        <f t="shared" si="31"/>
        <v>759.3</v>
      </c>
      <c r="H212" s="199">
        <f t="shared" si="32"/>
        <v>793.5</v>
      </c>
      <c r="I212" s="199">
        <f t="shared" si="33"/>
        <v>104.50414855788226</v>
      </c>
      <c r="J212" s="200">
        <v>57.66</v>
      </c>
      <c r="K212" s="200">
        <f t="shared" si="34"/>
        <v>864.9</v>
      </c>
      <c r="L212" s="181">
        <f t="shared" si="35"/>
        <v>108.99810964083176</v>
      </c>
      <c r="M212" s="201"/>
      <c r="N212" s="199">
        <v>0</v>
      </c>
      <c r="O212" s="199">
        <v>0</v>
      </c>
      <c r="P212" s="199">
        <f t="shared" si="36"/>
        <v>0</v>
      </c>
      <c r="Q212" s="199">
        <f t="shared" si="37"/>
        <v>0</v>
      </c>
      <c r="R212" s="199" t="e">
        <f t="shared" si="38"/>
        <v>#DIV/0!</v>
      </c>
      <c r="S212" s="200"/>
      <c r="T212" s="200">
        <f t="shared" si="39"/>
        <v>0</v>
      </c>
      <c r="U212" s="200" t="e">
        <f t="shared" si="40"/>
        <v>#DIV/0!</v>
      </c>
    </row>
    <row r="213" spans="1:21" ht="30" x14ac:dyDescent="0.25">
      <c r="A213" s="306"/>
      <c r="B213" s="311"/>
      <c r="C213" s="197" t="s">
        <v>157</v>
      </c>
      <c r="D213" s="201">
        <v>12.7</v>
      </c>
      <c r="E213" s="199">
        <v>51.68</v>
      </c>
      <c r="F213" s="199">
        <v>54.01</v>
      </c>
      <c r="G213" s="199">
        <f t="shared" si="31"/>
        <v>656.33600000000001</v>
      </c>
      <c r="H213" s="199">
        <f t="shared" si="32"/>
        <v>685.92699999999991</v>
      </c>
      <c r="I213" s="199">
        <f t="shared" si="33"/>
        <v>104.50851393188853</v>
      </c>
      <c r="J213" s="200">
        <v>58.87</v>
      </c>
      <c r="K213" s="200">
        <f t="shared" si="34"/>
        <v>747.64899999999989</v>
      </c>
      <c r="L213" s="181">
        <f t="shared" si="35"/>
        <v>108.99833364191815</v>
      </c>
      <c r="M213" s="201"/>
      <c r="N213" s="199">
        <v>0</v>
      </c>
      <c r="O213" s="199">
        <v>0</v>
      </c>
      <c r="P213" s="199">
        <f t="shared" si="36"/>
        <v>0</v>
      </c>
      <c r="Q213" s="199">
        <f t="shared" si="37"/>
        <v>0</v>
      </c>
      <c r="R213" s="199" t="e">
        <f t="shared" si="38"/>
        <v>#DIV/0!</v>
      </c>
      <c r="S213" s="200"/>
      <c r="T213" s="200">
        <f t="shared" si="39"/>
        <v>0</v>
      </c>
      <c r="U213" s="200" t="e">
        <f t="shared" si="40"/>
        <v>#DIV/0!</v>
      </c>
    </row>
    <row r="214" spans="1:21" ht="30" x14ac:dyDescent="0.25">
      <c r="A214" s="306"/>
      <c r="B214" s="311"/>
      <c r="C214" s="197" t="s">
        <v>158</v>
      </c>
      <c r="D214" s="201">
        <v>9.44</v>
      </c>
      <c r="E214" s="199">
        <v>51.43</v>
      </c>
      <c r="F214" s="199">
        <v>53.75</v>
      </c>
      <c r="G214" s="199">
        <f t="shared" si="31"/>
        <v>485.49919999999997</v>
      </c>
      <c r="H214" s="199">
        <f t="shared" si="32"/>
        <v>507.4</v>
      </c>
      <c r="I214" s="199">
        <f t="shared" si="33"/>
        <v>104.51098580594984</v>
      </c>
      <c r="J214" s="200">
        <v>58.582999999999998</v>
      </c>
      <c r="K214" s="200">
        <f t="shared" si="34"/>
        <v>553.02351999999996</v>
      </c>
      <c r="L214" s="181">
        <f t="shared" si="35"/>
        <v>108.99162790697675</v>
      </c>
      <c r="M214" s="201"/>
      <c r="N214" s="199">
        <v>0</v>
      </c>
      <c r="O214" s="199">
        <v>0</v>
      </c>
      <c r="P214" s="199">
        <f t="shared" si="36"/>
        <v>0</v>
      </c>
      <c r="Q214" s="199">
        <f t="shared" si="37"/>
        <v>0</v>
      </c>
      <c r="R214" s="199" t="e">
        <f t="shared" si="38"/>
        <v>#DIV/0!</v>
      </c>
      <c r="S214" s="200"/>
      <c r="T214" s="200">
        <f t="shared" si="39"/>
        <v>0</v>
      </c>
      <c r="U214" s="200" t="e">
        <f t="shared" si="40"/>
        <v>#DIV/0!</v>
      </c>
    </row>
    <row r="215" spans="1:21" ht="30" x14ac:dyDescent="0.25">
      <c r="A215" s="306"/>
      <c r="B215" s="311"/>
      <c r="C215" s="197" t="s">
        <v>159</v>
      </c>
      <c r="D215" s="201">
        <v>6.8</v>
      </c>
      <c r="E215" s="199">
        <v>46.9</v>
      </c>
      <c r="F215" s="199">
        <v>49.01</v>
      </c>
      <c r="G215" s="199">
        <f t="shared" si="31"/>
        <v>318.91999999999996</v>
      </c>
      <c r="H215" s="199">
        <f t="shared" si="32"/>
        <v>333.26799999999997</v>
      </c>
      <c r="I215" s="199">
        <f t="shared" si="33"/>
        <v>104.49893390191897</v>
      </c>
      <c r="J215" s="200">
        <v>53.42</v>
      </c>
      <c r="K215" s="200">
        <f t="shared" si="34"/>
        <v>363.25600000000003</v>
      </c>
      <c r="L215" s="181">
        <f t="shared" si="35"/>
        <v>108.99816364007347</v>
      </c>
      <c r="M215" s="201"/>
      <c r="N215" s="199">
        <v>0</v>
      </c>
      <c r="O215" s="199">
        <v>0</v>
      </c>
      <c r="P215" s="199">
        <f t="shared" si="36"/>
        <v>0</v>
      </c>
      <c r="Q215" s="199">
        <f t="shared" si="37"/>
        <v>0</v>
      </c>
      <c r="R215" s="199" t="e">
        <f t="shared" si="38"/>
        <v>#DIV/0!</v>
      </c>
      <c r="S215" s="200"/>
      <c r="T215" s="200">
        <f t="shared" si="39"/>
        <v>0</v>
      </c>
      <c r="U215" s="200" t="e">
        <f t="shared" si="40"/>
        <v>#DIV/0!</v>
      </c>
    </row>
    <row r="216" spans="1:21" ht="30" x14ac:dyDescent="0.25">
      <c r="A216" s="306"/>
      <c r="B216" s="311"/>
      <c r="C216" s="197" t="s">
        <v>160</v>
      </c>
      <c r="D216" s="201">
        <v>13.16</v>
      </c>
      <c r="E216" s="199">
        <v>50.29</v>
      </c>
      <c r="F216" s="199">
        <v>52.56</v>
      </c>
      <c r="G216" s="199">
        <f t="shared" si="31"/>
        <v>661.81640000000004</v>
      </c>
      <c r="H216" s="199">
        <f t="shared" si="32"/>
        <v>691.68960000000004</v>
      </c>
      <c r="I216" s="199">
        <f t="shared" si="33"/>
        <v>104.51381984489959</v>
      </c>
      <c r="J216" s="200">
        <v>57.29</v>
      </c>
      <c r="K216" s="200">
        <f t="shared" si="34"/>
        <v>753.93640000000005</v>
      </c>
      <c r="L216" s="181">
        <f t="shared" si="35"/>
        <v>108.99923896499237</v>
      </c>
      <c r="M216" s="201"/>
      <c r="N216" s="199">
        <v>0</v>
      </c>
      <c r="O216" s="199">
        <v>0</v>
      </c>
      <c r="P216" s="199">
        <f t="shared" si="36"/>
        <v>0</v>
      </c>
      <c r="Q216" s="199">
        <f t="shared" si="37"/>
        <v>0</v>
      </c>
      <c r="R216" s="199" t="e">
        <f t="shared" si="38"/>
        <v>#DIV/0!</v>
      </c>
      <c r="S216" s="200"/>
      <c r="T216" s="200">
        <f t="shared" si="39"/>
        <v>0</v>
      </c>
      <c r="U216" s="200" t="e">
        <f t="shared" si="40"/>
        <v>#DIV/0!</v>
      </c>
    </row>
    <row r="217" spans="1:21" ht="30" x14ac:dyDescent="0.25">
      <c r="A217" s="306"/>
      <c r="B217" s="311"/>
      <c r="C217" s="197" t="s">
        <v>161</v>
      </c>
      <c r="D217" s="201">
        <v>6</v>
      </c>
      <c r="E217" s="199">
        <v>45.14</v>
      </c>
      <c r="F217" s="199">
        <v>47.17</v>
      </c>
      <c r="G217" s="199">
        <f t="shared" si="31"/>
        <v>270.84000000000003</v>
      </c>
      <c r="H217" s="199">
        <f t="shared" si="32"/>
        <v>283.02</v>
      </c>
      <c r="I217" s="199">
        <f t="shared" si="33"/>
        <v>104.49712007089056</v>
      </c>
      <c r="J217" s="200">
        <v>51.42</v>
      </c>
      <c r="K217" s="200">
        <f t="shared" si="34"/>
        <v>308.52</v>
      </c>
      <c r="L217" s="181">
        <f t="shared" si="35"/>
        <v>109.00996396014415</v>
      </c>
      <c r="M217" s="201"/>
      <c r="N217" s="199">
        <v>0</v>
      </c>
      <c r="O217" s="199">
        <v>0</v>
      </c>
      <c r="P217" s="199">
        <f t="shared" si="36"/>
        <v>0</v>
      </c>
      <c r="Q217" s="199">
        <f t="shared" si="37"/>
        <v>0</v>
      </c>
      <c r="R217" s="199" t="e">
        <f t="shared" si="38"/>
        <v>#DIV/0!</v>
      </c>
      <c r="S217" s="200"/>
      <c r="T217" s="200">
        <f t="shared" si="39"/>
        <v>0</v>
      </c>
      <c r="U217" s="200" t="e">
        <f t="shared" si="40"/>
        <v>#DIV/0!</v>
      </c>
    </row>
    <row r="218" spans="1:21" ht="30" x14ac:dyDescent="0.25">
      <c r="A218" s="306"/>
      <c r="B218" s="311"/>
      <c r="C218" s="197" t="s">
        <v>162</v>
      </c>
      <c r="D218" s="201">
        <v>7.74</v>
      </c>
      <c r="E218" s="199">
        <v>51.61</v>
      </c>
      <c r="F218" s="199">
        <v>53.93</v>
      </c>
      <c r="G218" s="199">
        <f t="shared" si="31"/>
        <v>399.46140000000003</v>
      </c>
      <c r="H218" s="199">
        <f t="shared" si="32"/>
        <v>417.41820000000001</v>
      </c>
      <c r="I218" s="199">
        <f t="shared" si="33"/>
        <v>104.49525285797326</v>
      </c>
      <c r="J218" s="200">
        <v>58.78</v>
      </c>
      <c r="K218" s="200">
        <f t="shared" si="34"/>
        <v>454.9572</v>
      </c>
      <c r="L218" s="181">
        <f t="shared" si="35"/>
        <v>108.99313925458929</v>
      </c>
      <c r="M218" s="201"/>
      <c r="N218" s="199">
        <v>0</v>
      </c>
      <c r="O218" s="199">
        <v>0</v>
      </c>
      <c r="P218" s="199">
        <f t="shared" si="36"/>
        <v>0</v>
      </c>
      <c r="Q218" s="199">
        <f t="shared" si="37"/>
        <v>0</v>
      </c>
      <c r="R218" s="199" t="e">
        <f t="shared" si="38"/>
        <v>#DIV/0!</v>
      </c>
      <c r="S218" s="200"/>
      <c r="T218" s="200">
        <f t="shared" si="39"/>
        <v>0</v>
      </c>
      <c r="U218" s="200" t="e">
        <f t="shared" si="40"/>
        <v>#DIV/0!</v>
      </c>
    </row>
    <row r="219" spans="1:21" ht="30" x14ac:dyDescent="0.25">
      <c r="A219" s="306"/>
      <c r="B219" s="311"/>
      <c r="C219" s="197" t="s">
        <v>163</v>
      </c>
      <c r="D219" s="201">
        <v>5.72</v>
      </c>
      <c r="E219" s="199">
        <v>52.39</v>
      </c>
      <c r="F219" s="199">
        <v>54.74</v>
      </c>
      <c r="G219" s="199">
        <f t="shared" si="31"/>
        <v>299.67079999999999</v>
      </c>
      <c r="H219" s="199">
        <f t="shared" si="32"/>
        <v>313.11279999999999</v>
      </c>
      <c r="I219" s="199">
        <f t="shared" si="33"/>
        <v>104.48558885283452</v>
      </c>
      <c r="J219" s="200">
        <v>59.68</v>
      </c>
      <c r="K219" s="200">
        <f t="shared" si="34"/>
        <v>341.36959999999999</v>
      </c>
      <c r="L219" s="181">
        <f t="shared" si="35"/>
        <v>109.02447935696019</v>
      </c>
      <c r="M219" s="201"/>
      <c r="N219" s="199">
        <v>0</v>
      </c>
      <c r="O219" s="199">
        <v>0</v>
      </c>
      <c r="P219" s="199">
        <f t="shared" si="36"/>
        <v>0</v>
      </c>
      <c r="Q219" s="199">
        <f t="shared" si="37"/>
        <v>0</v>
      </c>
      <c r="R219" s="199" t="e">
        <f t="shared" si="38"/>
        <v>#DIV/0!</v>
      </c>
      <c r="S219" s="200"/>
      <c r="T219" s="200">
        <f t="shared" si="39"/>
        <v>0</v>
      </c>
      <c r="U219" s="200" t="e">
        <f t="shared" si="40"/>
        <v>#DIV/0!</v>
      </c>
    </row>
    <row r="220" spans="1:21" ht="73.5" customHeight="1" x14ac:dyDescent="0.25">
      <c r="A220" s="306"/>
      <c r="B220" s="311"/>
      <c r="C220" s="197" t="s">
        <v>164</v>
      </c>
      <c r="D220" s="201">
        <v>9</v>
      </c>
      <c r="E220" s="199">
        <v>43.91</v>
      </c>
      <c r="F220" s="199">
        <v>45.89</v>
      </c>
      <c r="G220" s="199">
        <f t="shared" si="31"/>
        <v>395.18999999999994</v>
      </c>
      <c r="H220" s="199">
        <f t="shared" si="32"/>
        <v>413.01</v>
      </c>
      <c r="I220" s="199">
        <f t="shared" si="33"/>
        <v>104.50922341152358</v>
      </c>
      <c r="J220" s="200">
        <v>50.02</v>
      </c>
      <c r="K220" s="200">
        <f t="shared" si="34"/>
        <v>450.18</v>
      </c>
      <c r="L220" s="181">
        <f t="shared" si="35"/>
        <v>108.99978208760079</v>
      </c>
      <c r="M220" s="201"/>
      <c r="N220" s="199">
        <v>0</v>
      </c>
      <c r="O220" s="199">
        <v>0</v>
      </c>
      <c r="P220" s="199">
        <f t="shared" si="36"/>
        <v>0</v>
      </c>
      <c r="Q220" s="199">
        <f t="shared" si="37"/>
        <v>0</v>
      </c>
      <c r="R220" s="199" t="e">
        <f t="shared" si="38"/>
        <v>#DIV/0!</v>
      </c>
      <c r="S220" s="200"/>
      <c r="T220" s="200">
        <f t="shared" si="39"/>
        <v>0</v>
      </c>
      <c r="U220" s="200" t="e">
        <f t="shared" si="40"/>
        <v>#DIV/0!</v>
      </c>
    </row>
    <row r="221" spans="1:21" ht="30" x14ac:dyDescent="0.25">
      <c r="A221" s="306"/>
      <c r="B221" s="311"/>
      <c r="C221" s="197" t="s">
        <v>165</v>
      </c>
      <c r="D221" s="201">
        <v>6</v>
      </c>
      <c r="E221" s="199">
        <v>53.42</v>
      </c>
      <c r="F221" s="199">
        <v>55.82</v>
      </c>
      <c r="G221" s="199">
        <f t="shared" si="31"/>
        <v>320.52</v>
      </c>
      <c r="H221" s="199">
        <f t="shared" si="32"/>
        <v>334.92</v>
      </c>
      <c r="I221" s="199">
        <f t="shared" si="33"/>
        <v>104.49269936353424</v>
      </c>
      <c r="J221" s="200">
        <v>60.85</v>
      </c>
      <c r="K221" s="200">
        <f t="shared" si="34"/>
        <v>365.1</v>
      </c>
      <c r="L221" s="181">
        <f t="shared" si="35"/>
        <v>109.01110713006091</v>
      </c>
      <c r="M221" s="201"/>
      <c r="N221" s="199">
        <v>0</v>
      </c>
      <c r="O221" s="199">
        <v>0</v>
      </c>
      <c r="P221" s="199">
        <f t="shared" si="36"/>
        <v>0</v>
      </c>
      <c r="Q221" s="199">
        <f t="shared" si="37"/>
        <v>0</v>
      </c>
      <c r="R221" s="199" t="e">
        <f t="shared" si="38"/>
        <v>#DIV/0!</v>
      </c>
      <c r="S221" s="200"/>
      <c r="T221" s="200">
        <f t="shared" si="39"/>
        <v>0</v>
      </c>
      <c r="U221" s="200" t="e">
        <f t="shared" si="40"/>
        <v>#DIV/0!</v>
      </c>
    </row>
    <row r="222" spans="1:21" ht="30" x14ac:dyDescent="0.25">
      <c r="A222" s="306"/>
      <c r="B222" s="311"/>
      <c r="C222" s="197" t="s">
        <v>166</v>
      </c>
      <c r="D222" s="201">
        <v>13.6</v>
      </c>
      <c r="E222" s="199">
        <v>54.32</v>
      </c>
      <c r="F222" s="199">
        <v>56.77</v>
      </c>
      <c r="G222" s="199">
        <f t="shared" si="31"/>
        <v>738.75199999999995</v>
      </c>
      <c r="H222" s="199">
        <f t="shared" si="32"/>
        <v>772.072</v>
      </c>
      <c r="I222" s="199">
        <f t="shared" si="33"/>
        <v>104.51030927835052</v>
      </c>
      <c r="J222" s="200">
        <v>61.88</v>
      </c>
      <c r="K222" s="200">
        <f t="shared" si="34"/>
        <v>841.56799999999998</v>
      </c>
      <c r="L222" s="181">
        <f t="shared" si="35"/>
        <v>109.00123304562268</v>
      </c>
      <c r="M222" s="201"/>
      <c r="N222" s="199">
        <v>0</v>
      </c>
      <c r="O222" s="199">
        <v>0</v>
      </c>
      <c r="P222" s="199">
        <f t="shared" si="36"/>
        <v>0</v>
      </c>
      <c r="Q222" s="199">
        <f t="shared" si="37"/>
        <v>0</v>
      </c>
      <c r="R222" s="199" t="e">
        <f t="shared" si="38"/>
        <v>#DIV/0!</v>
      </c>
      <c r="S222" s="200"/>
      <c r="T222" s="200">
        <f t="shared" si="39"/>
        <v>0</v>
      </c>
      <c r="U222" s="200" t="e">
        <f t="shared" si="40"/>
        <v>#DIV/0!</v>
      </c>
    </row>
    <row r="223" spans="1:21" ht="30" x14ac:dyDescent="0.25">
      <c r="A223" s="306"/>
      <c r="B223" s="311"/>
      <c r="C223" s="197" t="s">
        <v>324</v>
      </c>
      <c r="D223" s="201">
        <v>31.88</v>
      </c>
      <c r="E223" s="199"/>
      <c r="F223" s="199">
        <v>42.7</v>
      </c>
      <c r="G223" s="199">
        <f t="shared" si="31"/>
        <v>0</v>
      </c>
      <c r="H223" s="199">
        <f t="shared" si="32"/>
        <v>1361.2760000000001</v>
      </c>
      <c r="I223" s="199" t="e">
        <f t="shared" si="33"/>
        <v>#DIV/0!</v>
      </c>
      <c r="J223" s="200">
        <v>46.54</v>
      </c>
      <c r="K223" s="200">
        <f t="shared" si="34"/>
        <v>1483.6951999999999</v>
      </c>
      <c r="L223" s="181">
        <f t="shared" si="35"/>
        <v>108.99297423887586</v>
      </c>
      <c r="M223" s="201"/>
      <c r="N223" s="199"/>
      <c r="O223" s="199"/>
      <c r="P223" s="199">
        <f t="shared" si="36"/>
        <v>0</v>
      </c>
      <c r="Q223" s="199">
        <f t="shared" si="37"/>
        <v>0</v>
      </c>
      <c r="R223" s="199" t="e">
        <f t="shared" si="38"/>
        <v>#DIV/0!</v>
      </c>
      <c r="S223" s="200"/>
      <c r="T223" s="200">
        <f t="shared" si="39"/>
        <v>0</v>
      </c>
      <c r="U223" s="200" t="e">
        <f t="shared" si="40"/>
        <v>#DIV/0!</v>
      </c>
    </row>
    <row r="224" spans="1:21" x14ac:dyDescent="0.25">
      <c r="A224" s="306"/>
      <c r="B224" s="311"/>
      <c r="C224" s="197" t="s">
        <v>152</v>
      </c>
      <c r="D224" s="201">
        <v>12.6</v>
      </c>
      <c r="E224" s="199">
        <v>52.51</v>
      </c>
      <c r="F224" s="199">
        <v>54.88</v>
      </c>
      <c r="G224" s="199">
        <f t="shared" si="31"/>
        <v>661.62599999999998</v>
      </c>
      <c r="H224" s="199">
        <f t="shared" si="32"/>
        <v>691.48800000000006</v>
      </c>
      <c r="I224" s="199">
        <f t="shared" si="33"/>
        <v>104.51342601409257</v>
      </c>
      <c r="J224" s="200">
        <v>59.82</v>
      </c>
      <c r="K224" s="200">
        <f t="shared" si="34"/>
        <v>753.73199999999997</v>
      </c>
      <c r="L224" s="181">
        <f t="shared" si="35"/>
        <v>109.00145772594752</v>
      </c>
      <c r="M224" s="201"/>
      <c r="N224" s="199">
        <v>0</v>
      </c>
      <c r="O224" s="199">
        <v>0</v>
      </c>
      <c r="P224" s="199">
        <f t="shared" si="36"/>
        <v>0</v>
      </c>
      <c r="Q224" s="199">
        <f t="shared" si="37"/>
        <v>0</v>
      </c>
      <c r="R224" s="199" t="e">
        <f t="shared" si="38"/>
        <v>#DIV/0!</v>
      </c>
      <c r="S224" s="200"/>
      <c r="T224" s="200">
        <f t="shared" si="39"/>
        <v>0</v>
      </c>
      <c r="U224" s="200" t="e">
        <f t="shared" si="40"/>
        <v>#DIV/0!</v>
      </c>
    </row>
    <row r="225" spans="1:24" x14ac:dyDescent="0.25">
      <c r="A225" s="306"/>
      <c r="B225" s="311"/>
      <c r="C225" s="197" t="s">
        <v>252</v>
      </c>
      <c r="D225" s="201">
        <v>13.72</v>
      </c>
      <c r="E225" s="199">
        <v>43.31</v>
      </c>
      <c r="F225" s="199">
        <v>45.25</v>
      </c>
      <c r="G225" s="199">
        <f t="shared" si="31"/>
        <v>594.21320000000003</v>
      </c>
      <c r="H225" s="199">
        <f t="shared" si="32"/>
        <v>620.83000000000004</v>
      </c>
      <c r="I225" s="199">
        <f t="shared" si="33"/>
        <v>104.47933502655276</v>
      </c>
      <c r="J225" s="200">
        <v>49.32</v>
      </c>
      <c r="K225" s="200">
        <f t="shared" si="34"/>
        <v>676.67040000000009</v>
      </c>
      <c r="L225" s="181">
        <f t="shared" si="35"/>
        <v>108.99447513812154</v>
      </c>
      <c r="M225" s="201"/>
      <c r="N225" s="199">
        <v>0</v>
      </c>
      <c r="O225" s="199">
        <v>0</v>
      </c>
      <c r="P225" s="199">
        <f t="shared" si="36"/>
        <v>0</v>
      </c>
      <c r="Q225" s="199">
        <f t="shared" si="37"/>
        <v>0</v>
      </c>
      <c r="R225" s="199" t="e">
        <f t="shared" si="38"/>
        <v>#DIV/0!</v>
      </c>
      <c r="S225" s="200"/>
      <c r="T225" s="200">
        <f t="shared" si="39"/>
        <v>0</v>
      </c>
      <c r="U225" s="200" t="e">
        <f t="shared" si="40"/>
        <v>#DIV/0!</v>
      </c>
    </row>
    <row r="226" spans="1:24" ht="30" x14ac:dyDescent="0.25">
      <c r="A226" s="306"/>
      <c r="B226" s="311"/>
      <c r="C226" s="197" t="s">
        <v>253</v>
      </c>
      <c r="D226" s="201">
        <v>8.8699999999999992</v>
      </c>
      <c r="E226" s="199">
        <v>50.24</v>
      </c>
      <c r="F226" s="199">
        <v>52.5</v>
      </c>
      <c r="G226" s="199">
        <f t="shared" si="31"/>
        <v>445.62879999999996</v>
      </c>
      <c r="H226" s="199">
        <f t="shared" si="32"/>
        <v>465.67499999999995</v>
      </c>
      <c r="I226" s="199">
        <f t="shared" si="33"/>
        <v>104.49840764331211</v>
      </c>
      <c r="J226" s="200">
        <v>57.23</v>
      </c>
      <c r="K226" s="200">
        <f t="shared" si="34"/>
        <v>507.63009999999991</v>
      </c>
      <c r="L226" s="181">
        <f t="shared" si="35"/>
        <v>109.0095238095238</v>
      </c>
      <c r="M226" s="201"/>
      <c r="N226" s="199">
        <v>0</v>
      </c>
      <c r="O226" s="199">
        <v>0</v>
      </c>
      <c r="P226" s="199">
        <f t="shared" si="36"/>
        <v>0</v>
      </c>
      <c r="Q226" s="199">
        <f t="shared" si="37"/>
        <v>0</v>
      </c>
      <c r="R226" s="199" t="e">
        <f t="shared" si="38"/>
        <v>#DIV/0!</v>
      </c>
      <c r="S226" s="200"/>
      <c r="T226" s="200">
        <f t="shared" si="39"/>
        <v>0</v>
      </c>
      <c r="U226" s="200" t="e">
        <f t="shared" si="40"/>
        <v>#DIV/0!</v>
      </c>
    </row>
    <row r="227" spans="1:24" ht="30" x14ac:dyDescent="0.25">
      <c r="A227" s="306"/>
      <c r="B227" s="311"/>
      <c r="C227" s="197" t="s">
        <v>254</v>
      </c>
      <c r="D227" s="201">
        <v>11.14</v>
      </c>
      <c r="E227" s="199">
        <v>47.1</v>
      </c>
      <c r="F227" s="199">
        <v>49.22</v>
      </c>
      <c r="G227" s="199">
        <f t="shared" si="31"/>
        <v>524.69400000000007</v>
      </c>
      <c r="H227" s="199">
        <f t="shared" si="32"/>
        <v>548.31079999999997</v>
      </c>
      <c r="I227" s="199">
        <f t="shared" si="33"/>
        <v>104.50106157112526</v>
      </c>
      <c r="J227" s="200">
        <v>53.65</v>
      </c>
      <c r="K227" s="200">
        <f t="shared" si="34"/>
        <v>597.66100000000006</v>
      </c>
      <c r="L227" s="181">
        <f t="shared" si="35"/>
        <v>109.00040633888663</v>
      </c>
      <c r="M227" s="201"/>
      <c r="N227" s="199">
        <v>0</v>
      </c>
      <c r="O227" s="199">
        <v>0</v>
      </c>
      <c r="P227" s="199">
        <f t="shared" si="36"/>
        <v>0</v>
      </c>
      <c r="Q227" s="199">
        <f t="shared" si="37"/>
        <v>0</v>
      </c>
      <c r="R227" s="199" t="e">
        <f t="shared" si="38"/>
        <v>#DIV/0!</v>
      </c>
      <c r="S227" s="200"/>
      <c r="T227" s="200">
        <f t="shared" si="39"/>
        <v>0</v>
      </c>
      <c r="U227" s="200" t="e">
        <f t="shared" si="40"/>
        <v>#DIV/0!</v>
      </c>
    </row>
    <row r="228" spans="1:24" x14ac:dyDescent="0.25">
      <c r="A228" s="306"/>
      <c r="B228" s="311"/>
      <c r="C228" s="197" t="s">
        <v>255</v>
      </c>
      <c r="D228" s="201">
        <v>26.16</v>
      </c>
      <c r="E228" s="199">
        <v>41.64</v>
      </c>
      <c r="F228" s="199">
        <v>43.51</v>
      </c>
      <c r="G228" s="199">
        <f t="shared" si="31"/>
        <v>1089.3024</v>
      </c>
      <c r="H228" s="199">
        <f t="shared" si="32"/>
        <v>1138.2215999999999</v>
      </c>
      <c r="I228" s="199">
        <f t="shared" si="33"/>
        <v>104.49087415946205</v>
      </c>
      <c r="J228" s="200">
        <v>47.42</v>
      </c>
      <c r="K228" s="200">
        <f t="shared" si="34"/>
        <v>1240.5072</v>
      </c>
      <c r="L228" s="181">
        <f t="shared" si="35"/>
        <v>108.98643989887383</v>
      </c>
      <c r="M228" s="201"/>
      <c r="N228" s="199">
        <v>0</v>
      </c>
      <c r="O228" s="199">
        <v>0</v>
      </c>
      <c r="P228" s="199">
        <f t="shared" si="36"/>
        <v>0</v>
      </c>
      <c r="Q228" s="199">
        <f t="shared" si="37"/>
        <v>0</v>
      </c>
      <c r="R228" s="199" t="e">
        <f t="shared" si="38"/>
        <v>#DIV/0!</v>
      </c>
      <c r="S228" s="200"/>
      <c r="T228" s="200">
        <f t="shared" si="39"/>
        <v>0</v>
      </c>
      <c r="U228" s="200" t="e">
        <f t="shared" si="40"/>
        <v>#DIV/0!</v>
      </c>
    </row>
    <row r="229" spans="1:24" ht="55.5" customHeight="1" x14ac:dyDescent="0.25">
      <c r="A229" s="306"/>
      <c r="B229" s="311"/>
      <c r="C229" s="197" t="s">
        <v>257</v>
      </c>
      <c r="D229" s="201">
        <v>65.709999999999994</v>
      </c>
      <c r="E229" s="199">
        <v>54.41</v>
      </c>
      <c r="F229" s="199">
        <v>56.86</v>
      </c>
      <c r="G229" s="199">
        <f t="shared" si="31"/>
        <v>3575.2810999999992</v>
      </c>
      <c r="H229" s="199">
        <f t="shared" si="32"/>
        <v>3736.2705999999998</v>
      </c>
      <c r="I229" s="199">
        <f t="shared" si="33"/>
        <v>104.50284874104025</v>
      </c>
      <c r="J229" s="200">
        <v>61.97</v>
      </c>
      <c r="K229" s="200">
        <f t="shared" si="34"/>
        <v>4072.0486999999994</v>
      </c>
      <c r="L229" s="181">
        <f t="shared" si="35"/>
        <v>108.98698557861415</v>
      </c>
      <c r="M229" s="201"/>
      <c r="N229" s="199">
        <v>0</v>
      </c>
      <c r="O229" s="199">
        <v>0</v>
      </c>
      <c r="P229" s="199">
        <f t="shared" si="36"/>
        <v>0</v>
      </c>
      <c r="Q229" s="199">
        <f t="shared" si="37"/>
        <v>0</v>
      </c>
      <c r="R229" s="199" t="e">
        <f t="shared" si="38"/>
        <v>#DIV/0!</v>
      </c>
      <c r="S229" s="200"/>
      <c r="T229" s="200">
        <f t="shared" si="39"/>
        <v>0</v>
      </c>
      <c r="U229" s="200" t="e">
        <f t="shared" si="40"/>
        <v>#DIV/0!</v>
      </c>
    </row>
    <row r="230" spans="1:24" ht="45" customHeight="1" x14ac:dyDescent="0.25">
      <c r="A230" s="306"/>
      <c r="B230" s="311"/>
      <c r="C230" s="197" t="s">
        <v>258</v>
      </c>
      <c r="D230" s="201">
        <v>15.84</v>
      </c>
      <c r="E230" s="199">
        <v>45.24</v>
      </c>
      <c r="F230" s="199">
        <v>47.28</v>
      </c>
      <c r="G230" s="199">
        <f t="shared" si="31"/>
        <v>716.60160000000008</v>
      </c>
      <c r="H230" s="199">
        <f t="shared" si="32"/>
        <v>748.91520000000003</v>
      </c>
      <c r="I230" s="199">
        <f t="shared" si="33"/>
        <v>104.50928381962865</v>
      </c>
      <c r="J230" s="200">
        <v>51.54</v>
      </c>
      <c r="K230" s="200">
        <f t="shared" si="34"/>
        <v>816.39359999999999</v>
      </c>
      <c r="L230" s="181">
        <f t="shared" si="35"/>
        <v>109.01015228426397</v>
      </c>
      <c r="M230" s="201"/>
      <c r="N230" s="199">
        <v>0</v>
      </c>
      <c r="O230" s="199">
        <v>0</v>
      </c>
      <c r="P230" s="199">
        <f t="shared" si="36"/>
        <v>0</v>
      </c>
      <c r="Q230" s="199">
        <f t="shared" si="37"/>
        <v>0</v>
      </c>
      <c r="R230" s="199" t="e">
        <f t="shared" si="38"/>
        <v>#DIV/0!</v>
      </c>
      <c r="S230" s="200"/>
      <c r="T230" s="200">
        <f t="shared" si="39"/>
        <v>0</v>
      </c>
      <c r="U230" s="200" t="e">
        <f t="shared" si="40"/>
        <v>#DIV/0!</v>
      </c>
    </row>
    <row r="231" spans="1:24" ht="30" x14ac:dyDescent="0.25">
      <c r="A231" s="306"/>
      <c r="B231" s="311"/>
      <c r="C231" s="197" t="s">
        <v>256</v>
      </c>
      <c r="D231" s="201">
        <v>23.76</v>
      </c>
      <c r="E231" s="199">
        <v>45.16</v>
      </c>
      <c r="F231" s="199">
        <v>47.18</v>
      </c>
      <c r="G231" s="199">
        <f t="shared" si="31"/>
        <v>1073.0016000000001</v>
      </c>
      <c r="H231" s="199">
        <f t="shared" si="32"/>
        <v>1120.9968000000001</v>
      </c>
      <c r="I231" s="199">
        <f t="shared" si="33"/>
        <v>104.47298494242693</v>
      </c>
      <c r="J231" s="200">
        <v>51.43</v>
      </c>
      <c r="K231" s="200">
        <f t="shared" si="34"/>
        <v>1221.9768000000001</v>
      </c>
      <c r="L231" s="181">
        <f t="shared" si="35"/>
        <v>109.00805426027978</v>
      </c>
      <c r="M231" s="201"/>
      <c r="N231" s="199">
        <v>0</v>
      </c>
      <c r="O231" s="199">
        <v>0</v>
      </c>
      <c r="P231" s="199">
        <f t="shared" si="36"/>
        <v>0</v>
      </c>
      <c r="Q231" s="199">
        <f t="shared" si="37"/>
        <v>0</v>
      </c>
      <c r="R231" s="199" t="e">
        <f t="shared" si="38"/>
        <v>#DIV/0!</v>
      </c>
      <c r="S231" s="200"/>
      <c r="T231" s="200">
        <f t="shared" si="39"/>
        <v>0</v>
      </c>
      <c r="U231" s="200" t="e">
        <f t="shared" si="40"/>
        <v>#DIV/0!</v>
      </c>
    </row>
    <row r="232" spans="1:24" x14ac:dyDescent="0.25">
      <c r="A232" s="306"/>
      <c r="B232" s="311"/>
      <c r="C232" s="197" t="s">
        <v>69</v>
      </c>
      <c r="D232" s="201">
        <v>20</v>
      </c>
      <c r="E232" s="199">
        <v>48.6</v>
      </c>
      <c r="F232" s="199">
        <v>50.78</v>
      </c>
      <c r="G232" s="199">
        <f t="shared" si="31"/>
        <v>972</v>
      </c>
      <c r="H232" s="199">
        <f t="shared" si="32"/>
        <v>1015.6</v>
      </c>
      <c r="I232" s="199">
        <f t="shared" si="33"/>
        <v>104.48559670781894</v>
      </c>
      <c r="J232" s="200">
        <v>55.36</v>
      </c>
      <c r="K232" s="200">
        <f t="shared" si="34"/>
        <v>1107.2</v>
      </c>
      <c r="L232" s="181">
        <f t="shared" si="35"/>
        <v>109.01929893658921</v>
      </c>
      <c r="M232" s="201"/>
      <c r="N232" s="199">
        <v>0</v>
      </c>
      <c r="O232" s="199">
        <v>0</v>
      </c>
      <c r="P232" s="199">
        <f t="shared" si="36"/>
        <v>0</v>
      </c>
      <c r="Q232" s="199">
        <f t="shared" si="37"/>
        <v>0</v>
      </c>
      <c r="R232" s="199" t="e">
        <f t="shared" si="38"/>
        <v>#DIV/0!</v>
      </c>
      <c r="S232" s="200"/>
      <c r="T232" s="200">
        <f t="shared" si="39"/>
        <v>0</v>
      </c>
      <c r="U232" s="200" t="e">
        <f t="shared" si="40"/>
        <v>#DIV/0!</v>
      </c>
    </row>
    <row r="233" spans="1:24" x14ac:dyDescent="0.25">
      <c r="A233" s="306"/>
      <c r="B233" s="311"/>
      <c r="C233" s="197" t="s">
        <v>148</v>
      </c>
      <c r="D233" s="201">
        <v>99.28</v>
      </c>
      <c r="E233" s="199">
        <v>41.33</v>
      </c>
      <c r="F233" s="199">
        <v>43.19</v>
      </c>
      <c r="G233" s="199">
        <f t="shared" si="31"/>
        <v>4103.2424000000001</v>
      </c>
      <c r="H233" s="199">
        <f t="shared" si="32"/>
        <v>4287.9031999999997</v>
      </c>
      <c r="I233" s="199">
        <f t="shared" si="33"/>
        <v>104.50036293249457</v>
      </c>
      <c r="J233" s="200">
        <v>47.08</v>
      </c>
      <c r="K233" s="200">
        <f t="shared" si="34"/>
        <v>4674.1023999999998</v>
      </c>
      <c r="L233" s="181">
        <f t="shared" si="35"/>
        <v>109.00671451724936</v>
      </c>
      <c r="M233" s="201">
        <v>21.04</v>
      </c>
      <c r="N233" s="199">
        <v>58.98</v>
      </c>
      <c r="O233" s="199">
        <v>61.63</v>
      </c>
      <c r="P233" s="199">
        <f t="shared" si="36"/>
        <v>1240.9391999999998</v>
      </c>
      <c r="Q233" s="199">
        <f t="shared" si="37"/>
        <v>1296.6952000000001</v>
      </c>
      <c r="R233" s="199">
        <f t="shared" si="38"/>
        <v>104.49304849101392</v>
      </c>
      <c r="S233" s="200">
        <v>67.180000000000007</v>
      </c>
      <c r="T233" s="200">
        <f t="shared" si="39"/>
        <v>1413.4672</v>
      </c>
      <c r="U233" s="200">
        <f t="shared" si="40"/>
        <v>109.005354535129</v>
      </c>
    </row>
    <row r="234" spans="1:24" x14ac:dyDescent="0.25">
      <c r="B234" s="175" t="s">
        <v>325</v>
      </c>
      <c r="D234" s="202">
        <f>SUM(D5:D233)</f>
        <v>35789.558999999994</v>
      </c>
      <c r="F234" s="186">
        <f>H234/D234</f>
        <v>30.267517517329566</v>
      </c>
      <c r="G234" s="177">
        <f>SUM(G5:G233)</f>
        <v>1026497.1768699999</v>
      </c>
      <c r="H234" s="177">
        <f>SUM(H5:H233)</f>
        <v>1083261.1039699998</v>
      </c>
      <c r="J234" s="184">
        <f>K234/D234</f>
        <v>33.462556185450644</v>
      </c>
      <c r="K234" s="178">
        <f>SUM(K5:K233)</f>
        <v>1197610.1288900005</v>
      </c>
      <c r="L234" s="182">
        <f>K234/H234*100</f>
        <v>110.55599841081043</v>
      </c>
      <c r="M234" s="202">
        <f>SUM(M5:M233)</f>
        <v>28919.108000000004</v>
      </c>
      <c r="O234" s="186">
        <f>Q234/M234</f>
        <v>20.623473072890068</v>
      </c>
      <c r="P234" s="177">
        <f>SUM(P5:P233)</f>
        <v>568821.76078000013</v>
      </c>
      <c r="Q234" s="177">
        <f>SUM(Q5:Q233)</f>
        <v>596412.44512999977</v>
      </c>
      <c r="S234" s="184">
        <f>T234/M234</f>
        <v>22.843464605823936</v>
      </c>
      <c r="T234" s="178">
        <f>SUM(T5:T233)</f>
        <v>660612.62002999987</v>
      </c>
      <c r="U234" s="182">
        <f>T234/Q234*100</f>
        <v>110.7643922296099</v>
      </c>
      <c r="V234" s="169">
        <f>H234+Q234</f>
        <v>1679673.5490999995</v>
      </c>
      <c r="W234" s="169">
        <f>K234+T234</f>
        <v>1858222.7489200004</v>
      </c>
      <c r="X234" s="190">
        <f>W234/V234*100</f>
        <v>110.62999413878197</v>
      </c>
    </row>
    <row r="237" spans="1:24" x14ac:dyDescent="0.25">
      <c r="Q237" s="177" t="e">
        <f>Q235/P235*100</f>
        <v>#DIV/0!</v>
      </c>
    </row>
    <row r="240" spans="1:24" ht="30" x14ac:dyDescent="0.25">
      <c r="B240" s="198" t="s">
        <v>243</v>
      </c>
      <c r="C240" s="197"/>
      <c r="D240" s="201">
        <v>886.12800000000004</v>
      </c>
      <c r="E240" s="199">
        <v>549.74</v>
      </c>
      <c r="F240" s="199">
        <v>585.47</v>
      </c>
      <c r="G240" s="199">
        <f>D240*E240</f>
        <v>487140.00672</v>
      </c>
      <c r="H240" s="199">
        <f>D240*F240</f>
        <v>518801.36016000004</v>
      </c>
      <c r="I240" s="199">
        <f>F240/E240*100</f>
        <v>106.49943609706408</v>
      </c>
      <c r="J240" s="180">
        <f>F240*1.1</f>
        <v>644.01700000000005</v>
      </c>
      <c r="K240" s="200">
        <f>J240*D240</f>
        <v>570681.4961760001</v>
      </c>
      <c r="L240" s="181">
        <f>J240/F240*100</f>
        <v>110.00000000000001</v>
      </c>
    </row>
    <row r="241" spans="2:12" ht="60" customHeight="1" x14ac:dyDescent="0.25">
      <c r="B241" s="198" t="s">
        <v>286</v>
      </c>
      <c r="C241" s="197"/>
      <c r="D241" s="201">
        <v>1274.72</v>
      </c>
      <c r="E241" s="199">
        <v>524.54999999999995</v>
      </c>
      <c r="F241" s="199">
        <v>547.98</v>
      </c>
      <c r="G241" s="199">
        <f>D241*E241</f>
        <v>668654.37599999993</v>
      </c>
      <c r="H241" s="199">
        <f>D241*F241</f>
        <v>698521.06560000009</v>
      </c>
      <c r="I241" s="199">
        <f>F241/E241*100</f>
        <v>104.46668573062627</v>
      </c>
      <c r="J241" s="200">
        <v>597.04</v>
      </c>
      <c r="K241" s="200">
        <f>J241*D241:D242</f>
        <v>761058.82880000002</v>
      </c>
      <c r="L241" s="181">
        <f>J241/F241*100</f>
        <v>108.95288149202524</v>
      </c>
    </row>
    <row r="242" spans="2:12" x14ac:dyDescent="0.25">
      <c r="B242" s="198"/>
      <c r="C242" s="197"/>
      <c r="D242" s="201">
        <f>SUM(D240:D241)</f>
        <v>2160.848</v>
      </c>
      <c r="E242" s="199">
        <f>G242/D242</f>
        <v>534.88000207326013</v>
      </c>
      <c r="F242" s="199">
        <f>H242/D242</f>
        <v>563.35402849251773</v>
      </c>
      <c r="G242" s="199">
        <f>SUM(G240:G241)</f>
        <v>1155794.3827199999</v>
      </c>
      <c r="H242" s="199">
        <f>SUM(H240:H241)</f>
        <v>1217322.42576</v>
      </c>
      <c r="I242" s="199">
        <f>H242/G242*100</f>
        <v>105.32344195125802</v>
      </c>
      <c r="J242" s="185">
        <f>K242/D242+0.01</f>
        <v>616.31449017052569</v>
      </c>
      <c r="K242" s="200">
        <f>SUM(K240:K241)</f>
        <v>1331740.324976</v>
      </c>
      <c r="L242" s="183">
        <f>K242/H242*100</f>
        <v>109.39914494260357</v>
      </c>
    </row>
    <row r="243" spans="2:12" x14ac:dyDescent="0.25">
      <c r="B243" s="198"/>
      <c r="C243" s="197"/>
      <c r="D243" s="201"/>
      <c r="E243" s="199"/>
      <c r="F243" s="199"/>
      <c r="G243" s="199"/>
      <c r="H243" s="199"/>
      <c r="I243" s="199"/>
      <c r="J243" s="200"/>
      <c r="K243" s="200"/>
      <c r="L243" s="200"/>
    </row>
  </sheetData>
  <autoFilter ref="C1:C237"/>
  <mergeCells count="51">
    <mergeCell ref="A123:A124"/>
    <mergeCell ref="B123:B124"/>
    <mergeCell ref="A126:A133"/>
    <mergeCell ref="B127:B133"/>
    <mergeCell ref="A167:A233"/>
    <mergeCell ref="B167:B233"/>
    <mergeCell ref="A138:A140"/>
    <mergeCell ref="B138:B140"/>
    <mergeCell ref="A144:A145"/>
    <mergeCell ref="B144:B145"/>
    <mergeCell ref="A150:A152"/>
    <mergeCell ref="B150:B152"/>
    <mergeCell ref="A74:A81"/>
    <mergeCell ref="B74:B81"/>
    <mergeCell ref="A95:A99"/>
    <mergeCell ref="B95:B99"/>
    <mergeCell ref="A105:A119"/>
    <mergeCell ref="B105:B119"/>
    <mergeCell ref="B85:B86"/>
    <mergeCell ref="A85:A86"/>
    <mergeCell ref="A40:A61"/>
    <mergeCell ref="B40:B61"/>
    <mergeCell ref="A64:A65"/>
    <mergeCell ref="B64:B65"/>
    <mergeCell ref="A67:A70"/>
    <mergeCell ref="B67:B70"/>
    <mergeCell ref="A16:A24"/>
    <mergeCell ref="B16:B24"/>
    <mergeCell ref="A27:A28"/>
    <mergeCell ref="B27:B28"/>
    <mergeCell ref="A36:A38"/>
    <mergeCell ref="B36:B38"/>
    <mergeCell ref="E3:I3"/>
    <mergeCell ref="J3:L3"/>
    <mergeCell ref="D1:L1"/>
    <mergeCell ref="M1:U1"/>
    <mergeCell ref="E2:I2"/>
    <mergeCell ref="J2:L2"/>
    <mergeCell ref="M2:R2"/>
    <mergeCell ref="S2:U2"/>
    <mergeCell ref="M3:M4"/>
    <mergeCell ref="N3:R3"/>
    <mergeCell ref="S3:U3"/>
    <mergeCell ref="A12:A15"/>
    <mergeCell ref="B12:B15"/>
    <mergeCell ref="D3:D4"/>
    <mergeCell ref="A5:A7"/>
    <mergeCell ref="B5:B7"/>
    <mergeCell ref="A1:A4"/>
    <mergeCell ref="B1:B4"/>
    <mergeCell ref="C1:C4"/>
  </mergeCells>
  <pageMargins left="0.70866141732283472" right="0.70866141732283472" top="0.74803149606299213" bottom="0.74803149606299213" header="0.31496062992125984" footer="0.31496062992125984"/>
  <pageSetup paperSize="9" scale="6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2"/>
  <sheetViews>
    <sheetView zoomScale="85" zoomScaleNormal="85" zoomScaleSheetLayoutView="70" workbookViewId="0">
      <pane xSplit="4" ySplit="5" topLeftCell="E211" activePane="bottomRight" state="frozen"/>
      <selection pane="topRight" activeCell="E1" sqref="E1"/>
      <selection pane="bottomLeft" activeCell="A4" sqref="A4"/>
      <selection pane="bottomRight" activeCell="A222" sqref="A222"/>
    </sheetView>
  </sheetViews>
  <sheetFormatPr defaultRowHeight="15" x14ac:dyDescent="0.25"/>
  <cols>
    <col min="1" max="1" width="9.140625" style="169" customWidth="1"/>
    <col min="2" max="2" width="25.5703125" style="175" customWidth="1"/>
    <col min="3" max="3" width="36.5703125" style="169" customWidth="1"/>
    <col min="4" max="4" width="14.85546875" style="176" hidden="1" customWidth="1"/>
    <col min="5" max="5" width="10.7109375" style="178" hidden="1" customWidth="1"/>
    <col min="6" max="6" width="14.85546875" style="178" hidden="1" customWidth="1"/>
    <col min="7" max="7" width="9.85546875" style="178" hidden="1" customWidth="1"/>
    <col min="8" max="8" width="17.140625" style="178" customWidth="1"/>
    <col min="9" max="9" width="17.28515625" style="178" customWidth="1"/>
    <col min="10" max="10" width="17.140625" style="178" customWidth="1"/>
    <col min="11" max="11" width="17" style="178" customWidth="1"/>
    <col min="12" max="13" width="18.42578125" style="169" customWidth="1"/>
    <col min="14" max="14" width="17.85546875" style="169" customWidth="1"/>
    <col min="15" max="16" width="17.42578125" style="169" customWidth="1"/>
    <col min="17" max="17" width="15.7109375" style="169" customWidth="1"/>
    <col min="18" max="18" width="15.140625" style="169" customWidth="1"/>
    <col min="19" max="19" width="17" style="169" customWidth="1"/>
    <col min="20" max="16384" width="9.140625" style="169"/>
  </cols>
  <sheetData>
    <row r="1" spans="1:19" s="204" customFormat="1" x14ac:dyDescent="0.25">
      <c r="B1" s="205"/>
      <c r="D1" s="206"/>
      <c r="E1" s="207"/>
      <c r="F1" s="207"/>
      <c r="G1" s="207"/>
      <c r="H1" s="207"/>
      <c r="I1" s="207"/>
      <c r="J1" s="207"/>
      <c r="K1" s="207"/>
    </row>
    <row r="2" spans="1:19" s="204" customFormat="1" ht="33.75" customHeight="1" x14ac:dyDescent="0.25">
      <c r="A2" s="334" t="s">
        <v>354</v>
      </c>
      <c r="B2" s="334"/>
      <c r="C2" s="334"/>
      <c r="D2" s="334"/>
      <c r="E2" s="334"/>
      <c r="F2" s="334"/>
      <c r="G2" s="334"/>
      <c r="H2" s="334"/>
      <c r="I2" s="334"/>
      <c r="J2" s="334"/>
      <c r="K2" s="334"/>
      <c r="L2" s="334"/>
      <c r="M2" s="334"/>
      <c r="N2" s="334"/>
      <c r="O2" s="334"/>
      <c r="P2" s="334"/>
      <c r="Q2" s="334"/>
      <c r="R2" s="334"/>
      <c r="S2" s="334"/>
    </row>
    <row r="3" spans="1:19" s="204" customFormat="1" ht="27" customHeight="1" x14ac:dyDescent="0.25">
      <c r="A3" s="335" t="s">
        <v>355</v>
      </c>
      <c r="B3" s="336" t="s">
        <v>356</v>
      </c>
      <c r="C3" s="337" t="s">
        <v>357</v>
      </c>
      <c r="D3" s="208" t="s">
        <v>1</v>
      </c>
      <c r="E3" s="208"/>
      <c r="F3" s="208"/>
      <c r="G3" s="208"/>
      <c r="H3" s="338" t="s">
        <v>358</v>
      </c>
      <c r="I3" s="339"/>
      <c r="J3" s="339"/>
      <c r="K3" s="340"/>
      <c r="L3" s="338" t="s">
        <v>2</v>
      </c>
      <c r="M3" s="339"/>
      <c r="N3" s="339"/>
      <c r="O3" s="340"/>
      <c r="P3" s="345" t="s">
        <v>361</v>
      </c>
      <c r="Q3" s="346"/>
      <c r="R3" s="346" t="s">
        <v>361</v>
      </c>
      <c r="S3" s="347"/>
    </row>
    <row r="4" spans="1:19" s="204" customFormat="1" ht="59.25" customHeight="1" x14ac:dyDescent="0.25">
      <c r="A4" s="335"/>
      <c r="B4" s="336"/>
      <c r="C4" s="337"/>
      <c r="D4" s="212" t="s">
        <v>340</v>
      </c>
      <c r="E4" s="350" t="s">
        <v>216</v>
      </c>
      <c r="F4" s="350"/>
      <c r="G4" s="350"/>
      <c r="H4" s="343" t="s">
        <v>359</v>
      </c>
      <c r="I4" s="351"/>
      <c r="J4" s="341" t="s">
        <v>360</v>
      </c>
      <c r="K4" s="342"/>
      <c r="L4" s="343" t="s">
        <v>359</v>
      </c>
      <c r="M4" s="344"/>
      <c r="N4" s="343" t="s">
        <v>360</v>
      </c>
      <c r="O4" s="344"/>
      <c r="P4" s="348" t="s">
        <v>359</v>
      </c>
      <c r="Q4" s="349"/>
      <c r="R4" s="348" t="s">
        <v>360</v>
      </c>
      <c r="S4" s="349"/>
    </row>
    <row r="5" spans="1:19" s="204" customFormat="1" ht="60" x14ac:dyDescent="0.25">
      <c r="A5" s="218"/>
      <c r="B5" s="236"/>
      <c r="C5" s="218"/>
      <c r="D5" s="212"/>
      <c r="E5" s="233" t="s">
        <v>321</v>
      </c>
      <c r="F5" s="233" t="s">
        <v>322</v>
      </c>
      <c r="G5" s="233" t="s">
        <v>299</v>
      </c>
      <c r="H5" s="237" t="s">
        <v>337</v>
      </c>
      <c r="I5" s="237" t="s">
        <v>338</v>
      </c>
      <c r="J5" s="237" t="s">
        <v>337</v>
      </c>
      <c r="K5" s="237" t="s">
        <v>338</v>
      </c>
      <c r="L5" s="237" t="s">
        <v>337</v>
      </c>
      <c r="M5" s="237" t="s">
        <v>338</v>
      </c>
      <c r="N5" s="237" t="s">
        <v>337</v>
      </c>
      <c r="O5" s="237" t="s">
        <v>338</v>
      </c>
      <c r="P5" s="208" t="s">
        <v>337</v>
      </c>
      <c r="Q5" s="208" t="s">
        <v>338</v>
      </c>
      <c r="R5" s="208" t="s">
        <v>337</v>
      </c>
      <c r="S5" s="208" t="s">
        <v>338</v>
      </c>
    </row>
    <row r="6" spans="1:19" s="204" customFormat="1" ht="15" customHeight="1" x14ac:dyDescent="0.25">
      <c r="A6" s="325">
        <v>1</v>
      </c>
      <c r="B6" s="322" t="s">
        <v>65</v>
      </c>
      <c r="C6" s="208" t="s">
        <v>202</v>
      </c>
      <c r="D6" s="238">
        <v>22.257000000000001</v>
      </c>
      <c r="E6" s="210">
        <v>33.47</v>
      </c>
      <c r="F6" s="210">
        <f t="shared" ref="F6:F89" si="0">D6*E6</f>
        <v>744.94178999999997</v>
      </c>
      <c r="G6" s="210" t="e">
        <f>E6/#REF!*100</f>
        <v>#REF!</v>
      </c>
      <c r="H6" s="210">
        <v>33.47</v>
      </c>
      <c r="I6" s="210">
        <v>37.82</v>
      </c>
      <c r="J6" s="210">
        <v>58.78</v>
      </c>
      <c r="K6" s="210">
        <v>149.1</v>
      </c>
      <c r="L6" s="217" t="s">
        <v>362</v>
      </c>
      <c r="M6" s="217" t="s">
        <v>362</v>
      </c>
      <c r="N6" s="217" t="s">
        <v>362</v>
      </c>
      <c r="O6" s="217" t="s">
        <v>362</v>
      </c>
      <c r="P6" s="218" t="s">
        <v>362</v>
      </c>
      <c r="Q6" s="218" t="s">
        <v>362</v>
      </c>
      <c r="R6" s="218" t="s">
        <v>362</v>
      </c>
      <c r="S6" s="218" t="s">
        <v>362</v>
      </c>
    </row>
    <row r="7" spans="1:19" s="204" customFormat="1" ht="92.25" customHeight="1" x14ac:dyDescent="0.25">
      <c r="A7" s="327"/>
      <c r="B7" s="324"/>
      <c r="C7" s="216" t="s">
        <v>339</v>
      </c>
      <c r="D7" s="209">
        <v>165.797</v>
      </c>
      <c r="E7" s="210">
        <v>58.78</v>
      </c>
      <c r="F7" s="210">
        <f t="shared" si="0"/>
        <v>9745.5476600000002</v>
      </c>
      <c r="G7" s="210" t="e">
        <f>E7/#REF!*100</f>
        <v>#REF!</v>
      </c>
      <c r="H7" s="210">
        <v>58.78</v>
      </c>
      <c r="I7" s="210">
        <v>64.540000000000006</v>
      </c>
      <c r="J7" s="210">
        <v>58.78</v>
      </c>
      <c r="K7" s="210">
        <v>149.1</v>
      </c>
      <c r="L7" s="217" t="s">
        <v>362</v>
      </c>
      <c r="M7" s="217" t="s">
        <v>362</v>
      </c>
      <c r="N7" s="217" t="s">
        <v>362</v>
      </c>
      <c r="O7" s="217" t="s">
        <v>362</v>
      </c>
      <c r="P7" s="218" t="s">
        <v>362</v>
      </c>
      <c r="Q7" s="218" t="s">
        <v>362</v>
      </c>
      <c r="R7" s="218" t="s">
        <v>362</v>
      </c>
      <c r="S7" s="218" t="s">
        <v>362</v>
      </c>
    </row>
    <row r="8" spans="1:19" s="204" customFormat="1" ht="84" customHeight="1" x14ac:dyDescent="0.25">
      <c r="A8" s="325">
        <v>2</v>
      </c>
      <c r="B8" s="322" t="s">
        <v>141</v>
      </c>
      <c r="C8" s="216" t="s">
        <v>276</v>
      </c>
      <c r="D8" s="209">
        <v>165.06</v>
      </c>
      <c r="E8" s="210">
        <v>55.36</v>
      </c>
      <c r="F8" s="210">
        <f t="shared" si="0"/>
        <v>9137.7216000000008</v>
      </c>
      <c r="G8" s="210" t="e">
        <f>E8/#REF!*100</f>
        <v>#REF!</v>
      </c>
      <c r="H8" s="210">
        <v>55.36</v>
      </c>
      <c r="I8" s="210">
        <v>63.32</v>
      </c>
      <c r="J8" s="210">
        <v>66.47</v>
      </c>
      <c r="K8" s="210">
        <v>72.98</v>
      </c>
      <c r="L8" s="217" t="s">
        <v>362</v>
      </c>
      <c r="M8" s="217" t="s">
        <v>362</v>
      </c>
      <c r="N8" s="217" t="s">
        <v>362</v>
      </c>
      <c r="O8" s="217" t="s">
        <v>362</v>
      </c>
      <c r="P8" s="218" t="s">
        <v>362</v>
      </c>
      <c r="Q8" s="218" t="s">
        <v>362</v>
      </c>
      <c r="R8" s="218" t="s">
        <v>362</v>
      </c>
      <c r="S8" s="218" t="s">
        <v>362</v>
      </c>
    </row>
    <row r="9" spans="1:19" s="204" customFormat="1" ht="84" customHeight="1" x14ac:dyDescent="0.25">
      <c r="A9" s="327"/>
      <c r="B9" s="324"/>
      <c r="C9" s="216" t="s">
        <v>94</v>
      </c>
      <c r="D9" s="209">
        <v>26.8</v>
      </c>
      <c r="E9" s="210">
        <v>46.93</v>
      </c>
      <c r="F9" s="210">
        <f t="shared" si="0"/>
        <v>1257.7239999999999</v>
      </c>
      <c r="G9" s="210" t="e">
        <f>E9/#REF!*100</f>
        <v>#REF!</v>
      </c>
      <c r="H9" s="210">
        <v>46.93</v>
      </c>
      <c r="I9" s="210">
        <f>H9*1.144</f>
        <v>53.687919999999998</v>
      </c>
      <c r="J9" s="210">
        <v>66.47</v>
      </c>
      <c r="K9" s="210">
        <v>72.98</v>
      </c>
      <c r="L9" s="217" t="s">
        <v>362</v>
      </c>
      <c r="M9" s="217" t="s">
        <v>362</v>
      </c>
      <c r="N9" s="217" t="s">
        <v>362</v>
      </c>
      <c r="O9" s="217" t="s">
        <v>362</v>
      </c>
      <c r="P9" s="218" t="s">
        <v>362</v>
      </c>
      <c r="Q9" s="218" t="s">
        <v>362</v>
      </c>
      <c r="R9" s="218" t="s">
        <v>362</v>
      </c>
      <c r="S9" s="218" t="s">
        <v>362</v>
      </c>
    </row>
    <row r="10" spans="1:19" s="204" customFormat="1" x14ac:dyDescent="0.25">
      <c r="A10" s="208">
        <v>3</v>
      </c>
      <c r="B10" s="215" t="s">
        <v>150</v>
      </c>
      <c r="C10" s="216" t="s">
        <v>145</v>
      </c>
      <c r="D10" s="209">
        <v>108.693</v>
      </c>
      <c r="E10" s="210">
        <v>61.5</v>
      </c>
      <c r="F10" s="210">
        <f t="shared" si="0"/>
        <v>6684.6194999999998</v>
      </c>
      <c r="G10" s="210" t="e">
        <f>E10/#REF!*100</f>
        <v>#REF!</v>
      </c>
      <c r="H10" s="210">
        <v>61.5</v>
      </c>
      <c r="I10" s="210">
        <v>66.260000000000005</v>
      </c>
      <c r="J10" s="210">
        <v>63.61</v>
      </c>
      <c r="K10" s="210">
        <v>66.260000000000005</v>
      </c>
      <c r="L10" s="217" t="s">
        <v>362</v>
      </c>
      <c r="M10" s="217" t="s">
        <v>362</v>
      </c>
      <c r="N10" s="217" t="s">
        <v>362</v>
      </c>
      <c r="O10" s="217" t="s">
        <v>362</v>
      </c>
      <c r="P10" s="218" t="s">
        <v>362</v>
      </c>
      <c r="Q10" s="218" t="s">
        <v>362</v>
      </c>
      <c r="R10" s="218" t="s">
        <v>362</v>
      </c>
      <c r="S10" s="218" t="s">
        <v>362</v>
      </c>
    </row>
    <row r="11" spans="1:19" s="204" customFormat="1" ht="105" x14ac:dyDescent="0.25">
      <c r="A11" s="208">
        <v>4</v>
      </c>
      <c r="B11" s="215" t="s">
        <v>306</v>
      </c>
      <c r="C11" s="216" t="s">
        <v>307</v>
      </c>
      <c r="D11" s="209">
        <v>352.02</v>
      </c>
      <c r="E11" s="210">
        <v>40.229999999999997</v>
      </c>
      <c r="F11" s="210">
        <f t="shared" si="0"/>
        <v>14161.764599999999</v>
      </c>
      <c r="G11" s="210" t="e">
        <f>E11/#REF!*100</f>
        <v>#REF!</v>
      </c>
      <c r="H11" s="210">
        <v>40.229999999999997</v>
      </c>
      <c r="I11" s="210">
        <v>43.44</v>
      </c>
      <c r="J11" s="210">
        <v>40.229999999999997</v>
      </c>
      <c r="K11" s="210">
        <v>43.44</v>
      </c>
      <c r="L11" s="217" t="s">
        <v>362</v>
      </c>
      <c r="M11" s="217" t="s">
        <v>362</v>
      </c>
      <c r="N11" s="217" t="s">
        <v>362</v>
      </c>
      <c r="O11" s="217" t="s">
        <v>362</v>
      </c>
      <c r="P11" s="218" t="s">
        <v>362</v>
      </c>
      <c r="Q11" s="218" t="s">
        <v>362</v>
      </c>
      <c r="R11" s="218" t="s">
        <v>362</v>
      </c>
      <c r="S11" s="218" t="s">
        <v>362</v>
      </c>
    </row>
    <row r="12" spans="1:19" s="204" customFormat="1" ht="30" x14ac:dyDescent="0.25">
      <c r="A12" s="208">
        <v>5</v>
      </c>
      <c r="B12" s="215" t="s">
        <v>349</v>
      </c>
      <c r="C12" s="216" t="s">
        <v>201</v>
      </c>
      <c r="D12" s="209">
        <v>45.42</v>
      </c>
      <c r="E12" s="210">
        <v>66.58</v>
      </c>
      <c r="F12" s="210">
        <f t="shared" si="0"/>
        <v>3024.0636</v>
      </c>
      <c r="G12" s="210" t="e">
        <f>E12/#REF!*100</f>
        <v>#REF!</v>
      </c>
      <c r="H12" s="210">
        <v>66.58</v>
      </c>
      <c r="I12" s="210">
        <v>69.58</v>
      </c>
      <c r="J12" s="210">
        <v>71.13</v>
      </c>
      <c r="K12" s="210">
        <v>78.739999999999995</v>
      </c>
      <c r="L12" s="222">
        <v>39.26</v>
      </c>
      <c r="M12" s="222">
        <v>44.91</v>
      </c>
      <c r="N12" s="222">
        <v>44.62</v>
      </c>
      <c r="O12" s="222">
        <v>49.82</v>
      </c>
      <c r="P12" s="218" t="s">
        <v>362</v>
      </c>
      <c r="Q12" s="218" t="s">
        <v>362</v>
      </c>
      <c r="R12" s="218" t="s">
        <v>362</v>
      </c>
      <c r="S12" s="218" t="s">
        <v>362</v>
      </c>
    </row>
    <row r="13" spans="1:19" s="204" customFormat="1" ht="30" x14ac:dyDescent="0.25">
      <c r="A13" s="208">
        <v>6</v>
      </c>
      <c r="B13" s="215" t="s">
        <v>6</v>
      </c>
      <c r="C13" s="216" t="s">
        <v>171</v>
      </c>
      <c r="D13" s="209">
        <v>167.11</v>
      </c>
      <c r="E13" s="210">
        <v>51.49</v>
      </c>
      <c r="F13" s="210">
        <f t="shared" si="0"/>
        <v>8604.4939000000013</v>
      </c>
      <c r="G13" s="210" t="e">
        <f>E13/#REF!*100</f>
        <v>#REF!</v>
      </c>
      <c r="H13" s="210">
        <v>51.49</v>
      </c>
      <c r="I13" s="210">
        <v>56.1</v>
      </c>
      <c r="J13" s="210">
        <v>51.49</v>
      </c>
      <c r="K13" s="210">
        <v>56.1</v>
      </c>
      <c r="L13" s="222">
        <v>57.75</v>
      </c>
      <c r="M13" s="222">
        <v>59.5</v>
      </c>
      <c r="N13" s="222">
        <v>57.75</v>
      </c>
      <c r="O13" s="222">
        <v>59.5</v>
      </c>
      <c r="P13" s="218" t="s">
        <v>362</v>
      </c>
      <c r="Q13" s="218" t="s">
        <v>362</v>
      </c>
      <c r="R13" s="218" t="s">
        <v>362</v>
      </c>
      <c r="S13" s="218" t="s">
        <v>362</v>
      </c>
    </row>
    <row r="14" spans="1:19" s="204" customFormat="1" ht="120" x14ac:dyDescent="0.25">
      <c r="A14" s="219">
        <v>7</v>
      </c>
      <c r="B14" s="220" t="s">
        <v>141</v>
      </c>
      <c r="C14" s="216" t="s">
        <v>131</v>
      </c>
      <c r="D14" s="209">
        <v>214.39</v>
      </c>
      <c r="E14" s="210">
        <v>42.25</v>
      </c>
      <c r="F14" s="210">
        <f t="shared" si="0"/>
        <v>9057.9774999999991</v>
      </c>
      <c r="G14" s="210" t="e">
        <f>E14/#REF!*100</f>
        <v>#REF!</v>
      </c>
      <c r="H14" s="210">
        <v>42.25</v>
      </c>
      <c r="I14" s="210">
        <v>48.34</v>
      </c>
      <c r="J14" s="210">
        <v>66.47</v>
      </c>
      <c r="K14" s="210">
        <v>72.98</v>
      </c>
      <c r="L14" s="217" t="s">
        <v>362</v>
      </c>
      <c r="M14" s="217" t="s">
        <v>362</v>
      </c>
      <c r="N14" s="217" t="s">
        <v>362</v>
      </c>
      <c r="O14" s="217" t="s">
        <v>362</v>
      </c>
      <c r="P14" s="218" t="s">
        <v>362</v>
      </c>
      <c r="Q14" s="218" t="s">
        <v>362</v>
      </c>
      <c r="R14" s="218" t="s">
        <v>362</v>
      </c>
      <c r="S14" s="218" t="s">
        <v>362</v>
      </c>
    </row>
    <row r="15" spans="1:19" s="204" customFormat="1" ht="30" x14ac:dyDescent="0.25">
      <c r="A15" s="325">
        <v>8</v>
      </c>
      <c r="B15" s="322" t="s">
        <v>141</v>
      </c>
      <c r="C15" s="216" t="s">
        <v>99</v>
      </c>
      <c r="D15" s="209">
        <v>71.67</v>
      </c>
      <c r="E15" s="210">
        <v>42.85</v>
      </c>
      <c r="F15" s="210">
        <f t="shared" si="0"/>
        <v>3071.0595000000003</v>
      </c>
      <c r="G15" s="210" t="e">
        <f>E15/#REF!*100</f>
        <v>#REF!</v>
      </c>
      <c r="H15" s="210">
        <v>42.85</v>
      </c>
      <c r="I15" s="210">
        <v>49.02</v>
      </c>
      <c r="J15" s="210">
        <v>66.47</v>
      </c>
      <c r="K15" s="210">
        <v>72.98</v>
      </c>
      <c r="L15" s="222">
        <v>23.34</v>
      </c>
      <c r="M15" s="222">
        <v>26.7</v>
      </c>
      <c r="N15" s="222">
        <v>85.13</v>
      </c>
      <c r="O15" s="222">
        <v>90.94</v>
      </c>
      <c r="P15" s="218" t="s">
        <v>362</v>
      </c>
      <c r="Q15" s="218" t="s">
        <v>362</v>
      </c>
      <c r="R15" s="218" t="s">
        <v>362</v>
      </c>
      <c r="S15" s="218" t="s">
        <v>362</v>
      </c>
    </row>
    <row r="16" spans="1:19" s="204" customFormat="1" ht="30" x14ac:dyDescent="0.25">
      <c r="A16" s="326"/>
      <c r="B16" s="323"/>
      <c r="C16" s="216" t="s">
        <v>100</v>
      </c>
      <c r="D16" s="209">
        <v>21.82</v>
      </c>
      <c r="E16" s="210">
        <v>42.77</v>
      </c>
      <c r="F16" s="210">
        <f t="shared" si="0"/>
        <v>933.24140000000011</v>
      </c>
      <c r="G16" s="210" t="e">
        <f>E16/#REF!*100</f>
        <v>#REF!</v>
      </c>
      <c r="H16" s="210">
        <v>42.77</v>
      </c>
      <c r="I16" s="210">
        <v>48.92</v>
      </c>
      <c r="J16" s="210">
        <v>66.47</v>
      </c>
      <c r="K16" s="210">
        <v>72.98</v>
      </c>
      <c r="L16" s="222">
        <v>42.26</v>
      </c>
      <c r="M16" s="222">
        <v>48.35</v>
      </c>
      <c r="N16" s="222">
        <v>85.13</v>
      </c>
      <c r="O16" s="222">
        <v>90.94</v>
      </c>
      <c r="P16" s="218" t="s">
        <v>362</v>
      </c>
      <c r="Q16" s="218" t="s">
        <v>362</v>
      </c>
      <c r="R16" s="218" t="s">
        <v>362</v>
      </c>
      <c r="S16" s="218" t="s">
        <v>362</v>
      </c>
    </row>
    <row r="17" spans="1:19" s="204" customFormat="1" ht="30" x14ac:dyDescent="0.25">
      <c r="A17" s="326"/>
      <c r="B17" s="323"/>
      <c r="C17" s="216" t="s">
        <v>101</v>
      </c>
      <c r="D17" s="209">
        <v>60.84</v>
      </c>
      <c r="E17" s="210">
        <v>42.85</v>
      </c>
      <c r="F17" s="210">
        <f t="shared" si="0"/>
        <v>2606.9940000000001</v>
      </c>
      <c r="G17" s="210" t="e">
        <f>E17/#REF!*100</f>
        <v>#REF!</v>
      </c>
      <c r="H17" s="210">
        <v>42.85</v>
      </c>
      <c r="I17" s="210">
        <v>49.02</v>
      </c>
      <c r="J17" s="210">
        <v>66.47</v>
      </c>
      <c r="K17" s="210">
        <v>72.98</v>
      </c>
      <c r="L17" s="222">
        <v>59.06</v>
      </c>
      <c r="M17" s="222">
        <v>67.569999999999993</v>
      </c>
      <c r="N17" s="222">
        <v>85.13</v>
      </c>
      <c r="O17" s="222">
        <v>90.94</v>
      </c>
      <c r="P17" s="218" t="s">
        <v>362</v>
      </c>
      <c r="Q17" s="218" t="s">
        <v>362</v>
      </c>
      <c r="R17" s="218" t="s">
        <v>362</v>
      </c>
      <c r="S17" s="218" t="s">
        <v>362</v>
      </c>
    </row>
    <row r="18" spans="1:19" s="204" customFormat="1" ht="30" x14ac:dyDescent="0.25">
      <c r="A18" s="326"/>
      <c r="B18" s="323"/>
      <c r="C18" s="216" t="s">
        <v>297</v>
      </c>
      <c r="D18" s="209">
        <v>35.67</v>
      </c>
      <c r="E18" s="210">
        <v>34.24</v>
      </c>
      <c r="F18" s="210">
        <f t="shared" si="0"/>
        <v>1221.3408000000002</v>
      </c>
      <c r="G18" s="210" t="e">
        <f>E18/#REF!*100</f>
        <v>#REF!</v>
      </c>
      <c r="H18" s="210">
        <v>34.24</v>
      </c>
      <c r="I18" s="210">
        <v>39.17</v>
      </c>
      <c r="J18" s="210">
        <v>66.47</v>
      </c>
      <c r="K18" s="210">
        <v>72.98</v>
      </c>
      <c r="L18" s="222">
        <v>51.62</v>
      </c>
      <c r="M18" s="222">
        <v>59.05</v>
      </c>
      <c r="N18" s="222">
        <v>85.13</v>
      </c>
      <c r="O18" s="222">
        <v>90.94</v>
      </c>
      <c r="P18" s="218" t="s">
        <v>362</v>
      </c>
      <c r="Q18" s="218" t="s">
        <v>362</v>
      </c>
      <c r="R18" s="218" t="s">
        <v>362</v>
      </c>
      <c r="S18" s="218" t="s">
        <v>362</v>
      </c>
    </row>
    <row r="19" spans="1:19" s="204" customFormat="1" ht="30" x14ac:dyDescent="0.25">
      <c r="A19" s="326"/>
      <c r="B19" s="323"/>
      <c r="C19" s="216" t="s">
        <v>102</v>
      </c>
      <c r="D19" s="209">
        <v>11.17</v>
      </c>
      <c r="E19" s="210">
        <v>25.58</v>
      </c>
      <c r="F19" s="210">
        <f t="shared" si="0"/>
        <v>285.72859999999997</v>
      </c>
      <c r="G19" s="210" t="e">
        <f>E19/#REF!*100</f>
        <v>#REF!</v>
      </c>
      <c r="H19" s="210">
        <v>25.58</v>
      </c>
      <c r="I19" s="210">
        <v>29.27</v>
      </c>
      <c r="J19" s="210">
        <v>66.47</v>
      </c>
      <c r="K19" s="210">
        <v>72.98</v>
      </c>
      <c r="L19" s="217" t="s">
        <v>362</v>
      </c>
      <c r="M19" s="217" t="s">
        <v>362</v>
      </c>
      <c r="N19" s="217" t="s">
        <v>362</v>
      </c>
      <c r="O19" s="217" t="s">
        <v>362</v>
      </c>
      <c r="P19" s="218" t="s">
        <v>362</v>
      </c>
      <c r="Q19" s="218" t="s">
        <v>362</v>
      </c>
      <c r="R19" s="218" t="s">
        <v>362</v>
      </c>
      <c r="S19" s="218" t="s">
        <v>362</v>
      </c>
    </row>
    <row r="20" spans="1:19" s="204" customFormat="1" ht="45" x14ac:dyDescent="0.25">
      <c r="A20" s="326"/>
      <c r="B20" s="323"/>
      <c r="C20" s="216" t="s">
        <v>298</v>
      </c>
      <c r="D20" s="209">
        <v>22.8</v>
      </c>
      <c r="E20" s="210">
        <v>48.35</v>
      </c>
      <c r="F20" s="210">
        <f t="shared" si="0"/>
        <v>1102.3800000000001</v>
      </c>
      <c r="G20" s="210" t="e">
        <f>E20/#REF!*100</f>
        <v>#REF!</v>
      </c>
      <c r="H20" s="210">
        <v>48.35</v>
      </c>
      <c r="I20" s="210">
        <v>55.31</v>
      </c>
      <c r="J20" s="210">
        <v>66.47</v>
      </c>
      <c r="K20" s="210">
        <v>72.98</v>
      </c>
      <c r="L20" s="217" t="s">
        <v>362</v>
      </c>
      <c r="M20" s="217" t="s">
        <v>362</v>
      </c>
      <c r="N20" s="217" t="s">
        <v>362</v>
      </c>
      <c r="O20" s="217" t="s">
        <v>362</v>
      </c>
      <c r="P20" s="218" t="s">
        <v>362</v>
      </c>
      <c r="Q20" s="218" t="s">
        <v>362</v>
      </c>
      <c r="R20" s="218" t="s">
        <v>362</v>
      </c>
      <c r="S20" s="218" t="s">
        <v>362</v>
      </c>
    </row>
    <row r="21" spans="1:19" s="204" customFormat="1" ht="30" x14ac:dyDescent="0.25">
      <c r="A21" s="326"/>
      <c r="B21" s="323"/>
      <c r="C21" s="216" t="s">
        <v>125</v>
      </c>
      <c r="D21" s="209">
        <v>17.93</v>
      </c>
      <c r="E21" s="210">
        <v>48.35</v>
      </c>
      <c r="F21" s="210">
        <f t="shared" si="0"/>
        <v>866.91550000000007</v>
      </c>
      <c r="G21" s="210" t="e">
        <f>E21/#REF!*100</f>
        <v>#REF!</v>
      </c>
      <c r="H21" s="210">
        <v>48.35</v>
      </c>
      <c r="I21" s="210">
        <f t="shared" ref="I21:I26" si="1">H21*1.144</f>
        <v>55.312399999999997</v>
      </c>
      <c r="J21" s="210">
        <v>66.47</v>
      </c>
      <c r="K21" s="210">
        <v>72.98</v>
      </c>
      <c r="L21" s="217" t="s">
        <v>362</v>
      </c>
      <c r="M21" s="217" t="s">
        <v>362</v>
      </c>
      <c r="N21" s="217" t="s">
        <v>362</v>
      </c>
      <c r="O21" s="217" t="s">
        <v>362</v>
      </c>
      <c r="P21" s="218" t="s">
        <v>362</v>
      </c>
      <c r="Q21" s="218" t="s">
        <v>362</v>
      </c>
      <c r="R21" s="218" t="s">
        <v>362</v>
      </c>
      <c r="S21" s="218" t="s">
        <v>362</v>
      </c>
    </row>
    <row r="22" spans="1:19" s="204" customFormat="1" ht="30" customHeight="1" x14ac:dyDescent="0.25">
      <c r="A22" s="326"/>
      <c r="B22" s="323"/>
      <c r="C22" s="216" t="s">
        <v>126</v>
      </c>
      <c r="D22" s="209">
        <v>11.45</v>
      </c>
      <c r="E22" s="210">
        <v>48.35</v>
      </c>
      <c r="F22" s="210">
        <f t="shared" si="0"/>
        <v>553.60749999999996</v>
      </c>
      <c r="G22" s="210" t="e">
        <f>E22/#REF!*100</f>
        <v>#REF!</v>
      </c>
      <c r="H22" s="210">
        <v>48.35</v>
      </c>
      <c r="I22" s="210">
        <f t="shared" si="1"/>
        <v>55.312399999999997</v>
      </c>
      <c r="J22" s="210">
        <v>66.47</v>
      </c>
      <c r="K22" s="210">
        <v>72.98</v>
      </c>
      <c r="L22" s="217" t="s">
        <v>362</v>
      </c>
      <c r="M22" s="217" t="s">
        <v>362</v>
      </c>
      <c r="N22" s="217" t="s">
        <v>362</v>
      </c>
      <c r="O22" s="217" t="s">
        <v>362</v>
      </c>
      <c r="P22" s="218" t="s">
        <v>362</v>
      </c>
      <c r="Q22" s="218" t="s">
        <v>362</v>
      </c>
      <c r="R22" s="218" t="s">
        <v>362</v>
      </c>
      <c r="S22" s="218" t="s">
        <v>362</v>
      </c>
    </row>
    <row r="23" spans="1:19" s="204" customFormat="1" ht="30" x14ac:dyDescent="0.25">
      <c r="A23" s="326"/>
      <c r="B23" s="323"/>
      <c r="C23" s="216" t="s">
        <v>127</v>
      </c>
      <c r="D23" s="209">
        <v>7.21</v>
      </c>
      <c r="E23" s="210">
        <v>48.35</v>
      </c>
      <c r="F23" s="210">
        <f t="shared" si="0"/>
        <v>348.6035</v>
      </c>
      <c r="G23" s="210" t="e">
        <f>E23/#REF!*100</f>
        <v>#REF!</v>
      </c>
      <c r="H23" s="210">
        <v>48.35</v>
      </c>
      <c r="I23" s="210">
        <f t="shared" si="1"/>
        <v>55.312399999999997</v>
      </c>
      <c r="J23" s="210">
        <v>66.47</v>
      </c>
      <c r="K23" s="210">
        <v>72.98</v>
      </c>
      <c r="L23" s="217" t="s">
        <v>362</v>
      </c>
      <c r="M23" s="217" t="s">
        <v>362</v>
      </c>
      <c r="N23" s="217" t="s">
        <v>362</v>
      </c>
      <c r="O23" s="217" t="s">
        <v>362</v>
      </c>
      <c r="P23" s="218" t="s">
        <v>362</v>
      </c>
      <c r="Q23" s="218" t="s">
        <v>362</v>
      </c>
      <c r="R23" s="218" t="s">
        <v>362</v>
      </c>
      <c r="S23" s="218" t="s">
        <v>362</v>
      </c>
    </row>
    <row r="24" spans="1:19" s="204" customFormat="1" x14ac:dyDescent="0.25">
      <c r="A24" s="326"/>
      <c r="B24" s="323"/>
      <c r="C24" s="216" t="s">
        <v>128</v>
      </c>
      <c r="D24" s="209">
        <v>4.97</v>
      </c>
      <c r="E24" s="210">
        <v>48.35</v>
      </c>
      <c r="F24" s="210">
        <f t="shared" si="0"/>
        <v>240.29949999999999</v>
      </c>
      <c r="G24" s="210" t="e">
        <f>E24/#REF!*100</f>
        <v>#REF!</v>
      </c>
      <c r="H24" s="210">
        <v>48.35</v>
      </c>
      <c r="I24" s="210">
        <f t="shared" si="1"/>
        <v>55.312399999999997</v>
      </c>
      <c r="J24" s="210">
        <v>66.47</v>
      </c>
      <c r="K24" s="210">
        <v>72.98</v>
      </c>
      <c r="L24" s="217" t="s">
        <v>362</v>
      </c>
      <c r="M24" s="217" t="s">
        <v>362</v>
      </c>
      <c r="N24" s="217" t="s">
        <v>362</v>
      </c>
      <c r="O24" s="217" t="s">
        <v>362</v>
      </c>
      <c r="P24" s="218" t="s">
        <v>362</v>
      </c>
      <c r="Q24" s="218" t="s">
        <v>362</v>
      </c>
      <c r="R24" s="218" t="s">
        <v>362</v>
      </c>
      <c r="S24" s="218" t="s">
        <v>362</v>
      </c>
    </row>
    <row r="25" spans="1:19" s="204" customFormat="1" ht="30" x14ac:dyDescent="0.25">
      <c r="A25" s="326"/>
      <c r="B25" s="323"/>
      <c r="C25" s="216" t="s">
        <v>129</v>
      </c>
      <c r="D25" s="209">
        <v>1.5</v>
      </c>
      <c r="E25" s="210">
        <v>48.35</v>
      </c>
      <c r="F25" s="210">
        <f t="shared" si="0"/>
        <v>72.525000000000006</v>
      </c>
      <c r="G25" s="210" t="e">
        <f>E25/#REF!*100</f>
        <v>#REF!</v>
      </c>
      <c r="H25" s="210">
        <v>48.35</v>
      </c>
      <c r="I25" s="210">
        <f t="shared" si="1"/>
        <v>55.312399999999997</v>
      </c>
      <c r="J25" s="210">
        <v>66.47</v>
      </c>
      <c r="K25" s="210">
        <v>72.98</v>
      </c>
      <c r="L25" s="217" t="s">
        <v>362</v>
      </c>
      <c r="M25" s="217" t="s">
        <v>362</v>
      </c>
      <c r="N25" s="217" t="s">
        <v>362</v>
      </c>
      <c r="O25" s="217" t="s">
        <v>362</v>
      </c>
      <c r="P25" s="218" t="s">
        <v>362</v>
      </c>
      <c r="Q25" s="218" t="s">
        <v>362</v>
      </c>
      <c r="R25" s="218" t="s">
        <v>362</v>
      </c>
      <c r="S25" s="218" t="s">
        <v>362</v>
      </c>
    </row>
    <row r="26" spans="1:19" s="204" customFormat="1" ht="30" x14ac:dyDescent="0.25">
      <c r="A26" s="326"/>
      <c r="B26" s="323"/>
      <c r="C26" s="216" t="s">
        <v>130</v>
      </c>
      <c r="D26" s="209">
        <v>1.53</v>
      </c>
      <c r="E26" s="210">
        <v>48.35</v>
      </c>
      <c r="F26" s="210">
        <f t="shared" si="0"/>
        <v>73.975499999999997</v>
      </c>
      <c r="G26" s="210" t="e">
        <f>E26/#REF!*100</f>
        <v>#REF!</v>
      </c>
      <c r="H26" s="210">
        <v>48.35</v>
      </c>
      <c r="I26" s="210">
        <f t="shared" si="1"/>
        <v>55.312399999999997</v>
      </c>
      <c r="J26" s="210">
        <v>66.47</v>
      </c>
      <c r="K26" s="210">
        <v>72.98</v>
      </c>
      <c r="L26" s="217" t="s">
        <v>362</v>
      </c>
      <c r="M26" s="217" t="s">
        <v>362</v>
      </c>
      <c r="N26" s="217" t="s">
        <v>362</v>
      </c>
      <c r="O26" s="217" t="s">
        <v>362</v>
      </c>
      <c r="P26" s="218" t="s">
        <v>362</v>
      </c>
      <c r="Q26" s="218" t="s">
        <v>362</v>
      </c>
      <c r="R26" s="218" t="s">
        <v>362</v>
      </c>
      <c r="S26" s="218" t="s">
        <v>362</v>
      </c>
    </row>
    <row r="27" spans="1:19" s="204" customFormat="1" x14ac:dyDescent="0.25">
      <c r="A27" s="327"/>
      <c r="B27" s="324"/>
      <c r="C27" s="216" t="s">
        <v>310</v>
      </c>
      <c r="D27" s="209">
        <v>88.72</v>
      </c>
      <c r="E27" s="210">
        <v>22.64</v>
      </c>
      <c r="F27" s="210">
        <f t="shared" si="0"/>
        <v>2008.6207999999999</v>
      </c>
      <c r="G27" s="210" t="e">
        <f>E27/#REF!*100</f>
        <v>#REF!</v>
      </c>
      <c r="H27" s="210">
        <v>22.64</v>
      </c>
      <c r="I27" s="210">
        <v>25.91</v>
      </c>
      <c r="J27" s="210">
        <v>66.47</v>
      </c>
      <c r="K27" s="210">
        <v>72.98</v>
      </c>
      <c r="L27" s="222">
        <v>29.88</v>
      </c>
      <c r="M27" s="222">
        <v>34.19</v>
      </c>
      <c r="N27" s="222">
        <v>43.52</v>
      </c>
      <c r="O27" s="222">
        <v>47.78</v>
      </c>
      <c r="P27" s="218" t="s">
        <v>362</v>
      </c>
      <c r="Q27" s="218" t="s">
        <v>362</v>
      </c>
      <c r="R27" s="218" t="s">
        <v>362</v>
      </c>
      <c r="S27" s="218" t="s">
        <v>362</v>
      </c>
    </row>
    <row r="28" spans="1:19" s="204" customFormat="1" ht="60" x14ac:dyDescent="0.25">
      <c r="A28" s="208">
        <v>9</v>
      </c>
      <c r="B28" s="215" t="s">
        <v>7</v>
      </c>
      <c r="C28" s="216" t="s">
        <v>197</v>
      </c>
      <c r="D28" s="209">
        <v>56.22</v>
      </c>
      <c r="E28" s="210">
        <v>48.04</v>
      </c>
      <c r="F28" s="210">
        <f t="shared" si="0"/>
        <v>2700.8087999999998</v>
      </c>
      <c r="G28" s="210" t="e">
        <f>E28/#REF!*100</f>
        <v>#REF!</v>
      </c>
      <c r="H28" s="210">
        <v>48.04</v>
      </c>
      <c r="I28" s="210">
        <v>54.24</v>
      </c>
      <c r="J28" s="210">
        <v>50.32</v>
      </c>
      <c r="K28" s="210">
        <v>54.24</v>
      </c>
      <c r="L28" s="222">
        <v>67.55</v>
      </c>
      <c r="M28" s="222">
        <v>72.150000000000006</v>
      </c>
      <c r="N28" s="222">
        <v>67.55</v>
      </c>
      <c r="O28" s="222">
        <v>72.150000000000006</v>
      </c>
      <c r="P28" s="218" t="s">
        <v>362</v>
      </c>
      <c r="Q28" s="218" t="s">
        <v>362</v>
      </c>
      <c r="R28" s="218" t="s">
        <v>362</v>
      </c>
      <c r="S28" s="218" t="s">
        <v>362</v>
      </c>
    </row>
    <row r="29" spans="1:19" s="204" customFormat="1" ht="62.25" customHeight="1" x14ac:dyDescent="0.25">
      <c r="A29" s="208">
        <v>10</v>
      </c>
      <c r="B29" s="215" t="s">
        <v>236</v>
      </c>
      <c r="C29" s="216" t="s">
        <v>197</v>
      </c>
      <c r="D29" s="209"/>
      <c r="E29" s="210">
        <v>0</v>
      </c>
      <c r="F29" s="210">
        <f t="shared" si="0"/>
        <v>0</v>
      </c>
      <c r="G29" s="210" t="e">
        <f>E29/#REF!*100</f>
        <v>#REF!</v>
      </c>
      <c r="H29" s="223" t="s">
        <v>362</v>
      </c>
      <c r="I29" s="223" t="s">
        <v>362</v>
      </c>
      <c r="J29" s="210">
        <v>18.489999999999998</v>
      </c>
      <c r="K29" s="210">
        <v>18.489999999999998</v>
      </c>
      <c r="L29" s="217" t="s">
        <v>362</v>
      </c>
      <c r="M29" s="217" t="s">
        <v>362</v>
      </c>
      <c r="N29" s="217" t="s">
        <v>362</v>
      </c>
      <c r="O29" s="217" t="s">
        <v>362</v>
      </c>
      <c r="P29" s="218" t="s">
        <v>362</v>
      </c>
      <c r="Q29" s="218" t="s">
        <v>362</v>
      </c>
      <c r="R29" s="218" t="s">
        <v>362</v>
      </c>
      <c r="S29" s="218" t="s">
        <v>362</v>
      </c>
    </row>
    <row r="30" spans="1:19" s="204" customFormat="1" ht="30" x14ac:dyDescent="0.25">
      <c r="A30" s="325">
        <v>11</v>
      </c>
      <c r="B30" s="322" t="s">
        <v>141</v>
      </c>
      <c r="C30" s="216" t="s">
        <v>144</v>
      </c>
      <c r="D30" s="209">
        <v>47.21</v>
      </c>
      <c r="E30" s="210">
        <v>56.99</v>
      </c>
      <c r="F30" s="210">
        <f t="shared" si="0"/>
        <v>2690.4979000000003</v>
      </c>
      <c r="G30" s="210" t="e">
        <f>E30/#REF!*100</f>
        <v>#REF!</v>
      </c>
      <c r="H30" s="210">
        <v>56.99</v>
      </c>
      <c r="I30" s="210">
        <v>65.2</v>
      </c>
      <c r="J30" s="210">
        <v>66.47</v>
      </c>
      <c r="K30" s="210">
        <v>72.98</v>
      </c>
      <c r="L30" s="222">
        <v>68.89</v>
      </c>
      <c r="M30" s="222">
        <v>75.430000000000007</v>
      </c>
      <c r="N30" s="222">
        <v>85.13</v>
      </c>
      <c r="O30" s="222">
        <v>90.94</v>
      </c>
      <c r="P30" s="218" t="s">
        <v>362</v>
      </c>
      <c r="Q30" s="218" t="s">
        <v>362</v>
      </c>
      <c r="R30" s="218" t="s">
        <v>362</v>
      </c>
      <c r="S30" s="218" t="s">
        <v>362</v>
      </c>
    </row>
    <row r="31" spans="1:19" s="204" customFormat="1" ht="45" x14ac:dyDescent="0.25">
      <c r="A31" s="326"/>
      <c r="B31" s="323"/>
      <c r="C31" s="216" t="s">
        <v>277</v>
      </c>
      <c r="D31" s="209">
        <f>1.56+7.07+8.31</f>
        <v>16.940000000000001</v>
      </c>
      <c r="E31" s="210">
        <v>61.7</v>
      </c>
      <c r="F31" s="210">
        <f t="shared" si="0"/>
        <v>1045.1980000000001</v>
      </c>
      <c r="G31" s="210" t="e">
        <f>E31/#REF!*100</f>
        <v>#REF!</v>
      </c>
      <c r="H31" s="210">
        <v>61.7</v>
      </c>
      <c r="I31" s="210">
        <v>67.56</v>
      </c>
      <c r="J31" s="210">
        <v>66.47</v>
      </c>
      <c r="K31" s="210">
        <v>72.98</v>
      </c>
      <c r="L31" s="217" t="s">
        <v>362</v>
      </c>
      <c r="M31" s="217" t="s">
        <v>362</v>
      </c>
      <c r="N31" s="217" t="s">
        <v>362</v>
      </c>
      <c r="O31" s="217" t="s">
        <v>362</v>
      </c>
      <c r="P31" s="218" t="s">
        <v>362</v>
      </c>
      <c r="Q31" s="218" t="s">
        <v>362</v>
      </c>
      <c r="R31" s="218" t="s">
        <v>362</v>
      </c>
      <c r="S31" s="218" t="s">
        <v>362</v>
      </c>
    </row>
    <row r="32" spans="1:19" s="204" customFormat="1" ht="30" x14ac:dyDescent="0.25">
      <c r="A32" s="326"/>
      <c r="B32" s="323"/>
      <c r="C32" s="216" t="s">
        <v>66</v>
      </c>
      <c r="D32" s="209">
        <v>18.239999999999998</v>
      </c>
      <c r="E32" s="210">
        <v>44.39</v>
      </c>
      <c r="F32" s="210">
        <f t="shared" si="0"/>
        <v>809.67359999999996</v>
      </c>
      <c r="G32" s="210" t="e">
        <f>E32/#REF!*100</f>
        <v>#REF!</v>
      </c>
      <c r="H32" s="210">
        <v>44.39</v>
      </c>
      <c r="I32" s="210">
        <f>H32*1.144</f>
        <v>50.782159999999998</v>
      </c>
      <c r="J32" s="210">
        <v>66.47</v>
      </c>
      <c r="K32" s="210">
        <v>72.98</v>
      </c>
      <c r="L32" s="217" t="s">
        <v>362</v>
      </c>
      <c r="M32" s="217" t="s">
        <v>362</v>
      </c>
      <c r="N32" s="217" t="s">
        <v>362</v>
      </c>
      <c r="O32" s="217" t="s">
        <v>362</v>
      </c>
      <c r="P32" s="218" t="s">
        <v>362</v>
      </c>
      <c r="Q32" s="218" t="s">
        <v>362</v>
      </c>
      <c r="R32" s="218" t="s">
        <v>362</v>
      </c>
      <c r="S32" s="218" t="s">
        <v>362</v>
      </c>
    </row>
    <row r="33" spans="1:19" s="204" customFormat="1" x14ac:dyDescent="0.25">
      <c r="A33" s="326"/>
      <c r="B33" s="323"/>
      <c r="C33" s="216" t="s">
        <v>67</v>
      </c>
      <c r="D33" s="209">
        <v>17.14</v>
      </c>
      <c r="E33" s="210">
        <v>55.36</v>
      </c>
      <c r="F33" s="210">
        <f t="shared" si="0"/>
        <v>948.87040000000002</v>
      </c>
      <c r="G33" s="210" t="e">
        <f>E33/#REF!*100</f>
        <v>#REF!</v>
      </c>
      <c r="H33" s="210">
        <v>55.36</v>
      </c>
      <c r="I33" s="210">
        <v>63.32</v>
      </c>
      <c r="J33" s="210">
        <v>66.47</v>
      </c>
      <c r="K33" s="210">
        <v>72.98</v>
      </c>
      <c r="L33" s="217" t="s">
        <v>362</v>
      </c>
      <c r="M33" s="217" t="s">
        <v>362</v>
      </c>
      <c r="N33" s="217" t="s">
        <v>362</v>
      </c>
      <c r="O33" s="217" t="s">
        <v>362</v>
      </c>
      <c r="P33" s="218" t="s">
        <v>362</v>
      </c>
      <c r="Q33" s="218" t="s">
        <v>362</v>
      </c>
      <c r="R33" s="218" t="s">
        <v>362</v>
      </c>
      <c r="S33" s="218" t="s">
        <v>362</v>
      </c>
    </row>
    <row r="34" spans="1:19" s="204" customFormat="1" x14ac:dyDescent="0.25">
      <c r="A34" s="326"/>
      <c r="B34" s="323"/>
      <c r="C34" s="216" t="s">
        <v>68</v>
      </c>
      <c r="D34" s="209">
        <v>4.95</v>
      </c>
      <c r="E34" s="210">
        <v>52.21</v>
      </c>
      <c r="F34" s="210">
        <f t="shared" si="0"/>
        <v>258.43950000000001</v>
      </c>
      <c r="G34" s="210" t="e">
        <f>E34/#REF!*100</f>
        <v>#REF!</v>
      </c>
      <c r="H34" s="210">
        <v>52.21</v>
      </c>
      <c r="I34" s="210">
        <v>59.74</v>
      </c>
      <c r="J34" s="210">
        <v>66.47</v>
      </c>
      <c r="K34" s="210">
        <v>72.98</v>
      </c>
      <c r="L34" s="217" t="s">
        <v>362</v>
      </c>
      <c r="M34" s="217" t="s">
        <v>362</v>
      </c>
      <c r="N34" s="217" t="s">
        <v>362</v>
      </c>
      <c r="O34" s="217" t="s">
        <v>362</v>
      </c>
      <c r="P34" s="218" t="s">
        <v>362</v>
      </c>
      <c r="Q34" s="218" t="s">
        <v>362</v>
      </c>
      <c r="R34" s="218" t="s">
        <v>362</v>
      </c>
      <c r="S34" s="218" t="s">
        <v>362</v>
      </c>
    </row>
    <row r="35" spans="1:19" s="204" customFormat="1" x14ac:dyDescent="0.25">
      <c r="A35" s="327"/>
      <c r="B35" s="324"/>
      <c r="C35" s="216" t="s">
        <v>291</v>
      </c>
      <c r="D35" s="209">
        <v>19.5</v>
      </c>
      <c r="E35" s="210">
        <v>36.22</v>
      </c>
      <c r="F35" s="210">
        <f t="shared" si="0"/>
        <v>706.29</v>
      </c>
      <c r="G35" s="210" t="e">
        <f>E35/#REF!*100</f>
        <v>#REF!</v>
      </c>
      <c r="H35" s="210">
        <v>36.22</v>
      </c>
      <c r="I35" s="210">
        <f>H35*1.144</f>
        <v>41.435679999999998</v>
      </c>
      <c r="J35" s="210">
        <v>66.47</v>
      </c>
      <c r="K35" s="210">
        <v>72.98</v>
      </c>
      <c r="L35" s="217" t="s">
        <v>362</v>
      </c>
      <c r="M35" s="217" t="s">
        <v>362</v>
      </c>
      <c r="N35" s="217" t="s">
        <v>362</v>
      </c>
      <c r="O35" s="217" t="s">
        <v>362</v>
      </c>
      <c r="P35" s="218" t="s">
        <v>362</v>
      </c>
      <c r="Q35" s="218" t="s">
        <v>362</v>
      </c>
      <c r="R35" s="218" t="s">
        <v>362</v>
      </c>
      <c r="S35" s="218" t="s">
        <v>362</v>
      </c>
    </row>
    <row r="36" spans="1:19" s="204" customFormat="1" ht="27.75" customHeight="1" x14ac:dyDescent="0.25">
      <c r="A36" s="208">
        <v>12</v>
      </c>
      <c r="B36" s="215" t="s">
        <v>237</v>
      </c>
      <c r="C36" s="216" t="s">
        <v>144</v>
      </c>
      <c r="D36" s="209"/>
      <c r="E36" s="210"/>
      <c r="F36" s="210">
        <f t="shared" si="0"/>
        <v>0</v>
      </c>
      <c r="G36" s="210" t="e">
        <f>E36/#REF!*100</f>
        <v>#REF!</v>
      </c>
      <c r="H36" s="223" t="s">
        <v>362</v>
      </c>
      <c r="I36" s="223" t="s">
        <v>362</v>
      </c>
      <c r="J36" s="210">
        <v>34.64</v>
      </c>
      <c r="K36" s="210">
        <v>62.41</v>
      </c>
      <c r="L36" s="217" t="s">
        <v>362</v>
      </c>
      <c r="M36" s="217" t="s">
        <v>362</v>
      </c>
      <c r="N36" s="222">
        <v>55.48</v>
      </c>
      <c r="O36" s="222">
        <v>87.91</v>
      </c>
      <c r="P36" s="218" t="s">
        <v>362</v>
      </c>
      <c r="Q36" s="218" t="s">
        <v>362</v>
      </c>
      <c r="R36" s="218" t="s">
        <v>362</v>
      </c>
      <c r="S36" s="218" t="s">
        <v>362</v>
      </c>
    </row>
    <row r="37" spans="1:19" s="204" customFormat="1" ht="24" customHeight="1" x14ac:dyDescent="0.25">
      <c r="A37" s="208">
        <v>13</v>
      </c>
      <c r="B37" s="215" t="s">
        <v>9</v>
      </c>
      <c r="C37" s="216" t="s">
        <v>169</v>
      </c>
      <c r="D37" s="209">
        <v>75.2</v>
      </c>
      <c r="E37" s="210">
        <v>54.49</v>
      </c>
      <c r="F37" s="210">
        <f t="shared" si="0"/>
        <v>4097.6480000000001</v>
      </c>
      <c r="G37" s="210" t="e">
        <f>E37/#REF!*100</f>
        <v>#REF!</v>
      </c>
      <c r="H37" s="210">
        <v>54.49</v>
      </c>
      <c r="I37" s="210">
        <v>62.52</v>
      </c>
      <c r="J37" s="210">
        <f>H37</f>
        <v>54.49</v>
      </c>
      <c r="K37" s="210">
        <f>I37</f>
        <v>62.52</v>
      </c>
      <c r="L37" s="222"/>
      <c r="M37" s="222"/>
      <c r="N37" s="222"/>
      <c r="O37" s="222"/>
      <c r="P37" s="218" t="s">
        <v>362</v>
      </c>
      <c r="Q37" s="218" t="s">
        <v>362</v>
      </c>
      <c r="R37" s="218" t="s">
        <v>362</v>
      </c>
      <c r="S37" s="218" t="s">
        <v>362</v>
      </c>
    </row>
    <row r="38" spans="1:19" s="204" customFormat="1" ht="34.5" customHeight="1" x14ac:dyDescent="0.25">
      <c r="A38" s="208">
        <v>14</v>
      </c>
      <c r="B38" s="215" t="s">
        <v>147</v>
      </c>
      <c r="C38" s="216" t="s">
        <v>203</v>
      </c>
      <c r="D38" s="209">
        <v>77.48</v>
      </c>
      <c r="E38" s="210">
        <v>30.5</v>
      </c>
      <c r="F38" s="210">
        <f t="shared" si="0"/>
        <v>2363.1400000000003</v>
      </c>
      <c r="G38" s="210" t="e">
        <f>E38/#REF!*100</f>
        <v>#REF!</v>
      </c>
      <c r="H38" s="210">
        <v>30.5</v>
      </c>
      <c r="I38" s="210">
        <v>34.46</v>
      </c>
      <c r="J38" s="210">
        <v>54.29</v>
      </c>
      <c r="K38" s="210">
        <v>55.96</v>
      </c>
      <c r="L38" s="222">
        <v>22.03</v>
      </c>
      <c r="M38" s="222">
        <v>24.9</v>
      </c>
      <c r="N38" s="222">
        <v>46.5</v>
      </c>
      <c r="O38" s="222">
        <v>46.5</v>
      </c>
      <c r="P38" s="218" t="s">
        <v>362</v>
      </c>
      <c r="Q38" s="218" t="s">
        <v>362</v>
      </c>
      <c r="R38" s="218" t="s">
        <v>362</v>
      </c>
      <c r="S38" s="218" t="s">
        <v>362</v>
      </c>
    </row>
    <row r="39" spans="1:19" s="204" customFormat="1" ht="35.25" customHeight="1" x14ac:dyDescent="0.25">
      <c r="A39" s="208">
        <v>15</v>
      </c>
      <c r="B39" s="215" t="s">
        <v>222</v>
      </c>
      <c r="C39" s="216" t="s">
        <v>203</v>
      </c>
      <c r="D39" s="209"/>
      <c r="E39" s="210"/>
      <c r="F39" s="210">
        <f t="shared" si="0"/>
        <v>0</v>
      </c>
      <c r="G39" s="210" t="e">
        <f>E39/#REF!*100</f>
        <v>#REF!</v>
      </c>
      <c r="H39" s="223" t="s">
        <v>362</v>
      </c>
      <c r="I39" s="223" t="s">
        <v>362</v>
      </c>
      <c r="J39" s="223" t="s">
        <v>362</v>
      </c>
      <c r="K39" s="223" t="s">
        <v>362</v>
      </c>
      <c r="L39" s="217" t="s">
        <v>362</v>
      </c>
      <c r="M39" s="217" t="s">
        <v>362</v>
      </c>
      <c r="N39" s="222">
        <v>23.84</v>
      </c>
      <c r="O39" s="222">
        <v>23.84</v>
      </c>
      <c r="P39" s="218" t="s">
        <v>362</v>
      </c>
      <c r="Q39" s="218" t="s">
        <v>362</v>
      </c>
      <c r="R39" s="218" t="s">
        <v>362</v>
      </c>
      <c r="S39" s="218" t="s">
        <v>362</v>
      </c>
    </row>
    <row r="40" spans="1:19" s="204" customFormat="1" ht="177" customHeight="1" x14ac:dyDescent="0.25">
      <c r="A40" s="239">
        <v>16</v>
      </c>
      <c r="B40" s="215" t="s">
        <v>10</v>
      </c>
      <c r="C40" s="216" t="s">
        <v>369</v>
      </c>
      <c r="D40" s="209">
        <v>21.736000000000001</v>
      </c>
      <c r="E40" s="210">
        <v>31.26</v>
      </c>
      <c r="F40" s="210">
        <f t="shared" si="0"/>
        <v>679.4673600000001</v>
      </c>
      <c r="G40" s="210" t="e">
        <f>E40/#REF!*100</f>
        <v>#REF!</v>
      </c>
      <c r="H40" s="210">
        <v>31.26</v>
      </c>
      <c r="I40" s="210">
        <v>34.549999999999997</v>
      </c>
      <c r="J40" s="210">
        <v>31.26</v>
      </c>
      <c r="K40" s="210">
        <v>34.549999999999997</v>
      </c>
      <c r="L40" s="217" t="s">
        <v>362</v>
      </c>
      <c r="M40" s="217" t="s">
        <v>362</v>
      </c>
      <c r="N40" s="217" t="s">
        <v>362</v>
      </c>
      <c r="O40" s="217" t="s">
        <v>362</v>
      </c>
      <c r="P40" s="218" t="s">
        <v>362</v>
      </c>
      <c r="Q40" s="218" t="s">
        <v>362</v>
      </c>
      <c r="R40" s="218" t="s">
        <v>362</v>
      </c>
      <c r="S40" s="218" t="s">
        <v>362</v>
      </c>
    </row>
    <row r="41" spans="1:19" s="204" customFormat="1" ht="17.25" customHeight="1" x14ac:dyDescent="0.25">
      <c r="A41" s="325">
        <v>17</v>
      </c>
      <c r="B41" s="322" t="s">
        <v>141</v>
      </c>
      <c r="C41" s="216" t="s">
        <v>152</v>
      </c>
      <c r="D41" s="209">
        <v>5.4</v>
      </c>
      <c r="E41" s="210">
        <v>59.82</v>
      </c>
      <c r="F41" s="210">
        <f t="shared" si="0"/>
        <v>323.02800000000002</v>
      </c>
      <c r="G41" s="210" t="e">
        <f>E41/#REF!*100</f>
        <v>#REF!</v>
      </c>
      <c r="H41" s="210">
        <v>59.82</v>
      </c>
      <c r="I41" s="210">
        <v>65.510000000000005</v>
      </c>
      <c r="J41" s="210">
        <v>66.47</v>
      </c>
      <c r="K41" s="210">
        <v>72.98</v>
      </c>
      <c r="L41" s="217" t="s">
        <v>362</v>
      </c>
      <c r="M41" s="217" t="s">
        <v>362</v>
      </c>
      <c r="N41" s="217" t="s">
        <v>362</v>
      </c>
      <c r="O41" s="217" t="s">
        <v>362</v>
      </c>
      <c r="P41" s="218" t="s">
        <v>362</v>
      </c>
      <c r="Q41" s="218" t="s">
        <v>362</v>
      </c>
      <c r="R41" s="218" t="s">
        <v>362</v>
      </c>
      <c r="S41" s="218" t="s">
        <v>362</v>
      </c>
    </row>
    <row r="42" spans="1:19" s="204" customFormat="1" ht="24.75" customHeight="1" x14ac:dyDescent="0.25">
      <c r="A42" s="326"/>
      <c r="B42" s="323"/>
      <c r="C42" s="216" t="s">
        <v>252</v>
      </c>
      <c r="D42" s="209">
        <v>16.079999999999998</v>
      </c>
      <c r="E42" s="210">
        <v>49.32</v>
      </c>
      <c r="F42" s="210">
        <f t="shared" si="0"/>
        <v>793.0655999999999</v>
      </c>
      <c r="G42" s="210" t="e">
        <f>E42/#REF!*100</f>
        <v>#REF!</v>
      </c>
      <c r="H42" s="210">
        <v>49.32</v>
      </c>
      <c r="I42" s="210">
        <v>56.42</v>
      </c>
      <c r="J42" s="210">
        <v>66.47</v>
      </c>
      <c r="K42" s="210">
        <v>72.98</v>
      </c>
      <c r="L42" s="217" t="s">
        <v>362</v>
      </c>
      <c r="M42" s="217" t="s">
        <v>362</v>
      </c>
      <c r="N42" s="217" t="s">
        <v>362</v>
      </c>
      <c r="O42" s="217" t="s">
        <v>362</v>
      </c>
      <c r="P42" s="218" t="s">
        <v>362</v>
      </c>
      <c r="Q42" s="218" t="s">
        <v>362</v>
      </c>
      <c r="R42" s="218" t="s">
        <v>362</v>
      </c>
      <c r="S42" s="218" t="s">
        <v>362</v>
      </c>
    </row>
    <row r="43" spans="1:19" s="204" customFormat="1" ht="30.75" customHeight="1" x14ac:dyDescent="0.25">
      <c r="A43" s="326"/>
      <c r="B43" s="323"/>
      <c r="C43" s="216" t="s">
        <v>253</v>
      </c>
      <c r="D43" s="209">
        <v>5.17</v>
      </c>
      <c r="E43" s="210">
        <v>57.23</v>
      </c>
      <c r="F43" s="210">
        <f t="shared" si="0"/>
        <v>295.87909999999999</v>
      </c>
      <c r="G43" s="210" t="e">
        <f>E43/#REF!*100</f>
        <v>#REF!</v>
      </c>
      <c r="H43" s="210">
        <v>57.23</v>
      </c>
      <c r="I43" s="210">
        <v>65.47</v>
      </c>
      <c r="J43" s="210">
        <v>66.47</v>
      </c>
      <c r="K43" s="210">
        <v>72.98</v>
      </c>
      <c r="L43" s="217" t="s">
        <v>362</v>
      </c>
      <c r="M43" s="217" t="s">
        <v>362</v>
      </c>
      <c r="N43" s="217" t="s">
        <v>362</v>
      </c>
      <c r="O43" s="217" t="s">
        <v>362</v>
      </c>
      <c r="P43" s="218" t="s">
        <v>362</v>
      </c>
      <c r="Q43" s="218" t="s">
        <v>362</v>
      </c>
      <c r="R43" s="218" t="s">
        <v>362</v>
      </c>
      <c r="S43" s="218" t="s">
        <v>362</v>
      </c>
    </row>
    <row r="44" spans="1:19" s="204" customFormat="1" ht="36.75" customHeight="1" x14ac:dyDescent="0.25">
      <c r="A44" s="326"/>
      <c r="B44" s="323"/>
      <c r="C44" s="216" t="s">
        <v>254</v>
      </c>
      <c r="D44" s="209">
        <v>8.94</v>
      </c>
      <c r="E44" s="210">
        <v>53.65</v>
      </c>
      <c r="F44" s="210">
        <f t="shared" si="0"/>
        <v>479.63099999999997</v>
      </c>
      <c r="G44" s="210" t="e">
        <f>E44/#REF!*100</f>
        <v>#REF!</v>
      </c>
      <c r="H44" s="210">
        <v>53.65</v>
      </c>
      <c r="I44" s="210">
        <v>61.38</v>
      </c>
      <c r="J44" s="210">
        <v>66.47</v>
      </c>
      <c r="K44" s="210">
        <v>72.98</v>
      </c>
      <c r="L44" s="217" t="s">
        <v>362</v>
      </c>
      <c r="M44" s="217" t="s">
        <v>362</v>
      </c>
      <c r="N44" s="217" t="s">
        <v>362</v>
      </c>
      <c r="O44" s="217" t="s">
        <v>362</v>
      </c>
      <c r="P44" s="218" t="s">
        <v>362</v>
      </c>
      <c r="Q44" s="218" t="s">
        <v>362</v>
      </c>
      <c r="R44" s="218" t="s">
        <v>362</v>
      </c>
      <c r="S44" s="218" t="s">
        <v>362</v>
      </c>
    </row>
    <row r="45" spans="1:19" s="204" customFormat="1" ht="18" customHeight="1" x14ac:dyDescent="0.25">
      <c r="A45" s="326"/>
      <c r="B45" s="323"/>
      <c r="C45" s="216" t="s">
        <v>255</v>
      </c>
      <c r="D45" s="209">
        <v>15.18</v>
      </c>
      <c r="E45" s="210">
        <v>47.42</v>
      </c>
      <c r="F45" s="210">
        <f t="shared" si="0"/>
        <v>719.8356</v>
      </c>
      <c r="G45" s="210" t="e">
        <f>E45/#REF!*100</f>
        <v>#REF!</v>
      </c>
      <c r="H45" s="210">
        <v>47.42</v>
      </c>
      <c r="I45" s="210">
        <v>54.25</v>
      </c>
      <c r="J45" s="210">
        <v>66.47</v>
      </c>
      <c r="K45" s="210">
        <v>72.98</v>
      </c>
      <c r="L45" s="217" t="s">
        <v>362</v>
      </c>
      <c r="M45" s="217" t="s">
        <v>362</v>
      </c>
      <c r="N45" s="217" t="s">
        <v>362</v>
      </c>
      <c r="O45" s="217" t="s">
        <v>362</v>
      </c>
      <c r="P45" s="218" t="s">
        <v>362</v>
      </c>
      <c r="Q45" s="218" t="s">
        <v>362</v>
      </c>
      <c r="R45" s="218" t="s">
        <v>362</v>
      </c>
      <c r="S45" s="218" t="s">
        <v>362</v>
      </c>
    </row>
    <row r="46" spans="1:19" s="204" customFormat="1" ht="36.75" customHeight="1" x14ac:dyDescent="0.25">
      <c r="A46" s="326"/>
      <c r="B46" s="323"/>
      <c r="C46" s="216" t="s">
        <v>257</v>
      </c>
      <c r="D46" s="209">
        <f>3.14+6.29+8.76+5.05+7.95</f>
        <v>31.189999999999998</v>
      </c>
      <c r="E46" s="210">
        <v>61.97</v>
      </c>
      <c r="F46" s="210">
        <f t="shared" si="0"/>
        <v>1932.8442999999997</v>
      </c>
      <c r="G46" s="210" t="e">
        <f>E46/#REF!*100</f>
        <v>#REF!</v>
      </c>
      <c r="H46" s="210">
        <v>61.97</v>
      </c>
      <c r="I46" s="210">
        <v>67.86</v>
      </c>
      <c r="J46" s="210">
        <v>66.47</v>
      </c>
      <c r="K46" s="210">
        <v>72.98</v>
      </c>
      <c r="L46" s="217" t="s">
        <v>362</v>
      </c>
      <c r="M46" s="217" t="s">
        <v>362</v>
      </c>
      <c r="N46" s="217" t="s">
        <v>362</v>
      </c>
      <c r="O46" s="217" t="s">
        <v>362</v>
      </c>
      <c r="P46" s="218" t="s">
        <v>362</v>
      </c>
      <c r="Q46" s="218" t="s">
        <v>362</v>
      </c>
      <c r="R46" s="218" t="s">
        <v>362</v>
      </c>
      <c r="S46" s="218" t="s">
        <v>362</v>
      </c>
    </row>
    <row r="47" spans="1:19" s="204" customFormat="1" ht="18" customHeight="1" x14ac:dyDescent="0.25">
      <c r="A47" s="326"/>
      <c r="B47" s="323"/>
      <c r="C47" s="216" t="s">
        <v>258</v>
      </c>
      <c r="D47" s="209">
        <v>10.86</v>
      </c>
      <c r="E47" s="210">
        <v>51.54</v>
      </c>
      <c r="F47" s="210">
        <f t="shared" si="0"/>
        <v>559.72439999999995</v>
      </c>
      <c r="G47" s="210" t="e">
        <f>E47/#REF!*100</f>
        <v>#REF!</v>
      </c>
      <c r="H47" s="210">
        <v>51.54</v>
      </c>
      <c r="I47" s="210">
        <f>H47*1.144</f>
        <v>58.961759999999991</v>
      </c>
      <c r="J47" s="210">
        <v>66.47</v>
      </c>
      <c r="K47" s="210">
        <v>72.98</v>
      </c>
      <c r="L47" s="217" t="s">
        <v>362</v>
      </c>
      <c r="M47" s="217" t="s">
        <v>362</v>
      </c>
      <c r="N47" s="217" t="s">
        <v>362</v>
      </c>
      <c r="O47" s="217" t="s">
        <v>362</v>
      </c>
      <c r="P47" s="218" t="s">
        <v>362</v>
      </c>
      <c r="Q47" s="218" t="s">
        <v>362</v>
      </c>
      <c r="R47" s="218" t="s">
        <v>362</v>
      </c>
      <c r="S47" s="218" t="s">
        <v>362</v>
      </c>
    </row>
    <row r="48" spans="1:19" s="204" customFormat="1" ht="24.75" customHeight="1" x14ac:dyDescent="0.25">
      <c r="A48" s="326"/>
      <c r="B48" s="323"/>
      <c r="C48" s="216" t="s">
        <v>256</v>
      </c>
      <c r="D48" s="209">
        <v>18.21</v>
      </c>
      <c r="E48" s="210">
        <v>51.43</v>
      </c>
      <c r="F48" s="210">
        <f t="shared" si="0"/>
        <v>936.5403</v>
      </c>
      <c r="G48" s="210" t="e">
        <f>E48/#REF!*100</f>
        <v>#REF!</v>
      </c>
      <c r="H48" s="210">
        <v>51.43</v>
      </c>
      <c r="I48" s="210">
        <f>H48*1.144</f>
        <v>58.835919999999994</v>
      </c>
      <c r="J48" s="210">
        <v>66.47</v>
      </c>
      <c r="K48" s="210">
        <v>72.98</v>
      </c>
      <c r="L48" s="217" t="s">
        <v>362</v>
      </c>
      <c r="M48" s="217" t="s">
        <v>362</v>
      </c>
      <c r="N48" s="217" t="s">
        <v>362</v>
      </c>
      <c r="O48" s="217" t="s">
        <v>362</v>
      </c>
      <c r="P48" s="218" t="s">
        <v>362</v>
      </c>
      <c r="Q48" s="218" t="s">
        <v>362</v>
      </c>
      <c r="R48" s="218" t="s">
        <v>362</v>
      </c>
      <c r="S48" s="218" t="s">
        <v>362</v>
      </c>
    </row>
    <row r="49" spans="1:19" s="204" customFormat="1" ht="15" customHeight="1" x14ac:dyDescent="0.25">
      <c r="A49" s="326"/>
      <c r="B49" s="323"/>
      <c r="C49" s="216" t="s">
        <v>69</v>
      </c>
      <c r="D49" s="209">
        <v>14.82</v>
      </c>
      <c r="E49" s="210">
        <v>55.36</v>
      </c>
      <c r="F49" s="210">
        <f t="shared" si="0"/>
        <v>820.43520000000001</v>
      </c>
      <c r="G49" s="210" t="e">
        <f>E49/#REF!*100</f>
        <v>#REF!</v>
      </c>
      <c r="H49" s="210">
        <v>55.36</v>
      </c>
      <c r="I49" s="210">
        <v>63.32</v>
      </c>
      <c r="J49" s="210">
        <v>66.47</v>
      </c>
      <c r="K49" s="210">
        <v>72.98</v>
      </c>
      <c r="L49" s="217" t="s">
        <v>362</v>
      </c>
      <c r="M49" s="217" t="s">
        <v>362</v>
      </c>
      <c r="N49" s="217" t="s">
        <v>362</v>
      </c>
      <c r="O49" s="217" t="s">
        <v>362</v>
      </c>
      <c r="P49" s="218" t="s">
        <v>362</v>
      </c>
      <c r="Q49" s="218" t="s">
        <v>362</v>
      </c>
      <c r="R49" s="218" t="s">
        <v>362</v>
      </c>
      <c r="S49" s="218" t="s">
        <v>362</v>
      </c>
    </row>
    <row r="50" spans="1:19" s="204" customFormat="1" ht="15.75" customHeight="1" x14ac:dyDescent="0.25">
      <c r="A50" s="326"/>
      <c r="B50" s="323"/>
      <c r="C50" s="216" t="s">
        <v>148</v>
      </c>
      <c r="D50" s="209">
        <v>105.11</v>
      </c>
      <c r="E50" s="210">
        <v>47.08</v>
      </c>
      <c r="F50" s="210">
        <f t="shared" si="0"/>
        <v>4948.5788000000002</v>
      </c>
      <c r="G50" s="210" t="e">
        <f>E50/#REF!*100</f>
        <v>#REF!</v>
      </c>
      <c r="H50" s="210">
        <v>47.08</v>
      </c>
      <c r="I50" s="210">
        <v>53.86</v>
      </c>
      <c r="J50" s="210">
        <v>66.47</v>
      </c>
      <c r="K50" s="210">
        <v>72.98</v>
      </c>
      <c r="L50" s="222">
        <v>67.180000000000007</v>
      </c>
      <c r="M50" s="222">
        <f>L50*1.095</f>
        <v>73.562100000000001</v>
      </c>
      <c r="N50" s="222">
        <v>85.13</v>
      </c>
      <c r="O50" s="222">
        <v>90.91</v>
      </c>
      <c r="P50" s="218" t="s">
        <v>362</v>
      </c>
      <c r="Q50" s="218" t="s">
        <v>362</v>
      </c>
      <c r="R50" s="218" t="s">
        <v>362</v>
      </c>
      <c r="S50" s="218" t="s">
        <v>362</v>
      </c>
    </row>
    <row r="51" spans="1:19" s="204" customFormat="1" ht="15.75" customHeight="1" x14ac:dyDescent="0.25">
      <c r="A51" s="327"/>
      <c r="B51" s="324"/>
      <c r="C51" s="216" t="s">
        <v>342</v>
      </c>
      <c r="D51" s="209">
        <v>37.840000000000003</v>
      </c>
      <c r="E51" s="210">
        <v>31.26</v>
      </c>
      <c r="F51" s="210">
        <f t="shared" si="0"/>
        <v>1182.8784000000001</v>
      </c>
      <c r="G51" s="210" t="e">
        <f>E51/#REF!*100</f>
        <v>#REF!</v>
      </c>
      <c r="H51" s="210">
        <v>31.26</v>
      </c>
      <c r="I51" s="210">
        <v>35.76</v>
      </c>
      <c r="J51" s="210">
        <v>76.81</v>
      </c>
      <c r="K51" s="210">
        <v>72.98</v>
      </c>
      <c r="L51" s="217" t="s">
        <v>362</v>
      </c>
      <c r="M51" s="217" t="s">
        <v>362</v>
      </c>
      <c r="N51" s="217" t="s">
        <v>362</v>
      </c>
      <c r="O51" s="217" t="s">
        <v>362</v>
      </c>
      <c r="P51" s="218" t="s">
        <v>362</v>
      </c>
      <c r="Q51" s="218" t="s">
        <v>362</v>
      </c>
      <c r="R51" s="218" t="s">
        <v>362</v>
      </c>
      <c r="S51" s="218" t="s">
        <v>362</v>
      </c>
    </row>
    <row r="52" spans="1:19" s="204" customFormat="1" x14ac:dyDescent="0.25">
      <c r="A52" s="208">
        <v>18</v>
      </c>
      <c r="B52" s="215" t="s">
        <v>11</v>
      </c>
      <c r="C52" s="216" t="s">
        <v>193</v>
      </c>
      <c r="D52" s="209">
        <v>96.75</v>
      </c>
      <c r="E52" s="210">
        <v>57.21</v>
      </c>
      <c r="F52" s="210">
        <f t="shared" si="0"/>
        <v>5535.0675000000001</v>
      </c>
      <c r="G52" s="210" t="e">
        <f>E52/#REF!*100</f>
        <v>#REF!</v>
      </c>
      <c r="H52" s="210">
        <v>57.21</v>
      </c>
      <c r="I52" s="210">
        <v>62.69</v>
      </c>
      <c r="J52" s="210">
        <v>57.21</v>
      </c>
      <c r="K52" s="210">
        <v>62.69</v>
      </c>
      <c r="L52" s="217" t="s">
        <v>362</v>
      </c>
      <c r="M52" s="217" t="s">
        <v>362</v>
      </c>
      <c r="N52" s="217" t="s">
        <v>362</v>
      </c>
      <c r="O52" s="217" t="s">
        <v>362</v>
      </c>
      <c r="P52" s="218" t="s">
        <v>362</v>
      </c>
      <c r="Q52" s="218" t="s">
        <v>362</v>
      </c>
      <c r="R52" s="218" t="s">
        <v>362</v>
      </c>
      <c r="S52" s="218" t="s">
        <v>362</v>
      </c>
    </row>
    <row r="53" spans="1:19" s="204" customFormat="1" ht="30" x14ac:dyDescent="0.25">
      <c r="A53" s="325">
        <v>19</v>
      </c>
      <c r="B53" s="322" t="s">
        <v>141</v>
      </c>
      <c r="C53" s="216" t="s">
        <v>70</v>
      </c>
      <c r="D53" s="209">
        <f>9.85+18.97</f>
        <v>28.82</v>
      </c>
      <c r="E53" s="210">
        <v>42.76</v>
      </c>
      <c r="F53" s="210">
        <f t="shared" si="0"/>
        <v>1232.3432</v>
      </c>
      <c r="G53" s="210" t="e">
        <f>E53/#REF!*100</f>
        <v>#REF!</v>
      </c>
      <c r="H53" s="210">
        <v>42.76</v>
      </c>
      <c r="I53" s="210">
        <v>48.91</v>
      </c>
      <c r="J53" s="210">
        <v>66.47</v>
      </c>
      <c r="K53" s="210">
        <v>72.98</v>
      </c>
      <c r="L53" s="217" t="s">
        <v>362</v>
      </c>
      <c r="M53" s="217" t="s">
        <v>362</v>
      </c>
      <c r="N53" s="217" t="s">
        <v>362</v>
      </c>
      <c r="O53" s="217" t="s">
        <v>362</v>
      </c>
      <c r="P53" s="218" t="s">
        <v>362</v>
      </c>
      <c r="Q53" s="218" t="s">
        <v>362</v>
      </c>
      <c r="R53" s="218" t="s">
        <v>362</v>
      </c>
      <c r="S53" s="218" t="s">
        <v>362</v>
      </c>
    </row>
    <row r="54" spans="1:19" s="204" customFormat="1" ht="30" x14ac:dyDescent="0.25">
      <c r="A54" s="326"/>
      <c r="B54" s="323"/>
      <c r="C54" s="216" t="s">
        <v>170</v>
      </c>
      <c r="D54" s="209">
        <v>8.0399999999999991</v>
      </c>
      <c r="E54" s="210">
        <v>44.33</v>
      </c>
      <c r="F54" s="210">
        <f t="shared" si="0"/>
        <v>356.41319999999996</v>
      </c>
      <c r="G54" s="210" t="e">
        <f>E54/#REF!*100</f>
        <v>#REF!</v>
      </c>
      <c r="H54" s="210">
        <v>44.33</v>
      </c>
      <c r="I54" s="210">
        <f>H54*1.144</f>
        <v>50.713519999999995</v>
      </c>
      <c r="J54" s="210">
        <v>66.47</v>
      </c>
      <c r="K54" s="210">
        <v>72.98</v>
      </c>
      <c r="L54" s="217" t="s">
        <v>362</v>
      </c>
      <c r="M54" s="217" t="s">
        <v>362</v>
      </c>
      <c r="N54" s="217" t="s">
        <v>362</v>
      </c>
      <c r="O54" s="217" t="s">
        <v>362</v>
      </c>
      <c r="P54" s="218" t="s">
        <v>362</v>
      </c>
      <c r="Q54" s="218" t="s">
        <v>362</v>
      </c>
      <c r="R54" s="218" t="s">
        <v>362</v>
      </c>
      <c r="S54" s="218" t="s">
        <v>362</v>
      </c>
    </row>
    <row r="55" spans="1:19" s="204" customFormat="1" ht="60" x14ac:dyDescent="0.25">
      <c r="A55" s="327"/>
      <c r="B55" s="324"/>
      <c r="C55" s="216" t="s">
        <v>71</v>
      </c>
      <c r="D55" s="209">
        <f>9.98+11.57+4.89+7.53+2.14+14.7</f>
        <v>50.81</v>
      </c>
      <c r="E55" s="210">
        <v>51.31</v>
      </c>
      <c r="F55" s="210">
        <f t="shared" si="0"/>
        <v>2607.0611000000004</v>
      </c>
      <c r="G55" s="210" t="e">
        <f>E55/#REF!*100</f>
        <v>#REF!</v>
      </c>
      <c r="H55" s="210">
        <v>51.31</v>
      </c>
      <c r="I55" s="210">
        <f>H55*1.144</f>
        <v>58.698639999999997</v>
      </c>
      <c r="J55" s="210">
        <v>66.47</v>
      </c>
      <c r="K55" s="210">
        <v>72.98</v>
      </c>
      <c r="L55" s="217" t="s">
        <v>362</v>
      </c>
      <c r="M55" s="217" t="s">
        <v>362</v>
      </c>
      <c r="N55" s="217" t="s">
        <v>362</v>
      </c>
      <c r="O55" s="217" t="s">
        <v>362</v>
      </c>
      <c r="P55" s="218" t="s">
        <v>362</v>
      </c>
      <c r="Q55" s="218" t="s">
        <v>362</v>
      </c>
      <c r="R55" s="218" t="s">
        <v>362</v>
      </c>
      <c r="S55" s="218" t="s">
        <v>362</v>
      </c>
    </row>
    <row r="56" spans="1:19" s="204" customFormat="1" ht="30" x14ac:dyDescent="0.25">
      <c r="A56" s="208">
        <v>20</v>
      </c>
      <c r="B56" s="215" t="s">
        <v>12</v>
      </c>
      <c r="C56" s="216" t="s">
        <v>204</v>
      </c>
      <c r="D56" s="209">
        <v>108.71</v>
      </c>
      <c r="E56" s="210">
        <v>67.97</v>
      </c>
      <c r="F56" s="210">
        <f t="shared" si="0"/>
        <v>7389.0186999999996</v>
      </c>
      <c r="G56" s="210" t="e">
        <f>E56/#REF!*100</f>
        <v>#REF!</v>
      </c>
      <c r="H56" s="210">
        <v>67.97</v>
      </c>
      <c r="I56" s="210">
        <v>68.67</v>
      </c>
      <c r="J56" s="210">
        <v>70.69</v>
      </c>
      <c r="K56" s="210">
        <v>68.67</v>
      </c>
      <c r="L56" s="222">
        <v>99.09</v>
      </c>
      <c r="M56" s="222">
        <v>103.55</v>
      </c>
      <c r="N56" s="222">
        <v>118.99</v>
      </c>
      <c r="O56" s="222">
        <v>129.88999999999999</v>
      </c>
      <c r="P56" s="218" t="s">
        <v>362</v>
      </c>
      <c r="Q56" s="218" t="s">
        <v>362</v>
      </c>
      <c r="R56" s="218" t="s">
        <v>362</v>
      </c>
      <c r="S56" s="218" t="s">
        <v>362</v>
      </c>
    </row>
    <row r="57" spans="1:19" s="204" customFormat="1" x14ac:dyDescent="0.25">
      <c r="A57" s="328">
        <v>21</v>
      </c>
      <c r="B57" s="322" t="s">
        <v>13</v>
      </c>
      <c r="C57" s="216" t="s">
        <v>210</v>
      </c>
      <c r="D57" s="209">
        <v>25.617999999999999</v>
      </c>
      <c r="E57" s="210">
        <v>26.9</v>
      </c>
      <c r="F57" s="210">
        <f t="shared" si="0"/>
        <v>689.12419999999997</v>
      </c>
      <c r="G57" s="210" t="e">
        <f>E57/#REF!*100</f>
        <v>#REF!</v>
      </c>
      <c r="H57" s="210">
        <v>26.9</v>
      </c>
      <c r="I57" s="210">
        <v>30.77</v>
      </c>
      <c r="J57" s="210">
        <v>34.61</v>
      </c>
      <c r="K57" s="210">
        <v>86.88</v>
      </c>
      <c r="L57" s="217" t="s">
        <v>362</v>
      </c>
      <c r="M57" s="217" t="s">
        <v>362</v>
      </c>
      <c r="N57" s="217" t="s">
        <v>362</v>
      </c>
      <c r="O57" s="217" t="s">
        <v>362</v>
      </c>
      <c r="P57" s="218" t="s">
        <v>362</v>
      </c>
      <c r="Q57" s="218" t="s">
        <v>362</v>
      </c>
      <c r="R57" s="218" t="s">
        <v>362</v>
      </c>
      <c r="S57" s="218" t="s">
        <v>362</v>
      </c>
    </row>
    <row r="58" spans="1:19" s="204" customFormat="1" ht="30" x14ac:dyDescent="0.25">
      <c r="A58" s="329"/>
      <c r="B58" s="323"/>
      <c r="C58" s="216" t="s">
        <v>191</v>
      </c>
      <c r="D58" s="209">
        <v>8.6300000000000008</v>
      </c>
      <c r="E58" s="210">
        <v>55.63</v>
      </c>
      <c r="F58" s="210">
        <f t="shared" si="0"/>
        <v>480.08690000000007</v>
      </c>
      <c r="G58" s="210" t="e">
        <f>E58/#REF!*100</f>
        <v>#REF!</v>
      </c>
      <c r="H58" s="210">
        <v>55.63</v>
      </c>
      <c r="I58" s="210">
        <v>60.91</v>
      </c>
      <c r="J58" s="210">
        <v>63.69</v>
      </c>
      <c r="K58" s="210">
        <v>86.88</v>
      </c>
      <c r="L58" s="217" t="s">
        <v>362</v>
      </c>
      <c r="M58" s="217" t="s">
        <v>362</v>
      </c>
      <c r="N58" s="217" t="s">
        <v>362</v>
      </c>
      <c r="O58" s="217" t="s">
        <v>362</v>
      </c>
      <c r="P58" s="218" t="s">
        <v>362</v>
      </c>
      <c r="Q58" s="218" t="s">
        <v>362</v>
      </c>
      <c r="R58" s="218" t="s">
        <v>362</v>
      </c>
      <c r="S58" s="218" t="s">
        <v>362</v>
      </c>
    </row>
    <row r="59" spans="1:19" s="204" customFormat="1" ht="45" x14ac:dyDescent="0.25">
      <c r="A59" s="330"/>
      <c r="B59" s="324"/>
      <c r="C59" s="216" t="s">
        <v>205</v>
      </c>
      <c r="D59" s="209">
        <v>112.08799999999999</v>
      </c>
      <c r="E59" s="210">
        <v>56.1</v>
      </c>
      <c r="F59" s="210">
        <f t="shared" si="0"/>
        <v>6288.1368000000002</v>
      </c>
      <c r="G59" s="210" t="e">
        <f>E59/#REF!*100</f>
        <v>#REF!</v>
      </c>
      <c r="H59" s="210">
        <v>56.1</v>
      </c>
      <c r="I59" s="210">
        <v>60.91</v>
      </c>
      <c r="J59" s="210">
        <v>61.48</v>
      </c>
      <c r="K59" s="210">
        <v>86.88</v>
      </c>
      <c r="L59" s="217" t="s">
        <v>362</v>
      </c>
      <c r="M59" s="217" t="s">
        <v>362</v>
      </c>
      <c r="N59" s="217" t="s">
        <v>362</v>
      </c>
      <c r="O59" s="217" t="s">
        <v>362</v>
      </c>
      <c r="P59" s="218" t="s">
        <v>362</v>
      </c>
      <c r="Q59" s="218" t="s">
        <v>362</v>
      </c>
      <c r="R59" s="218" t="s">
        <v>362</v>
      </c>
      <c r="S59" s="218" t="s">
        <v>362</v>
      </c>
    </row>
    <row r="60" spans="1:19" s="204" customFormat="1" ht="45" x14ac:dyDescent="0.25">
      <c r="A60" s="208">
        <v>22</v>
      </c>
      <c r="B60" s="215" t="s">
        <v>14</v>
      </c>
      <c r="C60" s="216" t="s">
        <v>191</v>
      </c>
      <c r="D60" s="209">
        <v>15.8</v>
      </c>
      <c r="E60" s="210">
        <v>55.63</v>
      </c>
      <c r="F60" s="210">
        <f t="shared" si="0"/>
        <v>878.95400000000006</v>
      </c>
      <c r="G60" s="210" t="e">
        <f>E60/#REF!*100</f>
        <v>#REF!</v>
      </c>
      <c r="H60" s="210">
        <v>55.63</v>
      </c>
      <c r="I60" s="210">
        <v>60.91</v>
      </c>
      <c r="J60" s="210">
        <v>60.31</v>
      </c>
      <c r="K60" s="210">
        <v>68.09</v>
      </c>
      <c r="L60" s="217" t="s">
        <v>362</v>
      </c>
      <c r="M60" s="217" t="s">
        <v>362</v>
      </c>
      <c r="N60" s="217" t="s">
        <v>362</v>
      </c>
      <c r="O60" s="217" t="s">
        <v>362</v>
      </c>
      <c r="P60" s="218" t="s">
        <v>362</v>
      </c>
      <c r="Q60" s="218" t="s">
        <v>362</v>
      </c>
      <c r="R60" s="218" t="s">
        <v>362</v>
      </c>
      <c r="S60" s="218" t="s">
        <v>362</v>
      </c>
    </row>
    <row r="61" spans="1:19" s="204" customFormat="1" ht="24.75" customHeight="1" x14ac:dyDescent="0.25">
      <c r="A61" s="328">
        <v>23</v>
      </c>
      <c r="B61" s="322" t="s">
        <v>15</v>
      </c>
      <c r="C61" s="216" t="s">
        <v>52</v>
      </c>
      <c r="D61" s="209"/>
      <c r="E61" s="210"/>
      <c r="F61" s="210">
        <f t="shared" si="0"/>
        <v>0</v>
      </c>
      <c r="G61" s="210" t="e">
        <f>E61/#REF!*100</f>
        <v>#REF!</v>
      </c>
      <c r="H61" s="210"/>
      <c r="I61" s="210"/>
      <c r="J61" s="210"/>
      <c r="K61" s="210"/>
      <c r="L61" s="222"/>
      <c r="M61" s="222"/>
      <c r="N61" s="222"/>
      <c r="O61" s="222"/>
      <c r="P61" s="218" t="s">
        <v>362</v>
      </c>
      <c r="Q61" s="218" t="s">
        <v>362</v>
      </c>
      <c r="R61" s="218" t="s">
        <v>362</v>
      </c>
      <c r="S61" s="218" t="s">
        <v>362</v>
      </c>
    </row>
    <row r="62" spans="1:19" s="204" customFormat="1" x14ac:dyDescent="0.25">
      <c r="A62" s="329"/>
      <c r="B62" s="323"/>
      <c r="C62" s="216" t="s">
        <v>111</v>
      </c>
      <c r="D62" s="209">
        <v>44</v>
      </c>
      <c r="E62" s="210">
        <v>63.87</v>
      </c>
      <c r="F62" s="210">
        <f t="shared" si="0"/>
        <v>2810.2799999999997</v>
      </c>
      <c r="G62" s="210" t="e">
        <f>E62/#REF!*100</f>
        <v>#REF!</v>
      </c>
      <c r="H62" s="210">
        <v>63.87</v>
      </c>
      <c r="I62" s="210">
        <v>70.62</v>
      </c>
      <c r="J62" s="210">
        <v>68.239999999999995</v>
      </c>
      <c r="K62" s="210">
        <v>70.62</v>
      </c>
      <c r="L62" s="217" t="s">
        <v>362</v>
      </c>
      <c r="M62" s="217" t="s">
        <v>362</v>
      </c>
      <c r="N62" s="217" t="s">
        <v>362</v>
      </c>
      <c r="O62" s="217" t="s">
        <v>362</v>
      </c>
      <c r="P62" s="218" t="s">
        <v>362</v>
      </c>
      <c r="Q62" s="218" t="s">
        <v>362</v>
      </c>
      <c r="R62" s="218" t="s">
        <v>362</v>
      </c>
      <c r="S62" s="218" t="s">
        <v>362</v>
      </c>
    </row>
    <row r="63" spans="1:19" s="204" customFormat="1" x14ac:dyDescent="0.25">
      <c r="A63" s="329"/>
      <c r="B63" s="323"/>
      <c r="C63" s="216" t="s">
        <v>117</v>
      </c>
      <c r="D63" s="209">
        <v>41.74</v>
      </c>
      <c r="E63" s="210">
        <v>49.68</v>
      </c>
      <c r="F63" s="210">
        <f t="shared" si="0"/>
        <v>2073.6432</v>
      </c>
      <c r="G63" s="210" t="e">
        <f>E63/#REF!*100</f>
        <v>#REF!</v>
      </c>
      <c r="H63" s="210">
        <v>49.68</v>
      </c>
      <c r="I63" s="210">
        <v>54.69</v>
      </c>
      <c r="J63" s="210">
        <v>51.99</v>
      </c>
      <c r="K63" s="210">
        <v>54.69</v>
      </c>
      <c r="L63" s="217" t="s">
        <v>362</v>
      </c>
      <c r="M63" s="217" t="s">
        <v>362</v>
      </c>
      <c r="N63" s="217" t="s">
        <v>362</v>
      </c>
      <c r="O63" s="217" t="s">
        <v>362</v>
      </c>
      <c r="P63" s="218" t="s">
        <v>362</v>
      </c>
      <c r="Q63" s="218" t="s">
        <v>362</v>
      </c>
      <c r="R63" s="218" t="s">
        <v>362</v>
      </c>
      <c r="S63" s="218" t="s">
        <v>362</v>
      </c>
    </row>
    <row r="64" spans="1:19" s="204" customFormat="1" x14ac:dyDescent="0.25">
      <c r="A64" s="329"/>
      <c r="B64" s="323"/>
      <c r="C64" s="216" t="s">
        <v>104</v>
      </c>
      <c r="D64" s="209">
        <v>30.38</v>
      </c>
      <c r="E64" s="210">
        <v>51.99</v>
      </c>
      <c r="F64" s="210">
        <f t="shared" si="0"/>
        <v>1579.4562000000001</v>
      </c>
      <c r="G64" s="210" t="e">
        <f>E64/#REF!*100</f>
        <v>#REF!</v>
      </c>
      <c r="H64" s="210">
        <v>51.99</v>
      </c>
      <c r="I64" s="210">
        <v>54.69</v>
      </c>
      <c r="J64" s="210">
        <v>51.99</v>
      </c>
      <c r="K64" s="210">
        <v>54.69</v>
      </c>
      <c r="L64" s="222">
        <v>39.07</v>
      </c>
      <c r="M64" s="222">
        <v>44.7</v>
      </c>
      <c r="N64" s="222">
        <v>53.16</v>
      </c>
      <c r="O64" s="222">
        <v>53.16</v>
      </c>
      <c r="P64" s="218" t="s">
        <v>362</v>
      </c>
      <c r="Q64" s="218" t="s">
        <v>362</v>
      </c>
      <c r="R64" s="218" t="s">
        <v>362</v>
      </c>
      <c r="S64" s="218" t="s">
        <v>362</v>
      </c>
    </row>
    <row r="65" spans="1:19" s="204" customFormat="1" x14ac:dyDescent="0.25">
      <c r="A65" s="329"/>
      <c r="B65" s="323"/>
      <c r="C65" s="216" t="s">
        <v>118</v>
      </c>
      <c r="D65" s="209">
        <v>95.4</v>
      </c>
      <c r="E65" s="210">
        <v>49.68</v>
      </c>
      <c r="F65" s="210">
        <f t="shared" si="0"/>
        <v>4739.4720000000007</v>
      </c>
      <c r="G65" s="210" t="e">
        <f>E65/#REF!*100</f>
        <v>#REF!</v>
      </c>
      <c r="H65" s="210">
        <v>49.68</v>
      </c>
      <c r="I65" s="210">
        <v>54.69</v>
      </c>
      <c r="J65" s="210">
        <v>51.99</v>
      </c>
      <c r="K65" s="210">
        <v>54.69</v>
      </c>
      <c r="L65" s="222">
        <v>41.13</v>
      </c>
      <c r="M65" s="222">
        <v>47.05</v>
      </c>
      <c r="N65" s="222">
        <v>53.16</v>
      </c>
      <c r="O65" s="222">
        <v>53.16</v>
      </c>
      <c r="P65" s="218" t="s">
        <v>362</v>
      </c>
      <c r="Q65" s="218" t="s">
        <v>362</v>
      </c>
      <c r="R65" s="218" t="s">
        <v>362</v>
      </c>
      <c r="S65" s="218" t="s">
        <v>362</v>
      </c>
    </row>
    <row r="66" spans="1:19" s="204" customFormat="1" x14ac:dyDescent="0.25">
      <c r="A66" s="329"/>
      <c r="B66" s="323"/>
      <c r="C66" s="216" t="s">
        <v>105</v>
      </c>
      <c r="D66" s="209">
        <v>62.74</v>
      </c>
      <c r="E66" s="210">
        <v>51.99</v>
      </c>
      <c r="F66" s="210">
        <f t="shared" si="0"/>
        <v>3261.8526000000002</v>
      </c>
      <c r="G66" s="210" t="e">
        <f>E66/#REF!*100</f>
        <v>#REF!</v>
      </c>
      <c r="H66" s="210">
        <v>51.99</v>
      </c>
      <c r="I66" s="210">
        <v>54.69</v>
      </c>
      <c r="J66" s="210">
        <v>51.99</v>
      </c>
      <c r="K66" s="210">
        <v>54.69</v>
      </c>
      <c r="L66" s="222">
        <v>13.79</v>
      </c>
      <c r="M66" s="222">
        <v>15.78</v>
      </c>
      <c r="N66" s="222">
        <v>25.02</v>
      </c>
      <c r="O66" s="222">
        <v>26.06</v>
      </c>
      <c r="P66" s="218" t="s">
        <v>362</v>
      </c>
      <c r="Q66" s="218" t="s">
        <v>362</v>
      </c>
      <c r="R66" s="218" t="s">
        <v>362</v>
      </c>
      <c r="S66" s="218" t="s">
        <v>362</v>
      </c>
    </row>
    <row r="67" spans="1:19" s="204" customFormat="1" ht="30" x14ac:dyDescent="0.25">
      <c r="A67" s="329"/>
      <c r="B67" s="323"/>
      <c r="C67" s="216" t="s">
        <v>371</v>
      </c>
      <c r="D67" s="209">
        <v>116.68</v>
      </c>
      <c r="E67" s="210">
        <v>24.88</v>
      </c>
      <c r="F67" s="210">
        <f t="shared" si="0"/>
        <v>2902.9983999999999</v>
      </c>
      <c r="G67" s="210" t="e">
        <f>E67/#REF!*100</f>
        <v>#REF!</v>
      </c>
      <c r="H67" s="210">
        <v>24.88</v>
      </c>
      <c r="I67" s="210">
        <v>28.46</v>
      </c>
      <c r="J67" s="210">
        <v>26.94</v>
      </c>
      <c r="K67" s="210">
        <v>45.28</v>
      </c>
      <c r="L67" s="222">
        <v>39.07</v>
      </c>
      <c r="M67" s="222">
        <v>44.7</v>
      </c>
      <c r="N67" s="222">
        <v>53.16</v>
      </c>
      <c r="O67" s="222">
        <v>53.16</v>
      </c>
      <c r="P67" s="218" t="s">
        <v>362</v>
      </c>
      <c r="Q67" s="218" t="s">
        <v>362</v>
      </c>
      <c r="R67" s="218" t="s">
        <v>362</v>
      </c>
      <c r="S67" s="218" t="s">
        <v>362</v>
      </c>
    </row>
    <row r="68" spans="1:19" s="204" customFormat="1" ht="30" x14ac:dyDescent="0.25">
      <c r="A68" s="329"/>
      <c r="B68" s="323"/>
      <c r="C68" s="216" t="s">
        <v>370</v>
      </c>
      <c r="D68" s="209">
        <v>65.349999999999994</v>
      </c>
      <c r="E68" s="210">
        <v>63.87</v>
      </c>
      <c r="F68" s="210">
        <f t="shared" si="0"/>
        <v>4173.9044999999996</v>
      </c>
      <c r="G68" s="210" t="e">
        <f>E68/#REF!*100</f>
        <v>#REF!</v>
      </c>
      <c r="H68" s="210">
        <v>63.87</v>
      </c>
      <c r="I68" s="210">
        <v>70.62</v>
      </c>
      <c r="J68" s="210">
        <v>68.239999999999995</v>
      </c>
      <c r="K68" s="210">
        <v>70.62</v>
      </c>
      <c r="L68" s="217" t="s">
        <v>362</v>
      </c>
      <c r="M68" s="217" t="s">
        <v>362</v>
      </c>
      <c r="N68" s="217" t="s">
        <v>362</v>
      </c>
      <c r="O68" s="217" t="s">
        <v>362</v>
      </c>
      <c r="P68" s="218" t="s">
        <v>362</v>
      </c>
      <c r="Q68" s="218" t="s">
        <v>362</v>
      </c>
      <c r="R68" s="218" t="s">
        <v>362</v>
      </c>
      <c r="S68" s="218" t="s">
        <v>362</v>
      </c>
    </row>
    <row r="69" spans="1:19" s="204" customFormat="1" x14ac:dyDescent="0.25">
      <c r="A69" s="329"/>
      <c r="B69" s="323"/>
      <c r="C69" s="216" t="s">
        <v>115</v>
      </c>
      <c r="D69" s="209">
        <v>137.76</v>
      </c>
      <c r="E69" s="210">
        <v>36.53</v>
      </c>
      <c r="F69" s="210">
        <f t="shared" si="0"/>
        <v>5032.3728000000001</v>
      </c>
      <c r="G69" s="210" t="e">
        <f>E69/#REF!*100</f>
        <v>#REF!</v>
      </c>
      <c r="H69" s="210">
        <v>36.53</v>
      </c>
      <c r="I69" s="210">
        <v>41.79</v>
      </c>
      <c r="J69" s="210">
        <v>36.979999999999997</v>
      </c>
      <c r="K69" s="210">
        <v>45.28</v>
      </c>
      <c r="L69" s="222">
        <v>22.09</v>
      </c>
      <c r="M69" s="222">
        <v>25.27</v>
      </c>
      <c r="N69" s="222">
        <v>25.02</v>
      </c>
      <c r="O69" s="222">
        <v>26.06</v>
      </c>
      <c r="P69" s="218" t="s">
        <v>362</v>
      </c>
      <c r="Q69" s="218" t="s">
        <v>362</v>
      </c>
      <c r="R69" s="218" t="s">
        <v>362</v>
      </c>
      <c r="S69" s="218" t="s">
        <v>362</v>
      </c>
    </row>
    <row r="70" spans="1:19" s="204" customFormat="1" x14ac:dyDescent="0.25">
      <c r="A70" s="329"/>
      <c r="B70" s="323"/>
      <c r="C70" s="216" t="s">
        <v>121</v>
      </c>
      <c r="D70" s="209">
        <v>109.16</v>
      </c>
      <c r="E70" s="210">
        <v>41.74</v>
      </c>
      <c r="F70" s="210">
        <f t="shared" si="0"/>
        <v>4556.3383999999996</v>
      </c>
      <c r="G70" s="210" t="e">
        <f>E70/#REF!*100</f>
        <v>#REF!</v>
      </c>
      <c r="H70" s="210">
        <v>41.74</v>
      </c>
      <c r="I70" s="210">
        <v>45.28</v>
      </c>
      <c r="J70" s="210">
        <v>44.12</v>
      </c>
      <c r="K70" s="210">
        <v>45.28</v>
      </c>
      <c r="L70" s="217" t="s">
        <v>362</v>
      </c>
      <c r="M70" s="217" t="s">
        <v>362</v>
      </c>
      <c r="N70" s="217" t="s">
        <v>362</v>
      </c>
      <c r="O70" s="217" t="s">
        <v>362</v>
      </c>
      <c r="P70" s="218" t="s">
        <v>362</v>
      </c>
      <c r="Q70" s="218" t="s">
        <v>362</v>
      </c>
      <c r="R70" s="218" t="s">
        <v>362</v>
      </c>
      <c r="S70" s="218" t="s">
        <v>362</v>
      </c>
    </row>
    <row r="71" spans="1:19" s="204" customFormat="1" ht="30" x14ac:dyDescent="0.25">
      <c r="A71" s="329"/>
      <c r="B71" s="323"/>
      <c r="C71" s="216" t="s">
        <v>198</v>
      </c>
      <c r="D71" s="209">
        <v>95.79</v>
      </c>
      <c r="E71" s="210">
        <v>44.72</v>
      </c>
      <c r="F71" s="210">
        <f t="shared" si="0"/>
        <v>4283.7287999999999</v>
      </c>
      <c r="G71" s="210" t="e">
        <f>E71/#REF!*100</f>
        <v>#REF!</v>
      </c>
      <c r="H71" s="210">
        <v>44.72</v>
      </c>
      <c r="I71" s="210">
        <v>51.16</v>
      </c>
      <c r="J71" s="210">
        <v>47.8</v>
      </c>
      <c r="K71" s="210">
        <v>54.69</v>
      </c>
      <c r="L71" s="217" t="s">
        <v>362</v>
      </c>
      <c r="M71" s="217" t="s">
        <v>362</v>
      </c>
      <c r="N71" s="217" t="s">
        <v>362</v>
      </c>
      <c r="O71" s="217" t="s">
        <v>362</v>
      </c>
      <c r="P71" s="218" t="s">
        <v>362</v>
      </c>
      <c r="Q71" s="218" t="s">
        <v>362</v>
      </c>
      <c r="R71" s="218" t="s">
        <v>362</v>
      </c>
      <c r="S71" s="218" t="s">
        <v>362</v>
      </c>
    </row>
    <row r="72" spans="1:19" s="204" customFormat="1" x14ac:dyDescent="0.25">
      <c r="A72" s="329"/>
      <c r="B72" s="323"/>
      <c r="C72" s="216" t="s">
        <v>199</v>
      </c>
      <c r="D72" s="209"/>
      <c r="E72" s="210"/>
      <c r="F72" s="210">
        <f t="shared" si="0"/>
        <v>0</v>
      </c>
      <c r="G72" s="210" t="e">
        <f>E72/#REF!*100</f>
        <v>#REF!</v>
      </c>
      <c r="H72" s="223" t="s">
        <v>362</v>
      </c>
      <c r="I72" s="223" t="s">
        <v>362</v>
      </c>
      <c r="J72" s="223" t="s">
        <v>362</v>
      </c>
      <c r="K72" s="223" t="s">
        <v>362</v>
      </c>
      <c r="L72" s="222">
        <v>41.13</v>
      </c>
      <c r="M72" s="222">
        <v>47.05</v>
      </c>
      <c r="N72" s="222">
        <v>53.16</v>
      </c>
      <c r="O72" s="222">
        <v>53.16</v>
      </c>
      <c r="P72" s="218" t="s">
        <v>362</v>
      </c>
      <c r="Q72" s="218" t="s">
        <v>362</v>
      </c>
      <c r="R72" s="218" t="s">
        <v>362</v>
      </c>
      <c r="S72" s="218" t="s">
        <v>362</v>
      </c>
    </row>
    <row r="73" spans="1:19" s="204" customFormat="1" x14ac:dyDescent="0.25">
      <c r="A73" s="329"/>
      <c r="B73" s="323"/>
      <c r="C73" s="216" t="s">
        <v>200</v>
      </c>
      <c r="D73" s="209"/>
      <c r="E73" s="210"/>
      <c r="F73" s="210">
        <f t="shared" si="0"/>
        <v>0</v>
      </c>
      <c r="G73" s="210" t="e">
        <f>E73/#REF!*100</f>
        <v>#REF!</v>
      </c>
      <c r="H73" s="223" t="s">
        <v>362</v>
      </c>
      <c r="I73" s="223" t="s">
        <v>362</v>
      </c>
      <c r="J73" s="223" t="s">
        <v>362</v>
      </c>
      <c r="K73" s="223" t="s">
        <v>362</v>
      </c>
      <c r="L73" s="222">
        <v>53.16</v>
      </c>
      <c r="M73" s="222">
        <v>53.16</v>
      </c>
      <c r="N73" s="222">
        <v>53.16</v>
      </c>
      <c r="O73" s="222">
        <v>53.16</v>
      </c>
      <c r="P73" s="218" t="s">
        <v>362</v>
      </c>
      <c r="Q73" s="218" t="s">
        <v>362</v>
      </c>
      <c r="R73" s="218" t="s">
        <v>362</v>
      </c>
      <c r="S73" s="218" t="s">
        <v>362</v>
      </c>
    </row>
    <row r="74" spans="1:19" s="204" customFormat="1" x14ac:dyDescent="0.25">
      <c r="A74" s="329"/>
      <c r="B74" s="323"/>
      <c r="C74" s="216" t="s">
        <v>110</v>
      </c>
      <c r="D74" s="209">
        <v>76.290000000000006</v>
      </c>
      <c r="E74" s="210">
        <v>44.72</v>
      </c>
      <c r="F74" s="210">
        <f t="shared" si="0"/>
        <v>3411.6888000000004</v>
      </c>
      <c r="G74" s="210" t="e">
        <f>E74/#REF!*100</f>
        <v>#REF!</v>
      </c>
      <c r="H74" s="210">
        <v>44.72</v>
      </c>
      <c r="I74" s="210">
        <v>51.16</v>
      </c>
      <c r="J74" s="210">
        <v>47.8</v>
      </c>
      <c r="K74" s="210">
        <v>54.69</v>
      </c>
      <c r="L74" s="217" t="s">
        <v>362</v>
      </c>
      <c r="M74" s="217" t="s">
        <v>362</v>
      </c>
      <c r="N74" s="217" t="s">
        <v>362</v>
      </c>
      <c r="O74" s="217" t="s">
        <v>362</v>
      </c>
      <c r="P74" s="218" t="s">
        <v>362</v>
      </c>
      <c r="Q74" s="218" t="s">
        <v>362</v>
      </c>
      <c r="R74" s="218" t="s">
        <v>362</v>
      </c>
      <c r="S74" s="218" t="s">
        <v>362</v>
      </c>
    </row>
    <row r="75" spans="1:19" s="204" customFormat="1" x14ac:dyDescent="0.25">
      <c r="A75" s="329"/>
      <c r="B75" s="323"/>
      <c r="C75" s="216" t="s">
        <v>106</v>
      </c>
      <c r="D75" s="209">
        <v>13.23</v>
      </c>
      <c r="E75" s="210">
        <v>51.99</v>
      </c>
      <c r="F75" s="210">
        <f t="shared" si="0"/>
        <v>687.82770000000005</v>
      </c>
      <c r="G75" s="210" t="e">
        <f>E75/#REF!*100</f>
        <v>#REF!</v>
      </c>
      <c r="H75" s="210">
        <v>51.99</v>
      </c>
      <c r="I75" s="210">
        <v>54.69</v>
      </c>
      <c r="J75" s="210">
        <v>51.99</v>
      </c>
      <c r="K75" s="210">
        <v>54.69</v>
      </c>
      <c r="L75" s="217" t="s">
        <v>362</v>
      </c>
      <c r="M75" s="217" t="s">
        <v>362</v>
      </c>
      <c r="N75" s="217" t="s">
        <v>362</v>
      </c>
      <c r="O75" s="217" t="s">
        <v>362</v>
      </c>
      <c r="P75" s="218" t="s">
        <v>362</v>
      </c>
      <c r="Q75" s="218" t="s">
        <v>362</v>
      </c>
      <c r="R75" s="218" t="s">
        <v>362</v>
      </c>
      <c r="S75" s="218" t="s">
        <v>362</v>
      </c>
    </row>
    <row r="76" spans="1:19" s="204" customFormat="1" x14ac:dyDescent="0.25">
      <c r="A76" s="329"/>
      <c r="B76" s="323"/>
      <c r="C76" s="216" t="s">
        <v>120</v>
      </c>
      <c r="D76" s="209">
        <v>50.07</v>
      </c>
      <c r="E76" s="210">
        <v>25.18</v>
      </c>
      <c r="F76" s="210">
        <f t="shared" si="0"/>
        <v>1260.7626</v>
      </c>
      <c r="G76" s="210" t="e">
        <f>E76/#REF!*100</f>
        <v>#REF!</v>
      </c>
      <c r="H76" s="210">
        <v>25.18</v>
      </c>
      <c r="I76" s="210">
        <v>28.81</v>
      </c>
      <c r="J76" s="210">
        <v>32.19</v>
      </c>
      <c r="K76" s="210">
        <v>45.28</v>
      </c>
      <c r="L76" s="217" t="s">
        <v>362</v>
      </c>
      <c r="M76" s="217" t="s">
        <v>362</v>
      </c>
      <c r="N76" s="217" t="s">
        <v>362</v>
      </c>
      <c r="O76" s="217" t="s">
        <v>362</v>
      </c>
      <c r="P76" s="218" t="s">
        <v>362</v>
      </c>
      <c r="Q76" s="218" t="s">
        <v>362</v>
      </c>
      <c r="R76" s="218" t="s">
        <v>362</v>
      </c>
      <c r="S76" s="218" t="s">
        <v>362</v>
      </c>
    </row>
    <row r="77" spans="1:19" s="204" customFormat="1" x14ac:dyDescent="0.25">
      <c r="A77" s="329"/>
      <c r="B77" s="323"/>
      <c r="C77" s="216" t="s">
        <v>108</v>
      </c>
      <c r="D77" s="209">
        <v>37.799999999999997</v>
      </c>
      <c r="E77" s="210">
        <v>51.99</v>
      </c>
      <c r="F77" s="210">
        <f t="shared" si="0"/>
        <v>1965.222</v>
      </c>
      <c r="G77" s="210" t="e">
        <f>E77/#REF!*100</f>
        <v>#REF!</v>
      </c>
      <c r="H77" s="210">
        <v>51.99</v>
      </c>
      <c r="I77" s="210">
        <v>54.69</v>
      </c>
      <c r="J77" s="210">
        <v>51.99</v>
      </c>
      <c r="K77" s="210">
        <v>54.69</v>
      </c>
      <c r="L77" s="217" t="s">
        <v>362</v>
      </c>
      <c r="M77" s="217" t="s">
        <v>362</v>
      </c>
      <c r="N77" s="217" t="s">
        <v>362</v>
      </c>
      <c r="O77" s="217" t="s">
        <v>362</v>
      </c>
      <c r="P77" s="218" t="s">
        <v>362</v>
      </c>
      <c r="Q77" s="218" t="s">
        <v>362</v>
      </c>
      <c r="R77" s="218" t="s">
        <v>362</v>
      </c>
      <c r="S77" s="218" t="s">
        <v>362</v>
      </c>
    </row>
    <row r="78" spans="1:19" s="204" customFormat="1" x14ac:dyDescent="0.25">
      <c r="A78" s="329"/>
      <c r="B78" s="323"/>
      <c r="C78" s="216" t="s">
        <v>107</v>
      </c>
      <c r="D78" s="209">
        <v>68.22</v>
      </c>
      <c r="E78" s="210">
        <v>51.99</v>
      </c>
      <c r="F78" s="210">
        <f t="shared" si="0"/>
        <v>3546.7577999999999</v>
      </c>
      <c r="G78" s="210" t="e">
        <f>E78/#REF!*100</f>
        <v>#REF!</v>
      </c>
      <c r="H78" s="210">
        <v>51.99</v>
      </c>
      <c r="I78" s="210">
        <v>54.69</v>
      </c>
      <c r="J78" s="210">
        <v>51.99</v>
      </c>
      <c r="K78" s="210">
        <v>54.69</v>
      </c>
      <c r="L78" s="222">
        <v>31.42</v>
      </c>
      <c r="M78" s="222">
        <v>35.94</v>
      </c>
      <c r="N78" s="222">
        <v>53.16</v>
      </c>
      <c r="O78" s="222">
        <v>53.16</v>
      </c>
      <c r="P78" s="218" t="s">
        <v>362</v>
      </c>
      <c r="Q78" s="218" t="s">
        <v>362</v>
      </c>
      <c r="R78" s="218" t="s">
        <v>362</v>
      </c>
      <c r="S78" s="218" t="s">
        <v>362</v>
      </c>
    </row>
    <row r="79" spans="1:19" s="204" customFormat="1" x14ac:dyDescent="0.25">
      <c r="A79" s="329"/>
      <c r="B79" s="323"/>
      <c r="C79" s="216" t="s">
        <v>109</v>
      </c>
      <c r="D79" s="209">
        <v>51.76</v>
      </c>
      <c r="E79" s="210">
        <v>35.700000000000003</v>
      </c>
      <c r="F79" s="210">
        <f t="shared" si="0"/>
        <v>1847.8320000000001</v>
      </c>
      <c r="G79" s="210" t="e">
        <f>E79/#REF!*100</f>
        <v>#REF!</v>
      </c>
      <c r="H79" s="210">
        <v>35.700000000000003</v>
      </c>
      <c r="I79" s="210">
        <v>40.840000000000003</v>
      </c>
      <c r="J79" s="210">
        <v>51.99</v>
      </c>
      <c r="K79" s="210">
        <v>54.69</v>
      </c>
      <c r="L79" s="217" t="s">
        <v>362</v>
      </c>
      <c r="M79" s="217" t="s">
        <v>362</v>
      </c>
      <c r="N79" s="217" t="s">
        <v>362</v>
      </c>
      <c r="O79" s="217" t="s">
        <v>362</v>
      </c>
      <c r="P79" s="218" t="s">
        <v>362</v>
      </c>
      <c r="Q79" s="218" t="s">
        <v>362</v>
      </c>
      <c r="R79" s="218" t="s">
        <v>362</v>
      </c>
      <c r="S79" s="218" t="s">
        <v>362</v>
      </c>
    </row>
    <row r="80" spans="1:19" s="204" customFormat="1" ht="30" x14ac:dyDescent="0.25">
      <c r="A80" s="329"/>
      <c r="B80" s="323"/>
      <c r="C80" s="216" t="s">
        <v>114</v>
      </c>
      <c r="D80" s="209">
        <v>74.040000000000006</v>
      </c>
      <c r="E80" s="210">
        <v>24.88</v>
      </c>
      <c r="F80" s="210">
        <f t="shared" si="0"/>
        <v>1842.1152000000002</v>
      </c>
      <c r="G80" s="210" t="e">
        <f>E80/#REF!*100</f>
        <v>#REF!</v>
      </c>
      <c r="H80" s="210">
        <v>24.88</v>
      </c>
      <c r="I80" s="210">
        <v>28.46</v>
      </c>
      <c r="J80" s="210">
        <v>26.94</v>
      </c>
      <c r="K80" s="210">
        <v>45.28</v>
      </c>
      <c r="L80" s="222">
        <v>31.42</v>
      </c>
      <c r="M80" s="222">
        <v>35.94</v>
      </c>
      <c r="N80" s="222">
        <v>53.16</v>
      </c>
      <c r="O80" s="222">
        <v>53.16</v>
      </c>
      <c r="P80" s="218" t="s">
        <v>362</v>
      </c>
      <c r="Q80" s="218" t="s">
        <v>362</v>
      </c>
      <c r="R80" s="218" t="s">
        <v>362</v>
      </c>
      <c r="S80" s="218" t="s">
        <v>362</v>
      </c>
    </row>
    <row r="81" spans="1:19" s="204" customFormat="1" ht="30" x14ac:dyDescent="0.25">
      <c r="A81" s="329"/>
      <c r="B81" s="323"/>
      <c r="C81" s="216" t="s">
        <v>341</v>
      </c>
      <c r="D81" s="209">
        <v>148.74</v>
      </c>
      <c r="E81" s="210">
        <v>29.81</v>
      </c>
      <c r="F81" s="210">
        <f t="shared" si="0"/>
        <v>4433.9394000000002</v>
      </c>
      <c r="G81" s="210" t="e">
        <f>E81/#REF!*100</f>
        <v>#REF!</v>
      </c>
      <c r="H81" s="210">
        <v>29.81</v>
      </c>
      <c r="I81" s="210">
        <v>34.1</v>
      </c>
      <c r="J81" s="210">
        <v>32.19</v>
      </c>
      <c r="K81" s="210">
        <v>45.28</v>
      </c>
      <c r="L81" s="222">
        <v>41.13</v>
      </c>
      <c r="M81" s="222">
        <v>47.05</v>
      </c>
      <c r="N81" s="222">
        <v>53.16</v>
      </c>
      <c r="O81" s="222">
        <v>53.16</v>
      </c>
      <c r="P81" s="218" t="s">
        <v>362</v>
      </c>
      <c r="Q81" s="218" t="s">
        <v>362</v>
      </c>
      <c r="R81" s="218" t="s">
        <v>362</v>
      </c>
      <c r="S81" s="218" t="s">
        <v>362</v>
      </c>
    </row>
    <row r="82" spans="1:19" s="204" customFormat="1" x14ac:dyDescent="0.25">
      <c r="A82" s="330"/>
      <c r="B82" s="324"/>
      <c r="C82" s="216" t="s">
        <v>116</v>
      </c>
      <c r="D82" s="209">
        <v>38.53</v>
      </c>
      <c r="E82" s="210">
        <v>49.68</v>
      </c>
      <c r="F82" s="210">
        <f t="shared" si="0"/>
        <v>1914.1704</v>
      </c>
      <c r="G82" s="210" t="e">
        <f>E82/#REF!*100</f>
        <v>#REF!</v>
      </c>
      <c r="H82" s="210">
        <v>49.68</v>
      </c>
      <c r="I82" s="210">
        <v>54.69</v>
      </c>
      <c r="J82" s="210">
        <v>51.99</v>
      </c>
      <c r="K82" s="210">
        <v>54.69</v>
      </c>
      <c r="L82" s="217" t="s">
        <v>362</v>
      </c>
      <c r="M82" s="217" t="s">
        <v>362</v>
      </c>
      <c r="N82" s="217" t="s">
        <v>362</v>
      </c>
      <c r="O82" s="217" t="s">
        <v>362</v>
      </c>
      <c r="P82" s="218" t="s">
        <v>362</v>
      </c>
      <c r="Q82" s="218" t="s">
        <v>362</v>
      </c>
      <c r="R82" s="218" t="s">
        <v>362</v>
      </c>
      <c r="S82" s="218" t="s">
        <v>362</v>
      </c>
    </row>
    <row r="83" spans="1:19" s="204" customFormat="1" ht="30" x14ac:dyDescent="0.25">
      <c r="A83" s="208">
        <v>24</v>
      </c>
      <c r="B83" s="215" t="s">
        <v>132</v>
      </c>
      <c r="C83" s="216" t="s">
        <v>95</v>
      </c>
      <c r="D83" s="209">
        <v>92.38</v>
      </c>
      <c r="E83" s="210">
        <v>30.41</v>
      </c>
      <c r="F83" s="210">
        <f t="shared" si="0"/>
        <v>2809.2757999999999</v>
      </c>
      <c r="G83" s="210" t="e">
        <f>E83/#REF!*100</f>
        <v>#REF!</v>
      </c>
      <c r="H83" s="210">
        <v>30.41</v>
      </c>
      <c r="I83" s="210">
        <v>34.51</v>
      </c>
      <c r="J83" s="210">
        <v>30.41</v>
      </c>
      <c r="K83" s="210">
        <v>34.51</v>
      </c>
      <c r="L83" s="222">
        <v>31.68</v>
      </c>
      <c r="M83" s="222">
        <v>34.36</v>
      </c>
      <c r="N83" s="222">
        <v>31.68</v>
      </c>
      <c r="O83" s="222">
        <v>34.36</v>
      </c>
      <c r="P83" s="218" t="s">
        <v>362</v>
      </c>
      <c r="Q83" s="218" t="s">
        <v>362</v>
      </c>
      <c r="R83" s="218" t="s">
        <v>362</v>
      </c>
      <c r="S83" s="218" t="s">
        <v>362</v>
      </c>
    </row>
    <row r="84" spans="1:19" s="204" customFormat="1" x14ac:dyDescent="0.25">
      <c r="A84" s="208">
        <v>25</v>
      </c>
      <c r="B84" s="215" t="s">
        <v>141</v>
      </c>
      <c r="C84" s="216" t="s">
        <v>211</v>
      </c>
      <c r="D84" s="209">
        <v>146.32</v>
      </c>
      <c r="E84" s="210">
        <v>61.07</v>
      </c>
      <c r="F84" s="210">
        <f t="shared" si="0"/>
        <v>8935.7623999999996</v>
      </c>
      <c r="G84" s="210" t="e">
        <f>E84/#REF!*100</f>
        <v>#REF!</v>
      </c>
      <c r="H84" s="210">
        <v>61.07</v>
      </c>
      <c r="I84" s="210">
        <v>66.86</v>
      </c>
      <c r="J84" s="210">
        <v>66.47</v>
      </c>
      <c r="K84" s="210">
        <v>72.98</v>
      </c>
      <c r="L84" s="222">
        <v>34.51</v>
      </c>
      <c r="M84" s="222">
        <f>L84*1.144</f>
        <v>39.479439999999997</v>
      </c>
      <c r="N84" s="222">
        <v>43.52</v>
      </c>
      <c r="O84" s="222">
        <v>47.78</v>
      </c>
      <c r="P84" s="218" t="s">
        <v>362</v>
      </c>
      <c r="Q84" s="218" t="s">
        <v>362</v>
      </c>
      <c r="R84" s="218" t="s">
        <v>362</v>
      </c>
      <c r="S84" s="218" t="s">
        <v>362</v>
      </c>
    </row>
    <row r="85" spans="1:19" s="204" customFormat="1" ht="15" customHeight="1" x14ac:dyDescent="0.25">
      <c r="A85" s="328">
        <v>26</v>
      </c>
      <c r="B85" s="322" t="s">
        <v>16</v>
      </c>
      <c r="C85" s="224" t="s">
        <v>353</v>
      </c>
      <c r="D85" s="225">
        <v>31.46</v>
      </c>
      <c r="E85" s="223">
        <v>55.67</v>
      </c>
      <c r="F85" s="210">
        <f t="shared" si="0"/>
        <v>1751.3782000000001</v>
      </c>
      <c r="G85" s="223" t="e">
        <f>E85/#REF!*100</f>
        <v>#REF!</v>
      </c>
      <c r="H85" s="226">
        <v>55.67</v>
      </c>
      <c r="I85" s="226">
        <v>60.89</v>
      </c>
      <c r="J85" s="226">
        <v>55.67</v>
      </c>
      <c r="K85" s="226">
        <v>60.89</v>
      </c>
      <c r="L85" s="227">
        <v>17.11</v>
      </c>
      <c r="M85" s="227">
        <v>18.670000000000002</v>
      </c>
      <c r="N85" s="227">
        <v>17.11</v>
      </c>
      <c r="O85" s="227">
        <v>18.670000000000002</v>
      </c>
      <c r="P85" s="218" t="s">
        <v>362</v>
      </c>
      <c r="Q85" s="218" t="s">
        <v>362</v>
      </c>
      <c r="R85" s="218" t="s">
        <v>362</v>
      </c>
      <c r="S85" s="218" t="s">
        <v>362</v>
      </c>
    </row>
    <row r="86" spans="1:19" s="204" customFormat="1" x14ac:dyDescent="0.25">
      <c r="A86" s="330"/>
      <c r="B86" s="324"/>
      <c r="C86" s="211" t="s">
        <v>97</v>
      </c>
      <c r="D86" s="225">
        <v>30.98</v>
      </c>
      <c r="E86" s="223">
        <f>E85</f>
        <v>55.67</v>
      </c>
      <c r="F86" s="210">
        <f t="shared" si="0"/>
        <v>1724.6566</v>
      </c>
      <c r="G86" s="223"/>
      <c r="H86" s="226">
        <f>E86</f>
        <v>55.67</v>
      </c>
      <c r="I86" s="226">
        <f>I85</f>
        <v>60.89</v>
      </c>
      <c r="J86" s="226">
        <v>55.67</v>
      </c>
      <c r="K86" s="226">
        <f>K85</f>
        <v>60.89</v>
      </c>
      <c r="L86" s="217" t="s">
        <v>362</v>
      </c>
      <c r="M86" s="217" t="s">
        <v>362</v>
      </c>
      <c r="N86" s="217" t="s">
        <v>362</v>
      </c>
      <c r="O86" s="217" t="s">
        <v>362</v>
      </c>
      <c r="P86" s="218" t="s">
        <v>362</v>
      </c>
      <c r="Q86" s="218" t="s">
        <v>362</v>
      </c>
      <c r="R86" s="218" t="s">
        <v>362</v>
      </c>
      <c r="S86" s="218" t="s">
        <v>362</v>
      </c>
    </row>
    <row r="87" spans="1:19" s="204" customFormat="1" x14ac:dyDescent="0.25">
      <c r="A87" s="208">
        <v>27</v>
      </c>
      <c r="B87" s="215" t="s">
        <v>17</v>
      </c>
      <c r="C87" s="216" t="s">
        <v>195</v>
      </c>
      <c r="D87" s="209">
        <v>52.4</v>
      </c>
      <c r="E87" s="210">
        <v>49.69</v>
      </c>
      <c r="F87" s="210">
        <f t="shared" si="0"/>
        <v>2603.7559999999999</v>
      </c>
      <c r="G87" s="210" t="e">
        <f>E87/#REF!*100</f>
        <v>#REF!</v>
      </c>
      <c r="H87" s="210">
        <v>49.69</v>
      </c>
      <c r="I87" s="210">
        <v>54.41</v>
      </c>
      <c r="J87" s="210">
        <v>63.14</v>
      </c>
      <c r="K87" s="210">
        <v>75.72</v>
      </c>
      <c r="L87" s="222">
        <v>59.12</v>
      </c>
      <c r="M87" s="222">
        <v>64.739999999999995</v>
      </c>
      <c r="N87" s="222">
        <v>97.39</v>
      </c>
      <c r="O87" s="222">
        <v>97.39</v>
      </c>
      <c r="P87" s="218" t="s">
        <v>362</v>
      </c>
      <c r="Q87" s="218" t="s">
        <v>362</v>
      </c>
      <c r="R87" s="218" t="s">
        <v>362</v>
      </c>
      <c r="S87" s="218" t="s">
        <v>362</v>
      </c>
    </row>
    <row r="88" spans="1:19" s="204" customFormat="1" x14ac:dyDescent="0.25">
      <c r="A88" s="328">
        <v>28</v>
      </c>
      <c r="B88" s="322" t="s">
        <v>251</v>
      </c>
      <c r="C88" s="216" t="s">
        <v>98</v>
      </c>
      <c r="D88" s="209">
        <v>61.201999999999998</v>
      </c>
      <c r="E88" s="210">
        <v>46.85</v>
      </c>
      <c r="F88" s="210">
        <f t="shared" si="0"/>
        <v>2867.3137000000002</v>
      </c>
      <c r="G88" s="210" t="e">
        <f>E88/#REF!*100</f>
        <v>#REF!</v>
      </c>
      <c r="H88" s="210">
        <f>E88</f>
        <v>46.85</v>
      </c>
      <c r="I88" s="210">
        <v>53.6</v>
      </c>
      <c r="J88" s="210">
        <v>61.05</v>
      </c>
      <c r="K88" s="210">
        <v>66.86</v>
      </c>
      <c r="L88" s="222">
        <v>60.47</v>
      </c>
      <c r="M88" s="222">
        <v>66.209999999999994</v>
      </c>
      <c r="N88" s="222">
        <v>146.34</v>
      </c>
      <c r="O88" s="222">
        <v>160.13</v>
      </c>
      <c r="P88" s="218" t="s">
        <v>362</v>
      </c>
      <c r="Q88" s="218" t="s">
        <v>362</v>
      </c>
      <c r="R88" s="218" t="s">
        <v>362</v>
      </c>
      <c r="S88" s="218" t="s">
        <v>362</v>
      </c>
    </row>
    <row r="89" spans="1:19" s="204" customFormat="1" ht="30" x14ac:dyDescent="0.25">
      <c r="A89" s="329"/>
      <c r="B89" s="323"/>
      <c r="C89" s="216" t="s">
        <v>226</v>
      </c>
      <c r="D89" s="209"/>
      <c r="E89" s="210"/>
      <c r="F89" s="210">
        <f t="shared" si="0"/>
        <v>0</v>
      </c>
      <c r="G89" s="210" t="e">
        <f>E89/#REF!*100</f>
        <v>#REF!</v>
      </c>
      <c r="H89" s="223" t="s">
        <v>362</v>
      </c>
      <c r="I89" s="223" t="s">
        <v>362</v>
      </c>
      <c r="J89" s="223" t="s">
        <v>362</v>
      </c>
      <c r="K89" s="223" t="s">
        <v>362</v>
      </c>
      <c r="L89" s="217" t="s">
        <v>362</v>
      </c>
      <c r="M89" s="217" t="s">
        <v>362</v>
      </c>
      <c r="N89" s="222">
        <v>25.74</v>
      </c>
      <c r="O89" s="222">
        <v>25.74</v>
      </c>
      <c r="P89" s="218" t="s">
        <v>362</v>
      </c>
      <c r="Q89" s="218" t="s">
        <v>362</v>
      </c>
      <c r="R89" s="218" t="s">
        <v>362</v>
      </c>
      <c r="S89" s="218" t="s">
        <v>362</v>
      </c>
    </row>
    <row r="90" spans="1:19" s="204" customFormat="1" ht="30" x14ac:dyDescent="0.25">
      <c r="A90" s="329"/>
      <c r="B90" s="323"/>
      <c r="C90" s="216" t="s">
        <v>227</v>
      </c>
      <c r="D90" s="209">
        <f>23.506+10.496</f>
        <v>34.002000000000002</v>
      </c>
      <c r="E90" s="210">
        <v>56.51</v>
      </c>
      <c r="F90" s="210">
        <f t="shared" ref="F90:F153" si="2">D90*E90</f>
        <v>1921.4530200000002</v>
      </c>
      <c r="G90" s="210" t="e">
        <f>E90/#REF!*100</f>
        <v>#REF!</v>
      </c>
      <c r="H90" s="210">
        <f>E90</f>
        <v>56.51</v>
      </c>
      <c r="I90" s="210">
        <v>61.88</v>
      </c>
      <c r="J90" s="210">
        <v>61.05</v>
      </c>
      <c r="K90" s="210">
        <f>K88</f>
        <v>66.86</v>
      </c>
      <c r="L90" s="217" t="s">
        <v>362</v>
      </c>
      <c r="M90" s="217" t="s">
        <v>362</v>
      </c>
      <c r="N90" s="217" t="s">
        <v>362</v>
      </c>
      <c r="O90" s="217" t="s">
        <v>362</v>
      </c>
      <c r="P90" s="218" t="s">
        <v>362</v>
      </c>
      <c r="Q90" s="218" t="s">
        <v>362</v>
      </c>
      <c r="R90" s="218" t="s">
        <v>362</v>
      </c>
      <c r="S90" s="218" t="s">
        <v>362</v>
      </c>
    </row>
    <row r="91" spans="1:19" s="204" customFormat="1" ht="30" x14ac:dyDescent="0.25">
      <c r="A91" s="330"/>
      <c r="B91" s="324"/>
      <c r="C91" s="216" t="s">
        <v>228</v>
      </c>
      <c r="D91" s="209">
        <v>11.795999999999999</v>
      </c>
      <c r="E91" s="210">
        <v>51.84</v>
      </c>
      <c r="F91" s="210">
        <f t="shared" si="2"/>
        <v>611.50463999999999</v>
      </c>
      <c r="G91" s="210" t="e">
        <f>E91/#REF!*100</f>
        <v>#REF!</v>
      </c>
      <c r="H91" s="210">
        <f>E91</f>
        <v>51.84</v>
      </c>
      <c r="I91" s="210">
        <v>56.76</v>
      </c>
      <c r="J91" s="210">
        <v>61.05</v>
      </c>
      <c r="K91" s="210">
        <f>K90</f>
        <v>66.86</v>
      </c>
      <c r="L91" s="217" t="s">
        <v>362</v>
      </c>
      <c r="M91" s="217" t="s">
        <v>362</v>
      </c>
      <c r="N91" s="217" t="s">
        <v>362</v>
      </c>
      <c r="O91" s="217" t="s">
        <v>362</v>
      </c>
      <c r="P91" s="218" t="s">
        <v>362</v>
      </c>
      <c r="Q91" s="218" t="s">
        <v>362</v>
      </c>
      <c r="R91" s="218" t="s">
        <v>362</v>
      </c>
      <c r="S91" s="218" t="s">
        <v>362</v>
      </c>
    </row>
    <row r="92" spans="1:19" s="204" customFormat="1" ht="30" x14ac:dyDescent="0.25">
      <c r="A92" s="208">
        <v>29</v>
      </c>
      <c r="B92" s="215" t="s">
        <v>19</v>
      </c>
      <c r="C92" s="216" t="s">
        <v>184</v>
      </c>
      <c r="D92" s="209">
        <v>51.07</v>
      </c>
      <c r="E92" s="210">
        <v>48.26</v>
      </c>
      <c r="F92" s="210">
        <f t="shared" si="2"/>
        <v>2464.6381999999999</v>
      </c>
      <c r="G92" s="210" t="e">
        <f>E92/#REF!*100</f>
        <v>#REF!</v>
      </c>
      <c r="H92" s="210">
        <v>48.26</v>
      </c>
      <c r="I92" s="210">
        <v>52.94</v>
      </c>
      <c r="J92" s="210">
        <v>48.26</v>
      </c>
      <c r="K92" s="210">
        <v>52.94</v>
      </c>
      <c r="L92" s="222">
        <v>54.97</v>
      </c>
      <c r="M92" s="222">
        <v>55.92</v>
      </c>
      <c r="N92" s="222">
        <v>54.97</v>
      </c>
      <c r="O92" s="222">
        <v>55.92</v>
      </c>
      <c r="P92" s="218" t="s">
        <v>362</v>
      </c>
      <c r="Q92" s="218" t="s">
        <v>362</v>
      </c>
      <c r="R92" s="218" t="s">
        <v>362</v>
      </c>
      <c r="S92" s="218" t="s">
        <v>362</v>
      </c>
    </row>
    <row r="93" spans="1:19" s="204" customFormat="1" ht="30" x14ac:dyDescent="0.25">
      <c r="A93" s="208">
        <v>30</v>
      </c>
      <c r="B93" s="215" t="s">
        <v>20</v>
      </c>
      <c r="C93" s="216" t="s">
        <v>177</v>
      </c>
      <c r="D93" s="209">
        <v>70.91</v>
      </c>
      <c r="E93" s="210">
        <v>59.21</v>
      </c>
      <c r="F93" s="210">
        <f t="shared" si="2"/>
        <v>4198.5810999999994</v>
      </c>
      <c r="G93" s="210" t="e">
        <f>E93/#REF!*100</f>
        <v>#REF!</v>
      </c>
      <c r="H93" s="210">
        <v>59.21</v>
      </c>
      <c r="I93" s="210">
        <v>62.09</v>
      </c>
      <c r="J93" s="210">
        <v>59.21</v>
      </c>
      <c r="K93" s="210">
        <v>62.09</v>
      </c>
      <c r="L93" s="222">
        <v>88.51</v>
      </c>
      <c r="M93" s="222">
        <v>88.51</v>
      </c>
      <c r="N93" s="222">
        <v>88.51</v>
      </c>
      <c r="O93" s="222">
        <v>88.51</v>
      </c>
      <c r="P93" s="218" t="s">
        <v>362</v>
      </c>
      <c r="Q93" s="218" t="s">
        <v>362</v>
      </c>
      <c r="R93" s="218" t="s">
        <v>362</v>
      </c>
      <c r="S93" s="218" t="s">
        <v>362</v>
      </c>
    </row>
    <row r="94" spans="1:19" s="204" customFormat="1" ht="45" x14ac:dyDescent="0.25">
      <c r="A94" s="325">
        <v>31</v>
      </c>
      <c r="B94" s="322" t="s">
        <v>141</v>
      </c>
      <c r="C94" s="216" t="s">
        <v>154</v>
      </c>
      <c r="D94" s="209">
        <v>9.4700000000000006</v>
      </c>
      <c r="E94" s="210">
        <v>51.36</v>
      </c>
      <c r="F94" s="210">
        <f t="shared" si="2"/>
        <v>486.37920000000003</v>
      </c>
      <c r="G94" s="210" t="e">
        <f>E94/#REF!*100</f>
        <v>#REF!</v>
      </c>
      <c r="H94" s="210">
        <v>51.36</v>
      </c>
      <c r="I94" s="210">
        <v>58.75</v>
      </c>
      <c r="J94" s="210">
        <v>66.47</v>
      </c>
      <c r="K94" s="210">
        <v>72.98</v>
      </c>
      <c r="L94" s="217" t="s">
        <v>362</v>
      </c>
      <c r="M94" s="217" t="s">
        <v>362</v>
      </c>
      <c r="N94" s="217" t="s">
        <v>362</v>
      </c>
      <c r="O94" s="217" t="s">
        <v>362</v>
      </c>
      <c r="P94" s="218" t="s">
        <v>362</v>
      </c>
      <c r="Q94" s="218" t="s">
        <v>362</v>
      </c>
      <c r="R94" s="218" t="s">
        <v>362</v>
      </c>
      <c r="S94" s="218" t="s">
        <v>362</v>
      </c>
    </row>
    <row r="95" spans="1:19" s="204" customFormat="1" ht="45" x14ac:dyDescent="0.25">
      <c r="A95" s="326"/>
      <c r="B95" s="323"/>
      <c r="C95" s="216" t="s">
        <v>155</v>
      </c>
      <c r="D95" s="209">
        <v>22.11</v>
      </c>
      <c r="E95" s="210">
        <v>44.77</v>
      </c>
      <c r="F95" s="210">
        <f t="shared" si="2"/>
        <v>989.86470000000008</v>
      </c>
      <c r="G95" s="210" t="e">
        <f>E95/#REF!*100</f>
        <v>#REF!</v>
      </c>
      <c r="H95" s="210">
        <v>44.77</v>
      </c>
      <c r="I95" s="210">
        <f>H95*1.144</f>
        <v>51.216879999999996</v>
      </c>
      <c r="J95" s="210">
        <v>66.47</v>
      </c>
      <c r="K95" s="210">
        <v>72.98</v>
      </c>
      <c r="L95" s="217" t="s">
        <v>362</v>
      </c>
      <c r="M95" s="217" t="s">
        <v>362</v>
      </c>
      <c r="N95" s="217" t="s">
        <v>362</v>
      </c>
      <c r="O95" s="217" t="s">
        <v>362</v>
      </c>
      <c r="P95" s="218" t="s">
        <v>362</v>
      </c>
      <c r="Q95" s="218" t="s">
        <v>362</v>
      </c>
      <c r="R95" s="218" t="s">
        <v>362</v>
      </c>
      <c r="S95" s="218" t="s">
        <v>362</v>
      </c>
    </row>
    <row r="96" spans="1:19" s="204" customFormat="1" ht="30" x14ac:dyDescent="0.25">
      <c r="A96" s="326"/>
      <c r="B96" s="323"/>
      <c r="C96" s="216" t="s">
        <v>156</v>
      </c>
      <c r="D96" s="209">
        <v>11.48</v>
      </c>
      <c r="E96" s="210">
        <v>57.66</v>
      </c>
      <c r="F96" s="210">
        <f t="shared" si="2"/>
        <v>661.93679999999995</v>
      </c>
      <c r="G96" s="210" t="e">
        <f>E96/#REF!*100</f>
        <v>#REF!</v>
      </c>
      <c r="H96" s="210">
        <v>57.66</v>
      </c>
      <c r="I96" s="210">
        <f>H96*1.144</f>
        <v>65.963039999999992</v>
      </c>
      <c r="J96" s="210">
        <v>66.47</v>
      </c>
      <c r="K96" s="210">
        <v>72.98</v>
      </c>
      <c r="L96" s="217" t="s">
        <v>362</v>
      </c>
      <c r="M96" s="217" t="s">
        <v>362</v>
      </c>
      <c r="N96" s="217" t="s">
        <v>362</v>
      </c>
      <c r="O96" s="217" t="s">
        <v>362</v>
      </c>
      <c r="P96" s="218" t="s">
        <v>362</v>
      </c>
      <c r="Q96" s="218" t="s">
        <v>362</v>
      </c>
      <c r="R96" s="218" t="s">
        <v>362</v>
      </c>
      <c r="S96" s="218" t="s">
        <v>362</v>
      </c>
    </row>
    <row r="97" spans="1:19" s="204" customFormat="1" ht="30" x14ac:dyDescent="0.25">
      <c r="A97" s="326"/>
      <c r="B97" s="323"/>
      <c r="C97" s="216" t="s">
        <v>157</v>
      </c>
      <c r="D97" s="209">
        <v>9.75</v>
      </c>
      <c r="E97" s="210">
        <v>58.87</v>
      </c>
      <c r="F97" s="210">
        <f t="shared" si="2"/>
        <v>573.98249999999996</v>
      </c>
      <c r="G97" s="210" t="e">
        <f>E97/#REF!*100</f>
        <v>#REF!</v>
      </c>
      <c r="H97" s="210">
        <v>58.87</v>
      </c>
      <c r="I97" s="210">
        <v>67.02</v>
      </c>
      <c r="J97" s="210">
        <v>66.47</v>
      </c>
      <c r="K97" s="210">
        <v>72.98</v>
      </c>
      <c r="L97" s="217" t="s">
        <v>362</v>
      </c>
      <c r="M97" s="217" t="s">
        <v>362</v>
      </c>
      <c r="N97" s="217" t="s">
        <v>362</v>
      </c>
      <c r="O97" s="217" t="s">
        <v>362</v>
      </c>
      <c r="P97" s="218" t="s">
        <v>362</v>
      </c>
      <c r="Q97" s="218" t="s">
        <v>362</v>
      </c>
      <c r="R97" s="218" t="s">
        <v>362</v>
      </c>
      <c r="S97" s="218" t="s">
        <v>362</v>
      </c>
    </row>
    <row r="98" spans="1:19" s="204" customFormat="1" ht="30" x14ac:dyDescent="0.25">
      <c r="A98" s="326"/>
      <c r="B98" s="323"/>
      <c r="C98" s="216" t="s">
        <v>158</v>
      </c>
      <c r="D98" s="209">
        <v>7.46</v>
      </c>
      <c r="E98" s="210">
        <v>58.582999999999998</v>
      </c>
      <c r="F98" s="210">
        <f t="shared" si="2"/>
        <v>437.02918</v>
      </c>
      <c r="G98" s="210" t="e">
        <f>E98/#REF!*100</f>
        <v>#REF!</v>
      </c>
      <c r="H98" s="210">
        <v>58.582999999999998</v>
      </c>
      <c r="I98" s="210">
        <v>67.02</v>
      </c>
      <c r="J98" s="210">
        <v>66.47</v>
      </c>
      <c r="K98" s="210">
        <v>72.98</v>
      </c>
      <c r="L98" s="217" t="s">
        <v>362</v>
      </c>
      <c r="M98" s="217" t="s">
        <v>362</v>
      </c>
      <c r="N98" s="217" t="s">
        <v>362</v>
      </c>
      <c r="O98" s="217" t="s">
        <v>362</v>
      </c>
      <c r="P98" s="218" t="s">
        <v>362</v>
      </c>
      <c r="Q98" s="218" t="s">
        <v>362</v>
      </c>
      <c r="R98" s="218" t="s">
        <v>362</v>
      </c>
      <c r="S98" s="218" t="s">
        <v>362</v>
      </c>
    </row>
    <row r="99" spans="1:19" s="204" customFormat="1" ht="30" x14ac:dyDescent="0.25">
      <c r="A99" s="326"/>
      <c r="B99" s="323"/>
      <c r="C99" s="216" t="s">
        <v>159</v>
      </c>
      <c r="D99" s="209">
        <v>6.77</v>
      </c>
      <c r="E99" s="210">
        <v>53.42</v>
      </c>
      <c r="F99" s="210">
        <f t="shared" si="2"/>
        <v>361.65339999999998</v>
      </c>
      <c r="G99" s="210" t="e">
        <f>E99/#REF!*100</f>
        <v>#REF!</v>
      </c>
      <c r="H99" s="210">
        <v>53.42</v>
      </c>
      <c r="I99" s="210">
        <v>61.12</v>
      </c>
      <c r="J99" s="210">
        <v>66.47</v>
      </c>
      <c r="K99" s="210">
        <v>72.98</v>
      </c>
      <c r="L99" s="217" t="s">
        <v>362</v>
      </c>
      <c r="M99" s="217" t="s">
        <v>362</v>
      </c>
      <c r="N99" s="217" t="s">
        <v>362</v>
      </c>
      <c r="O99" s="217" t="s">
        <v>362</v>
      </c>
      <c r="P99" s="218" t="s">
        <v>362</v>
      </c>
      <c r="Q99" s="218" t="s">
        <v>362</v>
      </c>
      <c r="R99" s="218" t="s">
        <v>362</v>
      </c>
      <c r="S99" s="218" t="s">
        <v>362</v>
      </c>
    </row>
    <row r="100" spans="1:19" s="204" customFormat="1" ht="30" x14ac:dyDescent="0.25">
      <c r="A100" s="326"/>
      <c r="B100" s="323"/>
      <c r="C100" s="216" t="s">
        <v>160</v>
      </c>
      <c r="D100" s="209">
        <v>13.12</v>
      </c>
      <c r="E100" s="210">
        <v>57.29</v>
      </c>
      <c r="F100" s="210">
        <f t="shared" si="2"/>
        <v>751.64479999999992</v>
      </c>
      <c r="G100" s="210" t="e">
        <f>E100/#REF!*100</f>
        <v>#REF!</v>
      </c>
      <c r="H100" s="210">
        <v>57.29</v>
      </c>
      <c r="I100" s="210">
        <v>65.53</v>
      </c>
      <c r="J100" s="210">
        <v>66.47</v>
      </c>
      <c r="K100" s="210">
        <v>72.98</v>
      </c>
      <c r="L100" s="217" t="s">
        <v>362</v>
      </c>
      <c r="M100" s="217" t="s">
        <v>362</v>
      </c>
      <c r="N100" s="217" t="s">
        <v>362</v>
      </c>
      <c r="O100" s="217" t="s">
        <v>362</v>
      </c>
      <c r="P100" s="218" t="s">
        <v>362</v>
      </c>
      <c r="Q100" s="218" t="s">
        <v>362</v>
      </c>
      <c r="R100" s="218" t="s">
        <v>362</v>
      </c>
      <c r="S100" s="218" t="s">
        <v>362</v>
      </c>
    </row>
    <row r="101" spans="1:19" s="204" customFormat="1" ht="30" x14ac:dyDescent="0.25">
      <c r="A101" s="326"/>
      <c r="B101" s="323"/>
      <c r="C101" s="216" t="s">
        <v>161</v>
      </c>
      <c r="D101" s="209">
        <v>5.96</v>
      </c>
      <c r="E101" s="210">
        <v>51.42</v>
      </c>
      <c r="F101" s="210">
        <f t="shared" si="2"/>
        <v>306.46320000000003</v>
      </c>
      <c r="G101" s="210" t="e">
        <f>E101/#REF!*100</f>
        <v>#REF!</v>
      </c>
      <c r="H101" s="210">
        <v>51.42</v>
      </c>
      <c r="I101" s="210">
        <f>H101*1.144</f>
        <v>58.824479999999994</v>
      </c>
      <c r="J101" s="210">
        <v>66.47</v>
      </c>
      <c r="K101" s="210">
        <v>72.98</v>
      </c>
      <c r="L101" s="217" t="s">
        <v>362</v>
      </c>
      <c r="M101" s="217" t="s">
        <v>362</v>
      </c>
      <c r="N101" s="217" t="s">
        <v>362</v>
      </c>
      <c r="O101" s="217" t="s">
        <v>362</v>
      </c>
      <c r="P101" s="218" t="s">
        <v>362</v>
      </c>
      <c r="Q101" s="218" t="s">
        <v>362</v>
      </c>
      <c r="R101" s="218" t="s">
        <v>362</v>
      </c>
      <c r="S101" s="218" t="s">
        <v>362</v>
      </c>
    </row>
    <row r="102" spans="1:19" s="204" customFormat="1" ht="30" x14ac:dyDescent="0.25">
      <c r="A102" s="326"/>
      <c r="B102" s="323"/>
      <c r="C102" s="216" t="s">
        <v>162</v>
      </c>
      <c r="D102" s="209">
        <v>9.7799999999999994</v>
      </c>
      <c r="E102" s="210">
        <v>58.78</v>
      </c>
      <c r="F102" s="210">
        <f t="shared" si="2"/>
        <v>574.86839999999995</v>
      </c>
      <c r="G102" s="210" t="e">
        <f>E102/#REF!*100</f>
        <v>#REF!</v>
      </c>
      <c r="H102" s="210">
        <v>58.78</v>
      </c>
      <c r="I102" s="210">
        <f>H102*1.144</f>
        <v>67.244320000000002</v>
      </c>
      <c r="J102" s="210">
        <v>66.47</v>
      </c>
      <c r="K102" s="210">
        <v>72.98</v>
      </c>
      <c r="L102" s="217" t="s">
        <v>362</v>
      </c>
      <c r="M102" s="217" t="s">
        <v>362</v>
      </c>
      <c r="N102" s="217" t="s">
        <v>362</v>
      </c>
      <c r="O102" s="217" t="s">
        <v>362</v>
      </c>
      <c r="P102" s="218" t="s">
        <v>362</v>
      </c>
      <c r="Q102" s="218" t="s">
        <v>362</v>
      </c>
      <c r="R102" s="218" t="s">
        <v>362</v>
      </c>
      <c r="S102" s="218" t="s">
        <v>362</v>
      </c>
    </row>
    <row r="103" spans="1:19" s="204" customFormat="1" ht="30" x14ac:dyDescent="0.25">
      <c r="A103" s="326"/>
      <c r="B103" s="323"/>
      <c r="C103" s="216" t="s">
        <v>163</v>
      </c>
      <c r="D103" s="209">
        <v>7.36</v>
      </c>
      <c r="E103" s="210">
        <v>59.68</v>
      </c>
      <c r="F103" s="210">
        <f t="shared" si="2"/>
        <v>439.2448</v>
      </c>
      <c r="G103" s="210" t="e">
        <f>E103/#REF!*100</f>
        <v>#REF!</v>
      </c>
      <c r="H103" s="210">
        <v>59.68</v>
      </c>
      <c r="I103" s="210">
        <v>65.34</v>
      </c>
      <c r="J103" s="210">
        <v>66.47</v>
      </c>
      <c r="K103" s="210">
        <v>72.98</v>
      </c>
      <c r="L103" s="217" t="s">
        <v>362</v>
      </c>
      <c r="M103" s="217" t="s">
        <v>362</v>
      </c>
      <c r="N103" s="217" t="s">
        <v>362</v>
      </c>
      <c r="O103" s="217" t="s">
        <v>362</v>
      </c>
      <c r="P103" s="218" t="s">
        <v>362</v>
      </c>
      <c r="Q103" s="218" t="s">
        <v>362</v>
      </c>
      <c r="R103" s="218" t="s">
        <v>362</v>
      </c>
      <c r="S103" s="218" t="s">
        <v>362</v>
      </c>
    </row>
    <row r="104" spans="1:19" s="204" customFormat="1" ht="60" x14ac:dyDescent="0.25">
      <c r="A104" s="326"/>
      <c r="B104" s="323"/>
      <c r="C104" s="216" t="s">
        <v>164</v>
      </c>
      <c r="D104" s="209">
        <v>10</v>
      </c>
      <c r="E104" s="210">
        <v>50.02</v>
      </c>
      <c r="F104" s="210">
        <f t="shared" si="2"/>
        <v>500.20000000000005</v>
      </c>
      <c r="G104" s="210" t="e">
        <f>E104/#REF!*100</f>
        <v>#REF!</v>
      </c>
      <c r="H104" s="210">
        <v>50.02</v>
      </c>
      <c r="I104" s="210">
        <f>H104*1.144</f>
        <v>57.222879999999996</v>
      </c>
      <c r="J104" s="210">
        <v>66.47</v>
      </c>
      <c r="K104" s="210">
        <v>72.98</v>
      </c>
      <c r="L104" s="217" t="s">
        <v>362</v>
      </c>
      <c r="M104" s="217" t="s">
        <v>362</v>
      </c>
      <c r="N104" s="217" t="s">
        <v>362</v>
      </c>
      <c r="O104" s="217" t="s">
        <v>362</v>
      </c>
      <c r="P104" s="218" t="s">
        <v>362</v>
      </c>
      <c r="Q104" s="218" t="s">
        <v>362</v>
      </c>
      <c r="R104" s="218" t="s">
        <v>362</v>
      </c>
      <c r="S104" s="218" t="s">
        <v>362</v>
      </c>
    </row>
    <row r="105" spans="1:19" s="204" customFormat="1" ht="30" x14ac:dyDescent="0.25">
      <c r="A105" s="326"/>
      <c r="B105" s="323"/>
      <c r="C105" s="216" t="s">
        <v>165</v>
      </c>
      <c r="D105" s="209">
        <v>6.77</v>
      </c>
      <c r="E105" s="210">
        <v>60.85</v>
      </c>
      <c r="F105" s="210">
        <f t="shared" si="2"/>
        <v>411.9545</v>
      </c>
      <c r="G105" s="210" t="e">
        <f>E105/#REF!*100</f>
        <v>#REF!</v>
      </c>
      <c r="H105" s="210">
        <v>60.85</v>
      </c>
      <c r="I105" s="210">
        <v>66.64</v>
      </c>
      <c r="J105" s="210">
        <v>66.47</v>
      </c>
      <c r="K105" s="210">
        <v>72.98</v>
      </c>
      <c r="L105" s="217" t="s">
        <v>362</v>
      </c>
      <c r="M105" s="217" t="s">
        <v>362</v>
      </c>
      <c r="N105" s="217" t="s">
        <v>362</v>
      </c>
      <c r="O105" s="217" t="s">
        <v>362</v>
      </c>
      <c r="P105" s="218" t="s">
        <v>362</v>
      </c>
      <c r="Q105" s="218" t="s">
        <v>362</v>
      </c>
      <c r="R105" s="218" t="s">
        <v>362</v>
      </c>
      <c r="S105" s="218" t="s">
        <v>362</v>
      </c>
    </row>
    <row r="106" spans="1:19" s="204" customFormat="1" ht="30" x14ac:dyDescent="0.25">
      <c r="A106" s="326"/>
      <c r="B106" s="323"/>
      <c r="C106" s="216" t="s">
        <v>166</v>
      </c>
      <c r="D106" s="209">
        <v>15.48</v>
      </c>
      <c r="E106" s="210">
        <v>61.88</v>
      </c>
      <c r="F106" s="210">
        <f t="shared" si="2"/>
        <v>957.90240000000006</v>
      </c>
      <c r="G106" s="210" t="e">
        <f>E106/#REF!*100</f>
        <v>#REF!</v>
      </c>
      <c r="H106" s="210">
        <v>61.88</v>
      </c>
      <c r="I106" s="210">
        <f>H106*1.095</f>
        <v>67.758600000000001</v>
      </c>
      <c r="J106" s="210">
        <v>66.47</v>
      </c>
      <c r="K106" s="210">
        <v>72.98</v>
      </c>
      <c r="L106" s="217" t="s">
        <v>362</v>
      </c>
      <c r="M106" s="217" t="s">
        <v>362</v>
      </c>
      <c r="N106" s="217" t="s">
        <v>362</v>
      </c>
      <c r="O106" s="217" t="s">
        <v>362</v>
      </c>
      <c r="P106" s="218" t="s">
        <v>362</v>
      </c>
      <c r="Q106" s="218" t="s">
        <v>362</v>
      </c>
      <c r="R106" s="218" t="s">
        <v>362</v>
      </c>
      <c r="S106" s="218" t="s">
        <v>362</v>
      </c>
    </row>
    <row r="107" spans="1:19" s="204" customFormat="1" ht="30" x14ac:dyDescent="0.25">
      <c r="A107" s="327"/>
      <c r="B107" s="324"/>
      <c r="C107" s="216" t="s">
        <v>324</v>
      </c>
      <c r="D107" s="209">
        <v>37.909999999999997</v>
      </c>
      <c r="E107" s="210">
        <v>46.54</v>
      </c>
      <c r="F107" s="210">
        <f t="shared" si="2"/>
        <v>1764.3313999999998</v>
      </c>
      <c r="G107" s="210" t="e">
        <f>E107/#REF!*100</f>
        <v>#REF!</v>
      </c>
      <c r="H107" s="210">
        <v>46.54</v>
      </c>
      <c r="I107" s="210">
        <v>53.23</v>
      </c>
      <c r="J107" s="210">
        <v>66.47</v>
      </c>
      <c r="K107" s="210">
        <v>72.98</v>
      </c>
      <c r="L107" s="217" t="s">
        <v>362</v>
      </c>
      <c r="M107" s="217" t="s">
        <v>362</v>
      </c>
      <c r="N107" s="217" t="s">
        <v>362</v>
      </c>
      <c r="O107" s="217" t="s">
        <v>362</v>
      </c>
      <c r="P107" s="218" t="s">
        <v>362</v>
      </c>
      <c r="Q107" s="218" t="s">
        <v>362</v>
      </c>
      <c r="R107" s="218" t="s">
        <v>362</v>
      </c>
      <c r="S107" s="218" t="s">
        <v>362</v>
      </c>
    </row>
    <row r="108" spans="1:19" s="204" customFormat="1" ht="30" customHeight="1" x14ac:dyDescent="0.25">
      <c r="A108" s="325">
        <v>32</v>
      </c>
      <c r="B108" s="322" t="s">
        <v>326</v>
      </c>
      <c r="C108" s="216" t="s">
        <v>327</v>
      </c>
      <c r="D108" s="209">
        <v>26.9</v>
      </c>
      <c r="E108" s="210">
        <v>42.12</v>
      </c>
      <c r="F108" s="210">
        <f t="shared" si="2"/>
        <v>1133.0279999999998</v>
      </c>
      <c r="G108" s="210" t="e">
        <f>E108/#REF!*100</f>
        <v>#REF!</v>
      </c>
      <c r="H108" s="210">
        <f t="shared" ref="H108:H115" si="3">E108</f>
        <v>42.12</v>
      </c>
      <c r="I108" s="210">
        <f>H108*1.144</f>
        <v>48.185279999999992</v>
      </c>
      <c r="J108" s="210">
        <v>64.22</v>
      </c>
      <c r="K108" s="210">
        <v>72.16</v>
      </c>
      <c r="L108" s="217" t="s">
        <v>362</v>
      </c>
      <c r="M108" s="217" t="s">
        <v>362</v>
      </c>
      <c r="N108" s="217" t="s">
        <v>362</v>
      </c>
      <c r="O108" s="217" t="s">
        <v>362</v>
      </c>
      <c r="P108" s="218" t="s">
        <v>362</v>
      </c>
      <c r="Q108" s="218" t="s">
        <v>362</v>
      </c>
      <c r="R108" s="218" t="s">
        <v>362</v>
      </c>
      <c r="S108" s="218" t="s">
        <v>362</v>
      </c>
    </row>
    <row r="109" spans="1:19" s="204" customFormat="1" x14ac:dyDescent="0.25">
      <c r="A109" s="326"/>
      <c r="B109" s="323"/>
      <c r="C109" s="216" t="s">
        <v>328</v>
      </c>
      <c r="D109" s="209">
        <v>37.9</v>
      </c>
      <c r="E109" s="210">
        <v>36.22</v>
      </c>
      <c r="F109" s="210">
        <f t="shared" si="2"/>
        <v>1372.7379999999998</v>
      </c>
      <c r="G109" s="210" t="e">
        <f>E109/#REF!*100</f>
        <v>#REF!</v>
      </c>
      <c r="H109" s="210">
        <f t="shared" si="3"/>
        <v>36.22</v>
      </c>
      <c r="I109" s="210">
        <f>H109*1.144</f>
        <v>41.435679999999998</v>
      </c>
      <c r="J109" s="210">
        <v>64.22</v>
      </c>
      <c r="K109" s="210">
        <v>72.16</v>
      </c>
      <c r="L109" s="217" t="s">
        <v>362</v>
      </c>
      <c r="M109" s="217" t="s">
        <v>362</v>
      </c>
      <c r="N109" s="217" t="s">
        <v>362</v>
      </c>
      <c r="O109" s="217" t="s">
        <v>362</v>
      </c>
      <c r="P109" s="218" t="s">
        <v>362</v>
      </c>
      <c r="Q109" s="218" t="s">
        <v>362</v>
      </c>
      <c r="R109" s="218" t="s">
        <v>362</v>
      </c>
      <c r="S109" s="218" t="s">
        <v>362</v>
      </c>
    </row>
    <row r="110" spans="1:19" s="204" customFormat="1" ht="30" x14ac:dyDescent="0.25">
      <c r="A110" s="326"/>
      <c r="B110" s="323"/>
      <c r="C110" s="216" t="s">
        <v>329</v>
      </c>
      <c r="D110" s="209">
        <v>44.74</v>
      </c>
      <c r="E110" s="210">
        <v>44.64</v>
      </c>
      <c r="F110" s="210">
        <f t="shared" si="2"/>
        <v>1997.1936000000001</v>
      </c>
      <c r="G110" s="210" t="e">
        <f>E110/#REF!*100</f>
        <v>#REF!</v>
      </c>
      <c r="H110" s="210">
        <f t="shared" si="3"/>
        <v>44.64</v>
      </c>
      <c r="I110" s="210">
        <v>48.19</v>
      </c>
      <c r="J110" s="210">
        <v>64.22</v>
      </c>
      <c r="K110" s="210">
        <v>72.16</v>
      </c>
      <c r="L110" s="217" t="s">
        <v>362</v>
      </c>
      <c r="M110" s="217" t="s">
        <v>362</v>
      </c>
      <c r="N110" s="217" t="s">
        <v>362</v>
      </c>
      <c r="O110" s="217" t="s">
        <v>362</v>
      </c>
      <c r="P110" s="218" t="s">
        <v>362</v>
      </c>
      <c r="Q110" s="218" t="s">
        <v>362</v>
      </c>
      <c r="R110" s="218" t="s">
        <v>362</v>
      </c>
      <c r="S110" s="218" t="s">
        <v>362</v>
      </c>
    </row>
    <row r="111" spans="1:19" s="204" customFormat="1" x14ac:dyDescent="0.25">
      <c r="A111" s="326"/>
      <c r="B111" s="323"/>
      <c r="C111" s="216" t="s">
        <v>330</v>
      </c>
      <c r="D111" s="209">
        <v>23.37</v>
      </c>
      <c r="E111" s="210">
        <v>42.12</v>
      </c>
      <c r="F111" s="210">
        <f t="shared" si="2"/>
        <v>984.34439999999995</v>
      </c>
      <c r="G111" s="210" t="e">
        <f>E111/#REF!*100</f>
        <v>#REF!</v>
      </c>
      <c r="H111" s="210">
        <f t="shared" si="3"/>
        <v>42.12</v>
      </c>
      <c r="I111" s="210">
        <f>H111*1.144</f>
        <v>48.185279999999992</v>
      </c>
      <c r="J111" s="210">
        <v>64.22</v>
      </c>
      <c r="K111" s="210">
        <v>72.16</v>
      </c>
      <c r="L111" s="217" t="s">
        <v>362</v>
      </c>
      <c r="M111" s="217" t="s">
        <v>362</v>
      </c>
      <c r="N111" s="217" t="s">
        <v>362</v>
      </c>
      <c r="O111" s="217" t="s">
        <v>362</v>
      </c>
      <c r="P111" s="218" t="s">
        <v>362</v>
      </c>
      <c r="Q111" s="218" t="s">
        <v>362</v>
      </c>
      <c r="R111" s="218" t="s">
        <v>362</v>
      </c>
      <c r="S111" s="218" t="s">
        <v>362</v>
      </c>
    </row>
    <row r="112" spans="1:19" s="204" customFormat="1" x14ac:dyDescent="0.25">
      <c r="A112" s="326"/>
      <c r="B112" s="323"/>
      <c r="C112" s="216" t="s">
        <v>331</v>
      </c>
      <c r="D112" s="209">
        <v>25.95</v>
      </c>
      <c r="E112" s="210">
        <v>39.15</v>
      </c>
      <c r="F112" s="210">
        <f t="shared" si="2"/>
        <v>1015.9424999999999</v>
      </c>
      <c r="G112" s="210" t="e">
        <f>E112/#REF!*100</f>
        <v>#REF!</v>
      </c>
      <c r="H112" s="210">
        <f t="shared" si="3"/>
        <v>39.15</v>
      </c>
      <c r="I112" s="210">
        <f>H112*1.144</f>
        <v>44.787599999999998</v>
      </c>
      <c r="J112" s="210">
        <v>64.22</v>
      </c>
      <c r="K112" s="210">
        <v>72.16</v>
      </c>
      <c r="L112" s="217" t="s">
        <v>362</v>
      </c>
      <c r="M112" s="217" t="s">
        <v>362</v>
      </c>
      <c r="N112" s="217" t="s">
        <v>362</v>
      </c>
      <c r="O112" s="217" t="s">
        <v>362</v>
      </c>
      <c r="P112" s="218" t="s">
        <v>362</v>
      </c>
      <c r="Q112" s="218" t="s">
        <v>362</v>
      </c>
      <c r="R112" s="218" t="s">
        <v>362</v>
      </c>
      <c r="S112" s="218" t="s">
        <v>362</v>
      </c>
    </row>
    <row r="113" spans="1:19" s="204" customFormat="1" x14ac:dyDescent="0.25">
      <c r="A113" s="326"/>
      <c r="B113" s="323"/>
      <c r="C113" s="216" t="s">
        <v>332</v>
      </c>
      <c r="D113" s="209">
        <v>32.53</v>
      </c>
      <c r="E113" s="210">
        <v>24.98</v>
      </c>
      <c r="F113" s="210">
        <f t="shared" si="2"/>
        <v>812.59940000000006</v>
      </c>
      <c r="G113" s="210" t="e">
        <f>E113/#REF!*100</f>
        <v>#REF!</v>
      </c>
      <c r="H113" s="210">
        <f t="shared" si="3"/>
        <v>24.98</v>
      </c>
      <c r="I113" s="210">
        <f>H113*1.144</f>
        <v>28.577119999999997</v>
      </c>
      <c r="J113" s="210">
        <v>64.22</v>
      </c>
      <c r="K113" s="210">
        <v>72.16</v>
      </c>
      <c r="L113" s="217" t="s">
        <v>362</v>
      </c>
      <c r="M113" s="217" t="s">
        <v>362</v>
      </c>
      <c r="N113" s="217" t="s">
        <v>362</v>
      </c>
      <c r="O113" s="217" t="s">
        <v>362</v>
      </c>
      <c r="P113" s="218" t="s">
        <v>362</v>
      </c>
      <c r="Q113" s="218" t="s">
        <v>362</v>
      </c>
      <c r="R113" s="218" t="s">
        <v>362</v>
      </c>
      <c r="S113" s="218" t="s">
        <v>362</v>
      </c>
    </row>
    <row r="114" spans="1:19" s="204" customFormat="1" x14ac:dyDescent="0.25">
      <c r="A114" s="326"/>
      <c r="B114" s="323"/>
      <c r="C114" s="216" t="s">
        <v>333</v>
      </c>
      <c r="D114" s="209">
        <v>56.65</v>
      </c>
      <c r="E114" s="210">
        <v>36.22</v>
      </c>
      <c r="F114" s="210">
        <f t="shared" si="2"/>
        <v>2051.8629999999998</v>
      </c>
      <c r="G114" s="210" t="e">
        <f>E114/#REF!*100</f>
        <v>#REF!</v>
      </c>
      <c r="H114" s="210">
        <f t="shared" si="3"/>
        <v>36.22</v>
      </c>
      <c r="I114" s="210">
        <f>H114*1.144</f>
        <v>41.435679999999998</v>
      </c>
      <c r="J114" s="210">
        <v>64.22</v>
      </c>
      <c r="K114" s="210">
        <v>72.16</v>
      </c>
      <c r="L114" s="217" t="s">
        <v>362</v>
      </c>
      <c r="M114" s="217" t="s">
        <v>362</v>
      </c>
      <c r="N114" s="217" t="s">
        <v>362</v>
      </c>
      <c r="O114" s="217" t="s">
        <v>362</v>
      </c>
      <c r="P114" s="218" t="s">
        <v>362</v>
      </c>
      <c r="Q114" s="218" t="s">
        <v>362</v>
      </c>
      <c r="R114" s="218" t="s">
        <v>362</v>
      </c>
      <c r="S114" s="218" t="s">
        <v>362</v>
      </c>
    </row>
    <row r="115" spans="1:19" s="204" customFormat="1" ht="30" x14ac:dyDescent="0.25">
      <c r="A115" s="327"/>
      <c r="B115" s="324"/>
      <c r="C115" s="216" t="s">
        <v>334</v>
      </c>
      <c r="D115" s="209">
        <v>37.83</v>
      </c>
      <c r="E115" s="210">
        <v>39.15</v>
      </c>
      <c r="F115" s="210">
        <f t="shared" si="2"/>
        <v>1481.0445</v>
      </c>
      <c r="G115" s="210" t="e">
        <f>E115/#REF!*100</f>
        <v>#REF!</v>
      </c>
      <c r="H115" s="210">
        <f t="shared" si="3"/>
        <v>39.15</v>
      </c>
      <c r="I115" s="210">
        <f>H115*1.144</f>
        <v>44.787599999999998</v>
      </c>
      <c r="J115" s="210">
        <v>64.22</v>
      </c>
      <c r="K115" s="210">
        <v>72.16</v>
      </c>
      <c r="L115" s="217" t="s">
        <v>362</v>
      </c>
      <c r="M115" s="217" t="s">
        <v>362</v>
      </c>
      <c r="N115" s="217" t="s">
        <v>362</v>
      </c>
      <c r="O115" s="217" t="s">
        <v>362</v>
      </c>
      <c r="P115" s="218" t="s">
        <v>362</v>
      </c>
      <c r="Q115" s="218" t="s">
        <v>362</v>
      </c>
      <c r="R115" s="218" t="s">
        <v>362</v>
      </c>
      <c r="S115" s="218" t="s">
        <v>362</v>
      </c>
    </row>
    <row r="116" spans="1:19" s="204" customFormat="1" ht="45" x14ac:dyDescent="0.25">
      <c r="A116" s="208">
        <v>33</v>
      </c>
      <c r="B116" s="221" t="s">
        <v>335</v>
      </c>
      <c r="C116" s="216" t="s">
        <v>336</v>
      </c>
      <c r="D116" s="209">
        <v>39.369999999999997</v>
      </c>
      <c r="E116" s="210">
        <v>44</v>
      </c>
      <c r="F116" s="210">
        <f t="shared" si="2"/>
        <v>1732.28</v>
      </c>
      <c r="G116" s="210" t="e">
        <f>E116/#REF!*100</f>
        <v>#REF!</v>
      </c>
      <c r="H116" s="210">
        <v>44</v>
      </c>
      <c r="I116" s="210">
        <v>50.34</v>
      </c>
      <c r="J116" s="210">
        <v>51.16</v>
      </c>
      <c r="K116" s="210">
        <v>57.04</v>
      </c>
      <c r="L116" s="217" t="s">
        <v>362</v>
      </c>
      <c r="M116" s="217" t="s">
        <v>362</v>
      </c>
      <c r="N116" s="217" t="s">
        <v>362</v>
      </c>
      <c r="O116" s="217" t="s">
        <v>362</v>
      </c>
      <c r="P116" s="218" t="s">
        <v>362</v>
      </c>
      <c r="Q116" s="218" t="s">
        <v>362</v>
      </c>
      <c r="R116" s="218" t="s">
        <v>362</v>
      </c>
      <c r="S116" s="218" t="s">
        <v>362</v>
      </c>
    </row>
    <row r="117" spans="1:19" s="204" customFormat="1" ht="30" x14ac:dyDescent="0.25">
      <c r="A117" s="208">
        <v>34</v>
      </c>
      <c r="B117" s="215" t="s">
        <v>22</v>
      </c>
      <c r="C117" s="216" t="s">
        <v>172</v>
      </c>
      <c r="D117" s="209">
        <v>185.51</v>
      </c>
      <c r="E117" s="210">
        <v>33.82</v>
      </c>
      <c r="F117" s="210">
        <f t="shared" si="2"/>
        <v>6273.9481999999998</v>
      </c>
      <c r="G117" s="210" t="e">
        <f>E117/#REF!*100</f>
        <v>#REF!</v>
      </c>
      <c r="H117" s="210">
        <v>33.82</v>
      </c>
      <c r="I117" s="210">
        <v>37.56</v>
      </c>
      <c r="J117" s="210">
        <v>33.82</v>
      </c>
      <c r="K117" s="210">
        <v>37.56</v>
      </c>
      <c r="L117" s="222">
        <v>12.98</v>
      </c>
      <c r="M117" s="222">
        <v>15.15</v>
      </c>
      <c r="N117" s="222">
        <v>12.98</v>
      </c>
      <c r="O117" s="222">
        <v>15.15</v>
      </c>
      <c r="P117" s="218" t="s">
        <v>362</v>
      </c>
      <c r="Q117" s="218" t="s">
        <v>362</v>
      </c>
      <c r="R117" s="218" t="s">
        <v>362</v>
      </c>
      <c r="S117" s="218" t="s">
        <v>362</v>
      </c>
    </row>
    <row r="118" spans="1:19" s="204" customFormat="1" ht="30" x14ac:dyDescent="0.25">
      <c r="A118" s="325">
        <v>35</v>
      </c>
      <c r="B118" s="322" t="s">
        <v>141</v>
      </c>
      <c r="C118" s="216" t="s">
        <v>196</v>
      </c>
      <c r="D118" s="209">
        <v>91.06</v>
      </c>
      <c r="E118" s="210">
        <v>52.67</v>
      </c>
      <c r="F118" s="210">
        <f t="shared" si="2"/>
        <v>4796.1302000000005</v>
      </c>
      <c r="G118" s="210" t="e">
        <f>E118/#REF!*100</f>
        <v>#REF!</v>
      </c>
      <c r="H118" s="210">
        <v>52.67</v>
      </c>
      <c r="I118" s="210">
        <f>H118*1.144</f>
        <v>60.254479999999994</v>
      </c>
      <c r="J118" s="210">
        <v>66.47</v>
      </c>
      <c r="K118" s="210">
        <v>72.98</v>
      </c>
      <c r="L118" s="217" t="s">
        <v>362</v>
      </c>
      <c r="M118" s="217" t="s">
        <v>362</v>
      </c>
      <c r="N118" s="217" t="s">
        <v>362</v>
      </c>
      <c r="O118" s="217" t="s">
        <v>362</v>
      </c>
      <c r="P118" s="218" t="s">
        <v>362</v>
      </c>
      <c r="Q118" s="218" t="s">
        <v>362</v>
      </c>
      <c r="R118" s="218" t="s">
        <v>362</v>
      </c>
      <c r="S118" s="218" t="s">
        <v>362</v>
      </c>
    </row>
    <row r="119" spans="1:19" s="204" customFormat="1" ht="30" x14ac:dyDescent="0.25">
      <c r="A119" s="326"/>
      <c r="B119" s="323"/>
      <c r="C119" s="216" t="s">
        <v>73</v>
      </c>
      <c r="D119" s="209">
        <f>5.94+19.43</f>
        <v>25.37</v>
      </c>
      <c r="E119" s="210">
        <v>43.88</v>
      </c>
      <c r="F119" s="210">
        <f t="shared" si="2"/>
        <v>1113.2356000000002</v>
      </c>
      <c r="G119" s="210" t="e">
        <f>E119/#REF!*100</f>
        <v>#REF!</v>
      </c>
      <c r="H119" s="210">
        <v>43.88</v>
      </c>
      <c r="I119" s="210">
        <v>50.21</v>
      </c>
      <c r="J119" s="210">
        <v>66.47</v>
      </c>
      <c r="K119" s="210">
        <v>72.98</v>
      </c>
      <c r="L119" s="217" t="s">
        <v>362</v>
      </c>
      <c r="M119" s="217" t="s">
        <v>362</v>
      </c>
      <c r="N119" s="217" t="s">
        <v>362</v>
      </c>
      <c r="O119" s="217" t="s">
        <v>362</v>
      </c>
      <c r="P119" s="218" t="s">
        <v>362</v>
      </c>
      <c r="Q119" s="218" t="s">
        <v>362</v>
      </c>
      <c r="R119" s="218" t="s">
        <v>362</v>
      </c>
      <c r="S119" s="218" t="s">
        <v>362</v>
      </c>
    </row>
    <row r="120" spans="1:19" s="204" customFormat="1" x14ac:dyDescent="0.25">
      <c r="A120" s="326"/>
      <c r="B120" s="323"/>
      <c r="C120" s="216" t="s">
        <v>74</v>
      </c>
      <c r="D120" s="209">
        <v>7.86</v>
      </c>
      <c r="E120" s="210">
        <v>55.36</v>
      </c>
      <c r="F120" s="210">
        <f t="shared" si="2"/>
        <v>435.12960000000004</v>
      </c>
      <c r="G120" s="210" t="e">
        <f>E120/#REF!*100</f>
        <v>#REF!</v>
      </c>
      <c r="H120" s="210">
        <v>55.36</v>
      </c>
      <c r="I120" s="210">
        <v>63.32</v>
      </c>
      <c r="J120" s="210">
        <v>66.47</v>
      </c>
      <c r="K120" s="210">
        <v>72.98</v>
      </c>
      <c r="L120" s="217" t="s">
        <v>362</v>
      </c>
      <c r="M120" s="217" t="s">
        <v>362</v>
      </c>
      <c r="N120" s="217" t="s">
        <v>362</v>
      </c>
      <c r="O120" s="217" t="s">
        <v>362</v>
      </c>
      <c r="P120" s="218" t="s">
        <v>362</v>
      </c>
      <c r="Q120" s="218" t="s">
        <v>362</v>
      </c>
      <c r="R120" s="218" t="s">
        <v>362</v>
      </c>
      <c r="S120" s="218" t="s">
        <v>362</v>
      </c>
    </row>
    <row r="121" spans="1:19" s="204" customFormat="1" ht="30" x14ac:dyDescent="0.25">
      <c r="A121" s="326"/>
      <c r="B121" s="323"/>
      <c r="C121" s="216" t="s">
        <v>75</v>
      </c>
      <c r="D121" s="209">
        <v>48.76</v>
      </c>
      <c r="E121" s="210">
        <v>19.48</v>
      </c>
      <c r="F121" s="210">
        <f t="shared" si="2"/>
        <v>949.84479999999996</v>
      </c>
      <c r="G121" s="210" t="e">
        <f>E121/#REF!*100</f>
        <v>#REF!</v>
      </c>
      <c r="H121" s="210">
        <v>19.48</v>
      </c>
      <c r="I121" s="210">
        <v>22.28</v>
      </c>
      <c r="J121" s="210">
        <v>66.47</v>
      </c>
      <c r="K121" s="210">
        <v>72.98</v>
      </c>
      <c r="L121" s="217" t="s">
        <v>362</v>
      </c>
      <c r="M121" s="217" t="s">
        <v>362</v>
      </c>
      <c r="N121" s="217" t="s">
        <v>362</v>
      </c>
      <c r="O121" s="217" t="s">
        <v>362</v>
      </c>
      <c r="P121" s="218" t="s">
        <v>362</v>
      </c>
      <c r="Q121" s="218" t="s">
        <v>362</v>
      </c>
      <c r="R121" s="218" t="s">
        <v>362</v>
      </c>
      <c r="S121" s="218" t="s">
        <v>362</v>
      </c>
    </row>
    <row r="122" spans="1:19" s="204" customFormat="1" x14ac:dyDescent="0.25">
      <c r="A122" s="326"/>
      <c r="B122" s="323"/>
      <c r="C122" s="216" t="s">
        <v>76</v>
      </c>
      <c r="D122" s="209">
        <v>26.25</v>
      </c>
      <c r="E122" s="210">
        <v>26.74</v>
      </c>
      <c r="F122" s="210">
        <f t="shared" si="2"/>
        <v>701.92499999999995</v>
      </c>
      <c r="G122" s="210" t="e">
        <f>E122/#REF!*100</f>
        <v>#REF!</v>
      </c>
      <c r="H122" s="210">
        <v>26.74</v>
      </c>
      <c r="I122" s="210">
        <f>H122*1.144</f>
        <v>30.590559999999996</v>
      </c>
      <c r="J122" s="210">
        <v>66.47</v>
      </c>
      <c r="K122" s="210">
        <v>72.98</v>
      </c>
      <c r="L122" s="217" t="s">
        <v>362</v>
      </c>
      <c r="M122" s="217" t="s">
        <v>362</v>
      </c>
      <c r="N122" s="217" t="s">
        <v>362</v>
      </c>
      <c r="O122" s="217" t="s">
        <v>362</v>
      </c>
      <c r="P122" s="218" t="s">
        <v>362</v>
      </c>
      <c r="Q122" s="218" t="s">
        <v>362</v>
      </c>
      <c r="R122" s="218" t="s">
        <v>362</v>
      </c>
      <c r="S122" s="218" t="s">
        <v>362</v>
      </c>
    </row>
    <row r="123" spans="1:19" s="204" customFormat="1" x14ac:dyDescent="0.25">
      <c r="A123" s="326"/>
      <c r="B123" s="323"/>
      <c r="C123" s="216" t="s">
        <v>77</v>
      </c>
      <c r="D123" s="209">
        <v>5.66</v>
      </c>
      <c r="E123" s="210">
        <v>37.08</v>
      </c>
      <c r="F123" s="210">
        <f t="shared" si="2"/>
        <v>209.87279999999998</v>
      </c>
      <c r="G123" s="210" t="e">
        <f>E123/#REF!*100</f>
        <v>#REF!</v>
      </c>
      <c r="H123" s="210">
        <v>37.08</v>
      </c>
      <c r="I123" s="210">
        <f>H123*1.144</f>
        <v>42.419519999999991</v>
      </c>
      <c r="J123" s="210">
        <v>66.47</v>
      </c>
      <c r="K123" s="210">
        <v>72.98</v>
      </c>
      <c r="L123" s="217" t="s">
        <v>362</v>
      </c>
      <c r="M123" s="217" t="s">
        <v>362</v>
      </c>
      <c r="N123" s="217" t="s">
        <v>362</v>
      </c>
      <c r="O123" s="217" t="s">
        <v>362</v>
      </c>
      <c r="P123" s="218" t="s">
        <v>362</v>
      </c>
      <c r="Q123" s="218" t="s">
        <v>362</v>
      </c>
      <c r="R123" s="218" t="s">
        <v>362</v>
      </c>
      <c r="S123" s="218" t="s">
        <v>362</v>
      </c>
    </row>
    <row r="124" spans="1:19" s="204" customFormat="1" x14ac:dyDescent="0.25">
      <c r="A124" s="326"/>
      <c r="B124" s="323"/>
      <c r="C124" s="216" t="s">
        <v>78</v>
      </c>
      <c r="D124" s="209">
        <v>10.25</v>
      </c>
      <c r="E124" s="210">
        <v>36.369999999999997</v>
      </c>
      <c r="F124" s="210">
        <f t="shared" si="2"/>
        <v>372.79249999999996</v>
      </c>
      <c r="G124" s="210" t="e">
        <f>E124/#REF!*100</f>
        <v>#REF!</v>
      </c>
      <c r="H124" s="210">
        <v>36.369999999999997</v>
      </c>
      <c r="I124" s="210">
        <v>41.6</v>
      </c>
      <c r="J124" s="210">
        <v>66.47</v>
      </c>
      <c r="K124" s="210">
        <v>72.98</v>
      </c>
      <c r="L124" s="217" t="s">
        <v>362</v>
      </c>
      <c r="M124" s="217" t="s">
        <v>362</v>
      </c>
      <c r="N124" s="217" t="s">
        <v>362</v>
      </c>
      <c r="O124" s="217" t="s">
        <v>362</v>
      </c>
      <c r="P124" s="218" t="s">
        <v>362</v>
      </c>
      <c r="Q124" s="218" t="s">
        <v>362</v>
      </c>
      <c r="R124" s="218" t="s">
        <v>362</v>
      </c>
      <c r="S124" s="218" t="s">
        <v>362</v>
      </c>
    </row>
    <row r="125" spans="1:19" s="204" customFormat="1" x14ac:dyDescent="0.25">
      <c r="A125" s="326"/>
      <c r="B125" s="323"/>
      <c r="C125" s="216" t="s">
        <v>292</v>
      </c>
      <c r="D125" s="209">
        <v>10.61</v>
      </c>
      <c r="E125" s="210">
        <v>47.04</v>
      </c>
      <c r="F125" s="210">
        <f t="shared" si="2"/>
        <v>499.09439999999995</v>
      </c>
      <c r="G125" s="210" t="e">
        <f>E125/#REF!*100</f>
        <v>#REF!</v>
      </c>
      <c r="H125" s="210">
        <v>47.04</v>
      </c>
      <c r="I125" s="210">
        <f>H125*1.144</f>
        <v>53.813759999999995</v>
      </c>
      <c r="J125" s="210">
        <v>66.47</v>
      </c>
      <c r="K125" s="210">
        <v>72.98</v>
      </c>
      <c r="L125" s="217" t="s">
        <v>362</v>
      </c>
      <c r="M125" s="217" t="s">
        <v>362</v>
      </c>
      <c r="N125" s="217" t="s">
        <v>362</v>
      </c>
      <c r="O125" s="217" t="s">
        <v>362</v>
      </c>
      <c r="P125" s="218" t="s">
        <v>362</v>
      </c>
      <c r="Q125" s="218" t="s">
        <v>362</v>
      </c>
      <c r="R125" s="218" t="s">
        <v>362</v>
      </c>
      <c r="S125" s="218" t="s">
        <v>362</v>
      </c>
    </row>
    <row r="126" spans="1:19" s="204" customFormat="1" x14ac:dyDescent="0.25">
      <c r="A126" s="326"/>
      <c r="B126" s="323"/>
      <c r="C126" s="216" t="s">
        <v>293</v>
      </c>
      <c r="D126" s="209">
        <v>14.32</v>
      </c>
      <c r="E126" s="210">
        <v>33.49</v>
      </c>
      <c r="F126" s="210">
        <f t="shared" si="2"/>
        <v>479.57680000000005</v>
      </c>
      <c r="G126" s="210" t="e">
        <f>E126/#REF!*100</f>
        <v>#REF!</v>
      </c>
      <c r="H126" s="210">
        <v>33.49</v>
      </c>
      <c r="I126" s="210">
        <v>38.32</v>
      </c>
      <c r="J126" s="210">
        <v>66.47</v>
      </c>
      <c r="K126" s="210">
        <v>72.98</v>
      </c>
      <c r="L126" s="217" t="s">
        <v>362</v>
      </c>
      <c r="M126" s="217" t="s">
        <v>362</v>
      </c>
      <c r="N126" s="217" t="s">
        <v>362</v>
      </c>
      <c r="O126" s="217" t="s">
        <v>362</v>
      </c>
      <c r="P126" s="218" t="s">
        <v>362</v>
      </c>
      <c r="Q126" s="218" t="s">
        <v>362</v>
      </c>
      <c r="R126" s="218" t="s">
        <v>362</v>
      </c>
      <c r="S126" s="218" t="s">
        <v>362</v>
      </c>
    </row>
    <row r="127" spans="1:19" s="204" customFormat="1" x14ac:dyDescent="0.25">
      <c r="A127" s="326"/>
      <c r="B127" s="323"/>
      <c r="C127" s="216" t="s">
        <v>294</v>
      </c>
      <c r="D127" s="209">
        <v>84.7</v>
      </c>
      <c r="E127" s="210">
        <v>27.26</v>
      </c>
      <c r="F127" s="210">
        <f t="shared" si="2"/>
        <v>2308.922</v>
      </c>
      <c r="G127" s="210" t="e">
        <f>E127/#REF!*100</f>
        <v>#REF!</v>
      </c>
      <c r="H127" s="210">
        <v>27.26</v>
      </c>
      <c r="I127" s="210">
        <f>H127*1.144</f>
        <v>31.18544</v>
      </c>
      <c r="J127" s="210">
        <v>66.47</v>
      </c>
      <c r="K127" s="210">
        <v>72.98</v>
      </c>
      <c r="L127" s="217" t="s">
        <v>362</v>
      </c>
      <c r="M127" s="217" t="s">
        <v>362</v>
      </c>
      <c r="N127" s="217" t="s">
        <v>362</v>
      </c>
      <c r="O127" s="217" t="s">
        <v>362</v>
      </c>
      <c r="P127" s="218" t="s">
        <v>362</v>
      </c>
      <c r="Q127" s="218" t="s">
        <v>362</v>
      </c>
      <c r="R127" s="218" t="s">
        <v>362</v>
      </c>
      <c r="S127" s="218" t="s">
        <v>362</v>
      </c>
    </row>
    <row r="128" spans="1:19" s="204" customFormat="1" x14ac:dyDescent="0.25">
      <c r="A128" s="327"/>
      <c r="B128" s="324"/>
      <c r="C128" s="216" t="s">
        <v>295</v>
      </c>
      <c r="D128" s="209">
        <v>30.88</v>
      </c>
      <c r="E128" s="210">
        <v>31.85</v>
      </c>
      <c r="F128" s="210">
        <f t="shared" si="2"/>
        <v>983.52800000000002</v>
      </c>
      <c r="G128" s="210" t="e">
        <f>E128/#REF!*100</f>
        <v>#REF!</v>
      </c>
      <c r="H128" s="210">
        <v>31.85</v>
      </c>
      <c r="I128" s="210">
        <v>36.43</v>
      </c>
      <c r="J128" s="210">
        <v>66.47</v>
      </c>
      <c r="K128" s="210">
        <v>72.98</v>
      </c>
      <c r="L128" s="217" t="s">
        <v>362</v>
      </c>
      <c r="M128" s="217" t="s">
        <v>362</v>
      </c>
      <c r="N128" s="217" t="s">
        <v>362</v>
      </c>
      <c r="O128" s="217" t="s">
        <v>362</v>
      </c>
      <c r="P128" s="218" t="s">
        <v>362</v>
      </c>
      <c r="Q128" s="218" t="s">
        <v>362</v>
      </c>
      <c r="R128" s="218" t="s">
        <v>362</v>
      </c>
      <c r="S128" s="218" t="s">
        <v>362</v>
      </c>
    </row>
    <row r="129" spans="1:19" s="204" customFormat="1" ht="30" x14ac:dyDescent="0.25">
      <c r="A129" s="228">
        <v>36</v>
      </c>
      <c r="B129" s="215" t="s">
        <v>24</v>
      </c>
      <c r="C129" s="216" t="s">
        <v>206</v>
      </c>
      <c r="D129" s="209">
        <v>214.376</v>
      </c>
      <c r="E129" s="210">
        <v>42.83</v>
      </c>
      <c r="F129" s="210">
        <f t="shared" si="2"/>
        <v>9181.72408</v>
      </c>
      <c r="G129" s="210" t="e">
        <f>E129/#REF!*100</f>
        <v>#REF!</v>
      </c>
      <c r="H129" s="210">
        <v>42.83</v>
      </c>
      <c r="I129" s="210">
        <v>45.55</v>
      </c>
      <c r="J129" s="210">
        <v>42.83</v>
      </c>
      <c r="K129" s="210">
        <v>45.55</v>
      </c>
      <c r="L129" s="222">
        <v>54.66</v>
      </c>
      <c r="M129" s="222">
        <v>60.02</v>
      </c>
      <c r="N129" s="222">
        <v>113.93</v>
      </c>
      <c r="O129" s="222">
        <v>123.15</v>
      </c>
      <c r="P129" s="218" t="s">
        <v>362</v>
      </c>
      <c r="Q129" s="218" t="s">
        <v>362</v>
      </c>
      <c r="R129" s="218" t="s">
        <v>362</v>
      </c>
      <c r="S129" s="218" t="s">
        <v>362</v>
      </c>
    </row>
    <row r="130" spans="1:19" s="204" customFormat="1" ht="42" customHeight="1" x14ac:dyDescent="0.25">
      <c r="A130" s="328">
        <v>37</v>
      </c>
      <c r="B130" s="331" t="s">
        <v>26</v>
      </c>
      <c r="C130" s="216" t="s">
        <v>212</v>
      </c>
      <c r="D130" s="209">
        <v>8.35</v>
      </c>
      <c r="E130" s="210">
        <v>48.06</v>
      </c>
      <c r="F130" s="210">
        <f t="shared" si="2"/>
        <v>401.30099999999999</v>
      </c>
      <c r="G130" s="210" t="e">
        <f>E130/#REF!*100</f>
        <v>#REF!</v>
      </c>
      <c r="H130" s="210">
        <v>48.06</v>
      </c>
      <c r="I130" s="210">
        <v>52.34</v>
      </c>
      <c r="J130" s="210">
        <v>48.06</v>
      </c>
      <c r="K130" s="210">
        <v>52.34</v>
      </c>
      <c r="L130" s="217" t="s">
        <v>362</v>
      </c>
      <c r="M130" s="217" t="s">
        <v>362</v>
      </c>
      <c r="N130" s="217" t="s">
        <v>362</v>
      </c>
      <c r="O130" s="217" t="s">
        <v>362</v>
      </c>
      <c r="P130" s="218" t="s">
        <v>362</v>
      </c>
      <c r="Q130" s="218" t="s">
        <v>362</v>
      </c>
      <c r="R130" s="218" t="s">
        <v>362</v>
      </c>
      <c r="S130" s="218" t="s">
        <v>362</v>
      </c>
    </row>
    <row r="131" spans="1:19" s="204" customFormat="1" ht="18.75" customHeight="1" x14ac:dyDescent="0.25">
      <c r="A131" s="330"/>
      <c r="B131" s="333"/>
      <c r="C131" s="216" t="s">
        <v>185</v>
      </c>
      <c r="D131" s="209">
        <v>37.200000000000003</v>
      </c>
      <c r="E131" s="210">
        <v>47.12</v>
      </c>
      <c r="F131" s="210">
        <f t="shared" si="2"/>
        <v>1752.864</v>
      </c>
      <c r="G131" s="210" t="e">
        <f>E131/#REF!*100</f>
        <v>#REF!</v>
      </c>
      <c r="H131" s="210">
        <v>47.12</v>
      </c>
      <c r="I131" s="210">
        <v>52.34</v>
      </c>
      <c r="J131" s="210">
        <v>48.41</v>
      </c>
      <c r="K131" s="210">
        <v>52.34</v>
      </c>
      <c r="L131" s="222">
        <v>21.94</v>
      </c>
      <c r="M131" s="222">
        <v>24.79</v>
      </c>
      <c r="N131" s="222">
        <v>24.72</v>
      </c>
      <c r="O131" s="222">
        <v>28.85</v>
      </c>
      <c r="P131" s="218" t="s">
        <v>362</v>
      </c>
      <c r="Q131" s="218" t="s">
        <v>362</v>
      </c>
      <c r="R131" s="218" t="s">
        <v>362</v>
      </c>
      <c r="S131" s="218" t="s">
        <v>362</v>
      </c>
    </row>
    <row r="132" spans="1:19" s="204" customFormat="1" ht="30" x14ac:dyDescent="0.25">
      <c r="A132" s="208">
        <v>38</v>
      </c>
      <c r="B132" s="215" t="s">
        <v>27</v>
      </c>
      <c r="C132" s="216" t="s">
        <v>178</v>
      </c>
      <c r="D132" s="209">
        <v>145.30000000000001</v>
      </c>
      <c r="E132" s="210">
        <v>45.69</v>
      </c>
      <c r="F132" s="210">
        <f t="shared" si="2"/>
        <v>6638.7570000000005</v>
      </c>
      <c r="G132" s="210" t="e">
        <f>E132/#REF!*100</f>
        <v>#REF!</v>
      </c>
      <c r="H132" s="210">
        <v>45.69</v>
      </c>
      <c r="I132" s="210">
        <v>46.71</v>
      </c>
      <c r="J132" s="210">
        <v>45.69</v>
      </c>
      <c r="K132" s="210">
        <v>46.71</v>
      </c>
      <c r="L132" s="222">
        <v>55.51</v>
      </c>
      <c r="M132" s="222">
        <v>61.46</v>
      </c>
      <c r="N132" s="222">
        <v>59.67</v>
      </c>
      <c r="O132" s="222">
        <v>61.46</v>
      </c>
      <c r="P132" s="218" t="s">
        <v>362</v>
      </c>
      <c r="Q132" s="218" t="s">
        <v>362</v>
      </c>
      <c r="R132" s="218" t="s">
        <v>362</v>
      </c>
      <c r="S132" s="218" t="s">
        <v>362</v>
      </c>
    </row>
    <row r="133" spans="1:19" s="204" customFormat="1" ht="30" x14ac:dyDescent="0.25">
      <c r="A133" s="208">
        <v>39</v>
      </c>
      <c r="B133" s="215" t="s">
        <v>28</v>
      </c>
      <c r="C133" s="216" t="s">
        <v>143</v>
      </c>
      <c r="D133" s="209">
        <v>127</v>
      </c>
      <c r="E133" s="210">
        <v>53.88</v>
      </c>
      <c r="F133" s="210">
        <f t="shared" si="2"/>
        <v>6842.76</v>
      </c>
      <c r="G133" s="210" t="e">
        <f>E133/#REF!*100</f>
        <v>#REF!</v>
      </c>
      <c r="H133" s="210">
        <f>E133</f>
        <v>53.88</v>
      </c>
      <c r="I133" s="210">
        <v>61.08</v>
      </c>
      <c r="J133" s="210">
        <v>53.88</v>
      </c>
      <c r="K133" s="210">
        <v>61.08</v>
      </c>
      <c r="L133" s="222">
        <v>33.33</v>
      </c>
      <c r="M133" s="222">
        <v>34.92</v>
      </c>
      <c r="N133" s="222">
        <v>33.33</v>
      </c>
      <c r="O133" s="222">
        <v>34.92</v>
      </c>
      <c r="P133" s="218" t="s">
        <v>362</v>
      </c>
      <c r="Q133" s="218" t="s">
        <v>362</v>
      </c>
      <c r="R133" s="218" t="s">
        <v>362</v>
      </c>
      <c r="S133" s="218" t="s">
        <v>362</v>
      </c>
    </row>
    <row r="134" spans="1:19" s="204" customFormat="1" ht="30" x14ac:dyDescent="0.25">
      <c r="A134" s="328">
        <v>40</v>
      </c>
      <c r="B134" s="322" t="s">
        <v>311</v>
      </c>
      <c r="C134" s="216" t="s">
        <v>175</v>
      </c>
      <c r="D134" s="209">
        <v>38</v>
      </c>
      <c r="E134" s="210">
        <v>61.82</v>
      </c>
      <c r="F134" s="210">
        <f t="shared" si="2"/>
        <v>2349.16</v>
      </c>
      <c r="G134" s="210" t="e">
        <f>E134/#REF!*100</f>
        <v>#REF!</v>
      </c>
      <c r="H134" s="210">
        <v>61.82</v>
      </c>
      <c r="I134" s="210">
        <v>63.45</v>
      </c>
      <c r="J134" s="210">
        <v>61.82</v>
      </c>
      <c r="K134" s="210">
        <v>63.45</v>
      </c>
      <c r="L134" s="217" t="s">
        <v>362</v>
      </c>
      <c r="M134" s="217" t="s">
        <v>362</v>
      </c>
      <c r="N134" s="217" t="s">
        <v>362</v>
      </c>
      <c r="O134" s="217" t="s">
        <v>362</v>
      </c>
      <c r="P134" s="218" t="s">
        <v>362</v>
      </c>
      <c r="Q134" s="218" t="s">
        <v>362</v>
      </c>
      <c r="R134" s="218" t="s">
        <v>362</v>
      </c>
      <c r="S134" s="218" t="s">
        <v>362</v>
      </c>
    </row>
    <row r="135" spans="1:19" s="204" customFormat="1" ht="30" x14ac:dyDescent="0.25">
      <c r="A135" s="329"/>
      <c r="B135" s="323"/>
      <c r="C135" s="216" t="s">
        <v>181</v>
      </c>
      <c r="D135" s="209">
        <v>27.74</v>
      </c>
      <c r="E135" s="210">
        <v>48.09</v>
      </c>
      <c r="F135" s="210">
        <f t="shared" si="2"/>
        <v>1334.0165999999999</v>
      </c>
      <c r="G135" s="210" t="e">
        <f>E135/#REF!*100</f>
        <v>#REF!</v>
      </c>
      <c r="H135" s="210">
        <v>48.09</v>
      </c>
      <c r="I135" s="210">
        <v>51.75</v>
      </c>
      <c r="J135" s="210">
        <v>48.09</v>
      </c>
      <c r="K135" s="210">
        <v>51.75</v>
      </c>
      <c r="L135" s="217" t="s">
        <v>362</v>
      </c>
      <c r="M135" s="217" t="s">
        <v>362</v>
      </c>
      <c r="N135" s="217" t="s">
        <v>362</v>
      </c>
      <c r="O135" s="217" t="s">
        <v>362</v>
      </c>
      <c r="P135" s="218" t="s">
        <v>362</v>
      </c>
      <c r="Q135" s="218" t="s">
        <v>362</v>
      </c>
      <c r="R135" s="218" t="s">
        <v>362</v>
      </c>
      <c r="S135" s="218" t="s">
        <v>362</v>
      </c>
    </row>
    <row r="136" spans="1:19" s="204" customFormat="1" ht="66.75" customHeight="1" x14ac:dyDescent="0.25">
      <c r="A136" s="329"/>
      <c r="B136" s="323"/>
      <c r="C136" s="216" t="s">
        <v>350</v>
      </c>
      <c r="D136" s="209">
        <v>153.83000000000001</v>
      </c>
      <c r="E136" s="210">
        <v>43.33</v>
      </c>
      <c r="F136" s="210">
        <f t="shared" si="2"/>
        <v>6665.4539000000004</v>
      </c>
      <c r="G136" s="210" t="e">
        <f>E136/#REF!*100</f>
        <v>#REF!</v>
      </c>
      <c r="H136" s="210">
        <v>43.33</v>
      </c>
      <c r="I136" s="210">
        <v>48.67</v>
      </c>
      <c r="J136" s="210">
        <v>43.33</v>
      </c>
      <c r="K136" s="210">
        <v>48.67</v>
      </c>
      <c r="L136" s="217" t="s">
        <v>362</v>
      </c>
      <c r="M136" s="217" t="s">
        <v>362</v>
      </c>
      <c r="N136" s="217" t="s">
        <v>362</v>
      </c>
      <c r="O136" s="217" t="s">
        <v>362</v>
      </c>
      <c r="P136" s="218" t="s">
        <v>362</v>
      </c>
      <c r="Q136" s="218" t="s">
        <v>362</v>
      </c>
      <c r="R136" s="218" t="s">
        <v>362</v>
      </c>
      <c r="S136" s="218" t="s">
        <v>362</v>
      </c>
    </row>
    <row r="137" spans="1:19" s="204" customFormat="1" ht="23.25" customHeight="1" x14ac:dyDescent="0.25">
      <c r="A137" s="329"/>
      <c r="B137" s="323"/>
      <c r="C137" s="216" t="s">
        <v>186</v>
      </c>
      <c r="D137" s="209">
        <v>43.28</v>
      </c>
      <c r="E137" s="210">
        <v>43.33</v>
      </c>
      <c r="F137" s="210">
        <f t="shared" si="2"/>
        <v>1875.3224</v>
      </c>
      <c r="G137" s="210" t="e">
        <f>E137/#REF!*100</f>
        <v>#REF!</v>
      </c>
      <c r="H137" s="210">
        <v>43.33</v>
      </c>
      <c r="I137" s="210">
        <v>48.67</v>
      </c>
      <c r="J137" s="210">
        <v>43.33</v>
      </c>
      <c r="K137" s="210">
        <v>48.67</v>
      </c>
      <c r="L137" s="222">
        <v>45.56</v>
      </c>
      <c r="M137" s="222">
        <v>49.59</v>
      </c>
      <c r="N137" s="222">
        <v>45.56</v>
      </c>
      <c r="O137" s="222">
        <v>49.59</v>
      </c>
      <c r="P137" s="218" t="s">
        <v>362</v>
      </c>
      <c r="Q137" s="218" t="s">
        <v>362</v>
      </c>
      <c r="R137" s="218" t="s">
        <v>362</v>
      </c>
      <c r="S137" s="218" t="s">
        <v>362</v>
      </c>
    </row>
    <row r="138" spans="1:19" s="204" customFormat="1" ht="42" customHeight="1" x14ac:dyDescent="0.25">
      <c r="A138" s="329"/>
      <c r="B138" s="323"/>
      <c r="C138" s="216" t="s">
        <v>351</v>
      </c>
      <c r="D138" s="209">
        <v>69.349999999999994</v>
      </c>
      <c r="E138" s="210">
        <v>56.45</v>
      </c>
      <c r="F138" s="210">
        <f t="shared" si="2"/>
        <v>3914.8074999999999</v>
      </c>
      <c r="G138" s="210" t="e">
        <f>E138/#REF!*100</f>
        <v>#REF!</v>
      </c>
      <c r="H138" s="210">
        <v>56.45</v>
      </c>
      <c r="I138" s="210">
        <v>63.45</v>
      </c>
      <c r="J138" s="210">
        <v>56.45</v>
      </c>
      <c r="K138" s="210">
        <v>63.45</v>
      </c>
      <c r="L138" s="217" t="s">
        <v>362</v>
      </c>
      <c r="M138" s="217" t="s">
        <v>362</v>
      </c>
      <c r="N138" s="217" t="s">
        <v>362</v>
      </c>
      <c r="O138" s="217" t="s">
        <v>362</v>
      </c>
      <c r="P138" s="218" t="s">
        <v>362</v>
      </c>
      <c r="Q138" s="218" t="s">
        <v>362</v>
      </c>
      <c r="R138" s="218" t="s">
        <v>362</v>
      </c>
      <c r="S138" s="218" t="s">
        <v>362</v>
      </c>
    </row>
    <row r="139" spans="1:19" s="204" customFormat="1" ht="23.25" customHeight="1" x14ac:dyDescent="0.25">
      <c r="A139" s="330"/>
      <c r="B139" s="324"/>
      <c r="C139" s="216" t="s">
        <v>352</v>
      </c>
      <c r="D139" s="209">
        <v>24.61</v>
      </c>
      <c r="E139" s="210">
        <v>61.82</v>
      </c>
      <c r="F139" s="210">
        <f t="shared" si="2"/>
        <v>1521.3902</v>
      </c>
      <c r="G139" s="210" t="e">
        <f>E139/#REF!*100</f>
        <v>#REF!</v>
      </c>
      <c r="H139" s="210">
        <v>61.82</v>
      </c>
      <c r="I139" s="210">
        <v>63.45</v>
      </c>
      <c r="J139" s="210">
        <v>61.82</v>
      </c>
      <c r="K139" s="210">
        <v>63.45</v>
      </c>
      <c r="L139" s="217" t="s">
        <v>362</v>
      </c>
      <c r="M139" s="217" t="s">
        <v>362</v>
      </c>
      <c r="N139" s="217" t="s">
        <v>362</v>
      </c>
      <c r="O139" s="217" t="s">
        <v>362</v>
      </c>
      <c r="P139" s="218" t="s">
        <v>362</v>
      </c>
      <c r="Q139" s="218" t="s">
        <v>362</v>
      </c>
      <c r="R139" s="218" t="s">
        <v>362</v>
      </c>
      <c r="S139" s="218" t="s">
        <v>362</v>
      </c>
    </row>
    <row r="140" spans="1:19" s="204" customFormat="1" ht="30" x14ac:dyDescent="0.25">
      <c r="A140" s="228">
        <v>41</v>
      </c>
      <c r="B140" s="215" t="s">
        <v>35</v>
      </c>
      <c r="C140" s="216" t="s">
        <v>207</v>
      </c>
      <c r="D140" s="209">
        <v>64.010000000000005</v>
      </c>
      <c r="E140" s="210">
        <v>17.89</v>
      </c>
      <c r="F140" s="210">
        <f t="shared" si="2"/>
        <v>1145.1389000000001</v>
      </c>
      <c r="G140" s="210" t="e">
        <f>E140/#REF!*100</f>
        <v>#REF!</v>
      </c>
      <c r="H140" s="210">
        <v>17.89</v>
      </c>
      <c r="I140" s="210">
        <v>19.93</v>
      </c>
      <c r="J140" s="210">
        <v>17.89</v>
      </c>
      <c r="K140" s="210">
        <v>19.93</v>
      </c>
      <c r="L140" s="222">
        <v>24.98</v>
      </c>
      <c r="M140" s="222">
        <v>27.84</v>
      </c>
      <c r="N140" s="222">
        <v>24.98</v>
      </c>
      <c r="O140" s="222">
        <v>27.84</v>
      </c>
      <c r="P140" s="218" t="s">
        <v>362</v>
      </c>
      <c r="Q140" s="218" t="s">
        <v>362</v>
      </c>
      <c r="R140" s="218" t="s">
        <v>362</v>
      </c>
      <c r="S140" s="218" t="s">
        <v>362</v>
      </c>
    </row>
    <row r="141" spans="1:19" s="204" customFormat="1" ht="30" x14ac:dyDescent="0.25">
      <c r="A141" s="228">
        <v>42</v>
      </c>
      <c r="B141" s="215" t="s">
        <v>38</v>
      </c>
      <c r="C141" s="216" t="s">
        <v>188</v>
      </c>
      <c r="D141" s="209"/>
      <c r="E141" s="210"/>
      <c r="F141" s="210">
        <f t="shared" si="2"/>
        <v>0</v>
      </c>
      <c r="G141" s="210" t="e">
        <f>E141/#REF!*100</f>
        <v>#REF!</v>
      </c>
      <c r="H141" s="223" t="s">
        <v>362</v>
      </c>
      <c r="I141" s="223" t="s">
        <v>362</v>
      </c>
      <c r="J141" s="223" t="s">
        <v>362</v>
      </c>
      <c r="K141" s="223" t="s">
        <v>362</v>
      </c>
      <c r="L141" s="222">
        <v>47.32</v>
      </c>
      <c r="M141" s="222">
        <v>51.95</v>
      </c>
      <c r="N141" s="222">
        <v>47.32</v>
      </c>
      <c r="O141" s="222">
        <v>51.95</v>
      </c>
      <c r="P141" s="218" t="s">
        <v>362</v>
      </c>
      <c r="Q141" s="218" t="s">
        <v>362</v>
      </c>
      <c r="R141" s="218" t="s">
        <v>362</v>
      </c>
      <c r="S141" s="218" t="s">
        <v>362</v>
      </c>
    </row>
    <row r="142" spans="1:19" s="204" customFormat="1" ht="30" x14ac:dyDescent="0.25">
      <c r="A142" s="228">
        <v>43</v>
      </c>
      <c r="B142" s="215" t="s">
        <v>39</v>
      </c>
      <c r="C142" s="216" t="s">
        <v>208</v>
      </c>
      <c r="D142" s="209">
        <v>99</v>
      </c>
      <c r="E142" s="210">
        <v>51.99</v>
      </c>
      <c r="F142" s="210">
        <f t="shared" si="2"/>
        <v>5147.01</v>
      </c>
      <c r="G142" s="210" t="e">
        <f>E142/#REF!*100</f>
        <v>#REF!</v>
      </c>
      <c r="H142" s="210">
        <v>44.72</v>
      </c>
      <c r="I142" s="210">
        <v>44.72</v>
      </c>
      <c r="J142" s="210">
        <v>44.72</v>
      </c>
      <c r="K142" s="210">
        <v>44.72</v>
      </c>
      <c r="L142" s="222">
        <v>73.069999999999993</v>
      </c>
      <c r="M142" s="222">
        <v>80.010000000000005</v>
      </c>
      <c r="N142" s="222">
        <v>513.41999999999996</v>
      </c>
      <c r="O142" s="222">
        <v>537.67999999999995</v>
      </c>
      <c r="P142" s="218" t="s">
        <v>362</v>
      </c>
      <c r="Q142" s="218" t="s">
        <v>362</v>
      </c>
      <c r="R142" s="218" t="s">
        <v>362</v>
      </c>
      <c r="S142" s="218" t="s">
        <v>362</v>
      </c>
    </row>
    <row r="143" spans="1:19" s="204" customFormat="1" x14ac:dyDescent="0.25">
      <c r="A143" s="325">
        <v>44</v>
      </c>
      <c r="B143" s="322" t="s">
        <v>141</v>
      </c>
      <c r="C143" s="216" t="s">
        <v>79</v>
      </c>
      <c r="D143" s="209">
        <v>23.6</v>
      </c>
      <c r="E143" s="210">
        <v>43.61</v>
      </c>
      <c r="F143" s="210">
        <f t="shared" si="2"/>
        <v>1029.1960000000001</v>
      </c>
      <c r="G143" s="210" t="e">
        <f>E143/#REF!*100</f>
        <v>#REF!</v>
      </c>
      <c r="H143" s="210">
        <v>43.61</v>
      </c>
      <c r="I143" s="210">
        <v>49.88</v>
      </c>
      <c r="J143" s="210">
        <v>66.47</v>
      </c>
      <c r="K143" s="210">
        <v>72.98</v>
      </c>
      <c r="L143" s="217" t="s">
        <v>362</v>
      </c>
      <c r="M143" s="217" t="s">
        <v>362</v>
      </c>
      <c r="N143" s="217" t="s">
        <v>362</v>
      </c>
      <c r="O143" s="217" t="s">
        <v>362</v>
      </c>
      <c r="P143" s="218" t="s">
        <v>362</v>
      </c>
      <c r="Q143" s="218" t="s">
        <v>362</v>
      </c>
      <c r="R143" s="218" t="s">
        <v>362</v>
      </c>
      <c r="S143" s="218" t="s">
        <v>362</v>
      </c>
    </row>
    <row r="144" spans="1:19" s="204" customFormat="1" ht="30" x14ac:dyDescent="0.25">
      <c r="A144" s="326"/>
      <c r="B144" s="323"/>
      <c r="C144" s="216" t="s">
        <v>80</v>
      </c>
      <c r="D144" s="209">
        <v>11.84</v>
      </c>
      <c r="E144" s="210">
        <v>48.07</v>
      </c>
      <c r="F144" s="210">
        <f t="shared" si="2"/>
        <v>569.14880000000005</v>
      </c>
      <c r="G144" s="210" t="e">
        <f>E144/#REF!*100</f>
        <v>#REF!</v>
      </c>
      <c r="H144" s="210">
        <v>48.07</v>
      </c>
      <c r="I144" s="210">
        <v>55</v>
      </c>
      <c r="J144" s="210">
        <v>66.47</v>
      </c>
      <c r="K144" s="210">
        <v>72.98</v>
      </c>
      <c r="L144" s="217" t="s">
        <v>362</v>
      </c>
      <c r="M144" s="217" t="s">
        <v>362</v>
      </c>
      <c r="N144" s="217" t="s">
        <v>362</v>
      </c>
      <c r="O144" s="217" t="s">
        <v>362</v>
      </c>
      <c r="P144" s="218" t="s">
        <v>362</v>
      </c>
      <c r="Q144" s="218" t="s">
        <v>362</v>
      </c>
      <c r="R144" s="218" t="s">
        <v>362</v>
      </c>
      <c r="S144" s="218" t="s">
        <v>362</v>
      </c>
    </row>
    <row r="145" spans="1:19" s="204" customFormat="1" ht="30" x14ac:dyDescent="0.25">
      <c r="A145" s="326"/>
      <c r="B145" s="323"/>
      <c r="C145" s="216" t="s">
        <v>81</v>
      </c>
      <c r="D145" s="209">
        <v>30.83</v>
      </c>
      <c r="E145" s="210">
        <v>35.18</v>
      </c>
      <c r="F145" s="210">
        <f t="shared" si="2"/>
        <v>1084.5993999999998</v>
      </c>
      <c r="G145" s="210" t="e">
        <f>E145/#REF!*100</f>
        <v>#REF!</v>
      </c>
      <c r="H145" s="210">
        <v>35.18</v>
      </c>
      <c r="I145" s="210">
        <v>40.25</v>
      </c>
      <c r="J145" s="210">
        <v>66.47</v>
      </c>
      <c r="K145" s="210">
        <v>72.98</v>
      </c>
      <c r="L145" s="217" t="s">
        <v>362</v>
      </c>
      <c r="M145" s="217" t="s">
        <v>362</v>
      </c>
      <c r="N145" s="217" t="s">
        <v>362</v>
      </c>
      <c r="O145" s="217" t="s">
        <v>362</v>
      </c>
      <c r="P145" s="218" t="s">
        <v>362</v>
      </c>
      <c r="Q145" s="218" t="s">
        <v>362</v>
      </c>
      <c r="R145" s="218" t="s">
        <v>362</v>
      </c>
      <c r="S145" s="218" t="s">
        <v>362</v>
      </c>
    </row>
    <row r="146" spans="1:19" s="204" customFormat="1" x14ac:dyDescent="0.25">
      <c r="A146" s="326"/>
      <c r="B146" s="323"/>
      <c r="C146" s="216" t="s">
        <v>82</v>
      </c>
      <c r="D146" s="209">
        <v>21.2</v>
      </c>
      <c r="E146" s="210">
        <v>48.44</v>
      </c>
      <c r="F146" s="210">
        <f t="shared" si="2"/>
        <v>1026.9279999999999</v>
      </c>
      <c r="G146" s="210" t="e">
        <f>E146/#REF!*100</f>
        <v>#REF!</v>
      </c>
      <c r="H146" s="210">
        <v>48.44</v>
      </c>
      <c r="I146" s="210">
        <f>H146*1.144</f>
        <v>55.415359999999993</v>
      </c>
      <c r="J146" s="210">
        <v>66.47</v>
      </c>
      <c r="K146" s="210">
        <v>72.98</v>
      </c>
      <c r="L146" s="217" t="s">
        <v>362</v>
      </c>
      <c r="M146" s="217" t="s">
        <v>362</v>
      </c>
      <c r="N146" s="217" t="s">
        <v>362</v>
      </c>
      <c r="O146" s="217" t="s">
        <v>362</v>
      </c>
      <c r="P146" s="218" t="s">
        <v>362</v>
      </c>
      <c r="Q146" s="218" t="s">
        <v>362</v>
      </c>
      <c r="R146" s="218" t="s">
        <v>362</v>
      </c>
      <c r="S146" s="218" t="s">
        <v>362</v>
      </c>
    </row>
    <row r="147" spans="1:19" s="204" customFormat="1" x14ac:dyDescent="0.25">
      <c r="A147" s="326"/>
      <c r="B147" s="323"/>
      <c r="C147" s="216" t="s">
        <v>53</v>
      </c>
      <c r="D147" s="209">
        <v>12.52</v>
      </c>
      <c r="E147" s="210">
        <v>47.98</v>
      </c>
      <c r="F147" s="210">
        <f t="shared" si="2"/>
        <v>600.70959999999991</v>
      </c>
      <c r="G147" s="210" t="e">
        <f>E147/#REF!*100</f>
        <v>#REF!</v>
      </c>
      <c r="H147" s="210">
        <v>47.98</v>
      </c>
      <c r="I147" s="210">
        <v>54.89</v>
      </c>
      <c r="J147" s="210">
        <v>66.47</v>
      </c>
      <c r="K147" s="210">
        <v>72.98</v>
      </c>
      <c r="L147" s="217" t="s">
        <v>362</v>
      </c>
      <c r="M147" s="217" t="s">
        <v>362</v>
      </c>
      <c r="N147" s="217" t="s">
        <v>362</v>
      </c>
      <c r="O147" s="217" t="s">
        <v>362</v>
      </c>
      <c r="P147" s="218" t="s">
        <v>362</v>
      </c>
      <c r="Q147" s="218" t="s">
        <v>362</v>
      </c>
      <c r="R147" s="218" t="s">
        <v>362</v>
      </c>
      <c r="S147" s="218" t="s">
        <v>362</v>
      </c>
    </row>
    <row r="148" spans="1:19" s="204" customFormat="1" ht="45" x14ac:dyDescent="0.25">
      <c r="A148" s="326"/>
      <c r="B148" s="323"/>
      <c r="C148" s="216" t="s">
        <v>151</v>
      </c>
      <c r="D148" s="209">
        <f>11.03+4.57</f>
        <v>15.6</v>
      </c>
      <c r="E148" s="210">
        <v>55.36</v>
      </c>
      <c r="F148" s="210">
        <f t="shared" si="2"/>
        <v>863.61599999999999</v>
      </c>
      <c r="G148" s="210" t="e">
        <f>E148/#REF!*100</f>
        <v>#REF!</v>
      </c>
      <c r="H148" s="210">
        <v>55.36</v>
      </c>
      <c r="I148" s="210">
        <v>63.32</v>
      </c>
      <c r="J148" s="210">
        <v>66.47</v>
      </c>
      <c r="K148" s="210">
        <v>72.98</v>
      </c>
      <c r="L148" s="217" t="s">
        <v>362</v>
      </c>
      <c r="M148" s="217" t="s">
        <v>362</v>
      </c>
      <c r="N148" s="217" t="s">
        <v>362</v>
      </c>
      <c r="O148" s="217" t="s">
        <v>362</v>
      </c>
      <c r="P148" s="218" t="s">
        <v>362</v>
      </c>
      <c r="Q148" s="218" t="s">
        <v>362</v>
      </c>
      <c r="R148" s="218" t="s">
        <v>362</v>
      </c>
      <c r="S148" s="218" t="s">
        <v>362</v>
      </c>
    </row>
    <row r="149" spans="1:19" s="204" customFormat="1" x14ac:dyDescent="0.25">
      <c r="A149" s="326"/>
      <c r="B149" s="323"/>
      <c r="C149" s="216" t="s">
        <v>83</v>
      </c>
      <c r="D149" s="209">
        <v>51.8</v>
      </c>
      <c r="E149" s="210">
        <v>25.13</v>
      </c>
      <c r="F149" s="210">
        <f t="shared" si="2"/>
        <v>1301.7339999999999</v>
      </c>
      <c r="G149" s="210" t="e">
        <f>E149/#REF!*100</f>
        <v>#REF!</v>
      </c>
      <c r="H149" s="210">
        <v>25.13</v>
      </c>
      <c r="I149" s="210">
        <f>H149*1.144</f>
        <v>28.748719999999995</v>
      </c>
      <c r="J149" s="210">
        <v>66.47</v>
      </c>
      <c r="K149" s="210">
        <v>72.98</v>
      </c>
      <c r="L149" s="217" t="s">
        <v>362</v>
      </c>
      <c r="M149" s="217" t="s">
        <v>362</v>
      </c>
      <c r="N149" s="217" t="s">
        <v>362</v>
      </c>
      <c r="O149" s="217" t="s">
        <v>362</v>
      </c>
      <c r="P149" s="218" t="s">
        <v>362</v>
      </c>
      <c r="Q149" s="218" t="s">
        <v>362</v>
      </c>
      <c r="R149" s="218" t="s">
        <v>362</v>
      </c>
      <c r="S149" s="218" t="s">
        <v>362</v>
      </c>
    </row>
    <row r="150" spans="1:19" s="204" customFormat="1" x14ac:dyDescent="0.25">
      <c r="A150" s="326"/>
      <c r="B150" s="323"/>
      <c r="C150" s="216" t="s">
        <v>275</v>
      </c>
      <c r="D150" s="209">
        <v>17.21</v>
      </c>
      <c r="E150" s="210">
        <v>40.08</v>
      </c>
      <c r="F150" s="210">
        <f t="shared" si="2"/>
        <v>689.77679999999998</v>
      </c>
      <c r="G150" s="210" t="e">
        <f>E150/#REF!*100</f>
        <v>#REF!</v>
      </c>
      <c r="H150" s="210">
        <v>40.08</v>
      </c>
      <c r="I150" s="210">
        <f>H150*1.144</f>
        <v>45.851519999999994</v>
      </c>
      <c r="J150" s="210">
        <v>66.47</v>
      </c>
      <c r="K150" s="210">
        <v>72.98</v>
      </c>
      <c r="L150" s="217" t="s">
        <v>362</v>
      </c>
      <c r="M150" s="217" t="s">
        <v>362</v>
      </c>
      <c r="N150" s="217" t="s">
        <v>362</v>
      </c>
      <c r="O150" s="217" t="s">
        <v>362</v>
      </c>
      <c r="P150" s="218" t="s">
        <v>362</v>
      </c>
      <c r="Q150" s="218" t="s">
        <v>362</v>
      </c>
      <c r="R150" s="218" t="s">
        <v>362</v>
      </c>
      <c r="S150" s="218" t="s">
        <v>362</v>
      </c>
    </row>
    <row r="151" spans="1:19" s="204" customFormat="1" ht="30" x14ac:dyDescent="0.25">
      <c r="A151" s="326"/>
      <c r="B151" s="323"/>
      <c r="C151" s="216" t="s">
        <v>246</v>
      </c>
      <c r="D151" s="209">
        <v>15.53</v>
      </c>
      <c r="E151" s="210">
        <v>53.71</v>
      </c>
      <c r="F151" s="210">
        <f t="shared" si="2"/>
        <v>834.11630000000002</v>
      </c>
      <c r="G151" s="210" t="e">
        <f>E151/#REF!*100</f>
        <v>#REF!</v>
      </c>
      <c r="H151" s="210">
        <v>53.71</v>
      </c>
      <c r="I151" s="210">
        <v>61.45</v>
      </c>
      <c r="J151" s="210">
        <v>66.47</v>
      </c>
      <c r="K151" s="210">
        <v>72.98</v>
      </c>
      <c r="L151" s="217" t="s">
        <v>362</v>
      </c>
      <c r="M151" s="217" t="s">
        <v>362</v>
      </c>
      <c r="N151" s="217" t="s">
        <v>362</v>
      </c>
      <c r="O151" s="217" t="s">
        <v>362</v>
      </c>
      <c r="P151" s="218" t="s">
        <v>362</v>
      </c>
      <c r="Q151" s="218" t="s">
        <v>362</v>
      </c>
      <c r="R151" s="218" t="s">
        <v>362</v>
      </c>
      <c r="S151" s="218" t="s">
        <v>362</v>
      </c>
    </row>
    <row r="152" spans="1:19" s="204" customFormat="1" ht="120" x14ac:dyDescent="0.25">
      <c r="A152" s="327"/>
      <c r="B152" s="324"/>
      <c r="C152" s="216" t="s">
        <v>364</v>
      </c>
      <c r="D152" s="209">
        <v>182.64</v>
      </c>
      <c r="E152" s="210">
        <v>46.86</v>
      </c>
      <c r="F152" s="210">
        <f t="shared" si="2"/>
        <v>8558.5103999999992</v>
      </c>
      <c r="G152" s="210" t="e">
        <f>E152/#REF!*100</f>
        <v>#REF!</v>
      </c>
      <c r="H152" s="210">
        <v>46.86</v>
      </c>
      <c r="I152" s="210">
        <v>53.6</v>
      </c>
      <c r="J152" s="210">
        <v>47.56</v>
      </c>
      <c r="K152" s="210">
        <v>72.98</v>
      </c>
      <c r="L152" s="217">
        <v>38.57</v>
      </c>
      <c r="M152" s="217">
        <v>44.12</v>
      </c>
      <c r="N152" s="217">
        <v>43.97</v>
      </c>
      <c r="O152" s="217">
        <v>47.78</v>
      </c>
      <c r="P152" s="218" t="s">
        <v>362</v>
      </c>
      <c r="Q152" s="218" t="s">
        <v>362</v>
      </c>
      <c r="R152" s="218" t="s">
        <v>362</v>
      </c>
      <c r="S152" s="218" t="s">
        <v>362</v>
      </c>
    </row>
    <row r="153" spans="1:19" s="204" customFormat="1" ht="45" customHeight="1" x14ac:dyDescent="0.25">
      <c r="A153" s="208">
        <v>45</v>
      </c>
      <c r="B153" s="215" t="s">
        <v>142</v>
      </c>
      <c r="C153" s="216" t="s">
        <v>176</v>
      </c>
      <c r="D153" s="209">
        <v>319.85000000000002</v>
      </c>
      <c r="E153" s="210">
        <v>42.19</v>
      </c>
      <c r="F153" s="210">
        <f t="shared" si="2"/>
        <v>13494.4715</v>
      </c>
      <c r="G153" s="210" t="e">
        <f>E153/#REF!*100</f>
        <v>#REF!</v>
      </c>
      <c r="H153" s="210">
        <v>42.19</v>
      </c>
      <c r="I153" s="210">
        <v>48.26</v>
      </c>
      <c r="J153" s="210">
        <v>50.73</v>
      </c>
      <c r="K153" s="210">
        <v>56.49</v>
      </c>
      <c r="L153" s="217" t="s">
        <v>362</v>
      </c>
      <c r="M153" s="217" t="s">
        <v>362</v>
      </c>
      <c r="N153" s="217" t="s">
        <v>362</v>
      </c>
      <c r="O153" s="217" t="s">
        <v>362</v>
      </c>
      <c r="P153" s="218" t="s">
        <v>362</v>
      </c>
      <c r="Q153" s="218" t="s">
        <v>362</v>
      </c>
      <c r="R153" s="218" t="s">
        <v>362</v>
      </c>
      <c r="S153" s="218" t="s">
        <v>362</v>
      </c>
    </row>
    <row r="154" spans="1:19" s="204" customFormat="1" ht="135" x14ac:dyDescent="0.25">
      <c r="A154" s="229">
        <v>46</v>
      </c>
      <c r="B154" s="215" t="s">
        <v>269</v>
      </c>
      <c r="C154" s="216" t="s">
        <v>346</v>
      </c>
      <c r="D154" s="209">
        <v>398.67</v>
      </c>
      <c r="E154" s="210">
        <v>50.33</v>
      </c>
      <c r="F154" s="210">
        <f t="shared" ref="F154:F218" si="4">D154*E154</f>
        <v>20065.061099999999</v>
      </c>
      <c r="G154" s="210" t="e">
        <f>E154/#REF!*100</f>
        <v>#REF!</v>
      </c>
      <c r="H154" s="210">
        <v>50.33</v>
      </c>
      <c r="I154" s="210">
        <v>55.21</v>
      </c>
      <c r="J154" s="210">
        <v>50.33</v>
      </c>
      <c r="K154" s="210">
        <v>55.21</v>
      </c>
      <c r="L154" s="217" t="s">
        <v>362</v>
      </c>
      <c r="M154" s="217" t="s">
        <v>362</v>
      </c>
      <c r="N154" s="217" t="s">
        <v>362</v>
      </c>
      <c r="O154" s="217" t="s">
        <v>362</v>
      </c>
      <c r="P154" s="218" t="s">
        <v>362</v>
      </c>
      <c r="Q154" s="218" t="s">
        <v>362</v>
      </c>
      <c r="R154" s="218" t="s">
        <v>362</v>
      </c>
      <c r="S154" s="218" t="s">
        <v>362</v>
      </c>
    </row>
    <row r="155" spans="1:19" s="204" customFormat="1" ht="75" x14ac:dyDescent="0.25">
      <c r="A155" s="229">
        <v>47</v>
      </c>
      <c r="B155" s="215" t="s">
        <v>41</v>
      </c>
      <c r="C155" s="216" t="s">
        <v>214</v>
      </c>
      <c r="D155" s="209">
        <v>60</v>
      </c>
      <c r="E155" s="210">
        <v>57.09</v>
      </c>
      <c r="F155" s="210">
        <f t="shared" si="4"/>
        <v>3425.4</v>
      </c>
      <c r="G155" s="210" t="e">
        <f>E155/#REF!*100</f>
        <v>#REF!</v>
      </c>
      <c r="H155" s="210">
        <v>57.09</v>
      </c>
      <c r="I155" s="210">
        <v>57.34</v>
      </c>
      <c r="J155" s="210">
        <v>57.09</v>
      </c>
      <c r="K155" s="210">
        <v>57.34</v>
      </c>
      <c r="L155" s="217" t="s">
        <v>362</v>
      </c>
      <c r="M155" s="217" t="s">
        <v>362</v>
      </c>
      <c r="N155" s="217" t="s">
        <v>362</v>
      </c>
      <c r="O155" s="217" t="s">
        <v>362</v>
      </c>
      <c r="P155" s="218" t="s">
        <v>362</v>
      </c>
      <c r="Q155" s="218" t="s">
        <v>362</v>
      </c>
      <c r="R155" s="218" t="s">
        <v>362</v>
      </c>
      <c r="S155" s="218" t="s">
        <v>362</v>
      </c>
    </row>
    <row r="156" spans="1:19" s="204" customFormat="1" ht="30" x14ac:dyDescent="0.25">
      <c r="A156" s="208">
        <v>48</v>
      </c>
      <c r="B156" s="215" t="s">
        <v>139</v>
      </c>
      <c r="C156" s="216" t="s">
        <v>183</v>
      </c>
      <c r="D156" s="209">
        <v>13.53</v>
      </c>
      <c r="E156" s="210">
        <v>55.38</v>
      </c>
      <c r="F156" s="210">
        <f t="shared" si="4"/>
        <v>749.29139999999995</v>
      </c>
      <c r="G156" s="210" t="e">
        <f>E156/#REF!*100</f>
        <v>#REF!</v>
      </c>
      <c r="H156" s="210">
        <v>55.38</v>
      </c>
      <c r="I156" s="210">
        <v>57.87</v>
      </c>
      <c r="J156" s="210">
        <v>56.27</v>
      </c>
      <c r="K156" s="210">
        <v>61.14</v>
      </c>
      <c r="L156" s="217" t="s">
        <v>362</v>
      </c>
      <c r="M156" s="217" t="s">
        <v>362</v>
      </c>
      <c r="N156" s="217" t="s">
        <v>362</v>
      </c>
      <c r="O156" s="217" t="s">
        <v>362</v>
      </c>
      <c r="P156" s="218" t="s">
        <v>362</v>
      </c>
      <c r="Q156" s="218" t="s">
        <v>362</v>
      </c>
      <c r="R156" s="218" t="s">
        <v>362</v>
      </c>
      <c r="S156" s="218" t="s">
        <v>362</v>
      </c>
    </row>
    <row r="157" spans="1:19" s="204" customFormat="1" x14ac:dyDescent="0.25">
      <c r="A157" s="208">
        <v>49</v>
      </c>
      <c r="B157" s="215" t="s">
        <v>141</v>
      </c>
      <c r="C157" s="216" t="s">
        <v>308</v>
      </c>
      <c r="D157" s="209">
        <v>107.59</v>
      </c>
      <c r="E157" s="210">
        <v>41.04</v>
      </c>
      <c r="F157" s="210">
        <f t="shared" si="4"/>
        <v>4415.4935999999998</v>
      </c>
      <c r="G157" s="210" t="e">
        <f>E157/#REF!*100</f>
        <v>#REF!</v>
      </c>
      <c r="H157" s="210">
        <f>E157</f>
        <v>41.04</v>
      </c>
      <c r="I157" s="210">
        <v>46.94</v>
      </c>
      <c r="J157" s="210">
        <v>66.47</v>
      </c>
      <c r="K157" s="210">
        <v>72.98</v>
      </c>
      <c r="L157" s="222">
        <v>73.36</v>
      </c>
      <c r="M157" s="222">
        <f>L157*1.095</f>
        <v>80.3292</v>
      </c>
      <c r="N157" s="222">
        <v>85.13</v>
      </c>
      <c r="O157" s="222">
        <v>90.91</v>
      </c>
      <c r="P157" s="218" t="s">
        <v>362</v>
      </c>
      <c r="Q157" s="218" t="s">
        <v>362</v>
      </c>
      <c r="R157" s="218" t="s">
        <v>362</v>
      </c>
      <c r="S157" s="218" t="s">
        <v>362</v>
      </c>
    </row>
    <row r="158" spans="1:19" s="204" customFormat="1" x14ac:dyDescent="0.25">
      <c r="A158" s="208">
        <v>50</v>
      </c>
      <c r="B158" s="215" t="s">
        <v>289</v>
      </c>
      <c r="C158" s="216" t="s">
        <v>55</v>
      </c>
      <c r="D158" s="209">
        <v>129.05000000000001</v>
      </c>
      <c r="E158" s="210">
        <v>37.22</v>
      </c>
      <c r="F158" s="210">
        <f t="shared" si="4"/>
        <v>4803.241</v>
      </c>
      <c r="G158" s="210" t="e">
        <f>E158/#REF!*100</f>
        <v>#REF!</v>
      </c>
      <c r="H158" s="210">
        <f>E158</f>
        <v>37.22</v>
      </c>
      <c r="I158" s="210">
        <v>41.58</v>
      </c>
      <c r="J158" s="210">
        <v>37.22</v>
      </c>
      <c r="K158" s="210">
        <v>41.58</v>
      </c>
      <c r="L158" s="222">
        <v>43.94</v>
      </c>
      <c r="M158" s="222">
        <v>50.27</v>
      </c>
      <c r="N158" s="222">
        <v>47.04</v>
      </c>
      <c r="O158" s="222">
        <v>52.27</v>
      </c>
      <c r="P158" s="218" t="s">
        <v>362</v>
      </c>
      <c r="Q158" s="218" t="s">
        <v>362</v>
      </c>
      <c r="R158" s="218" t="s">
        <v>362</v>
      </c>
      <c r="S158" s="218" t="s">
        <v>362</v>
      </c>
    </row>
    <row r="159" spans="1:19" s="204" customFormat="1" x14ac:dyDescent="0.25">
      <c r="A159" s="328">
        <v>51</v>
      </c>
      <c r="B159" s="322" t="s">
        <v>138</v>
      </c>
      <c r="C159" s="216" t="s">
        <v>248</v>
      </c>
      <c r="D159" s="209">
        <v>15.64</v>
      </c>
      <c r="E159" s="210">
        <v>45.07</v>
      </c>
      <c r="F159" s="210">
        <f t="shared" si="4"/>
        <v>704.89480000000003</v>
      </c>
      <c r="G159" s="210" t="e">
        <f>E159/#REF!*100</f>
        <v>#REF!</v>
      </c>
      <c r="H159" s="210">
        <f>E159</f>
        <v>45.07</v>
      </c>
      <c r="I159" s="210">
        <v>51.51</v>
      </c>
      <c r="J159" s="210">
        <v>45.07</v>
      </c>
      <c r="K159" s="210">
        <v>51.51</v>
      </c>
      <c r="L159" s="217" t="s">
        <v>362</v>
      </c>
      <c r="M159" s="217" t="s">
        <v>362</v>
      </c>
      <c r="N159" s="217" t="s">
        <v>362</v>
      </c>
      <c r="O159" s="217" t="s">
        <v>362</v>
      </c>
      <c r="P159" s="218" t="s">
        <v>362</v>
      </c>
      <c r="Q159" s="218" t="s">
        <v>362</v>
      </c>
      <c r="R159" s="218" t="s">
        <v>362</v>
      </c>
      <c r="S159" s="218" t="s">
        <v>362</v>
      </c>
    </row>
    <row r="160" spans="1:19" s="204" customFormat="1" ht="15" customHeight="1" x14ac:dyDescent="0.25">
      <c r="A160" s="329"/>
      <c r="B160" s="323"/>
      <c r="C160" s="216" t="s">
        <v>343</v>
      </c>
      <c r="D160" s="209">
        <v>31.15</v>
      </c>
      <c r="E160" s="210">
        <v>45.07</v>
      </c>
      <c r="F160" s="210">
        <f t="shared" si="4"/>
        <v>1403.9304999999999</v>
      </c>
      <c r="G160" s="210" t="e">
        <f>E160/#REF!*100</f>
        <v>#REF!</v>
      </c>
      <c r="H160" s="210">
        <f>E160</f>
        <v>45.07</v>
      </c>
      <c r="I160" s="210">
        <v>51.51</v>
      </c>
      <c r="J160" s="210">
        <v>45.07</v>
      </c>
      <c r="K160" s="210">
        <v>51.51</v>
      </c>
      <c r="L160" s="217" t="s">
        <v>362</v>
      </c>
      <c r="M160" s="217" t="s">
        <v>362</v>
      </c>
      <c r="N160" s="217" t="s">
        <v>362</v>
      </c>
      <c r="O160" s="217" t="s">
        <v>362</v>
      </c>
      <c r="P160" s="218" t="s">
        <v>362</v>
      </c>
      <c r="Q160" s="218" t="s">
        <v>362</v>
      </c>
      <c r="R160" s="218" t="s">
        <v>362</v>
      </c>
      <c r="S160" s="218" t="s">
        <v>362</v>
      </c>
    </row>
    <row r="161" spans="1:19" s="204" customFormat="1" ht="30" x14ac:dyDescent="0.25">
      <c r="A161" s="329"/>
      <c r="B161" s="323"/>
      <c r="C161" s="216" t="s">
        <v>344</v>
      </c>
      <c r="D161" s="209">
        <v>9.5</v>
      </c>
      <c r="E161" s="210">
        <v>0</v>
      </c>
      <c r="F161" s="210">
        <f t="shared" si="4"/>
        <v>0</v>
      </c>
      <c r="G161" s="210" t="e">
        <f>E161/#REF!*100</f>
        <v>#REF!</v>
      </c>
      <c r="H161" s="210">
        <v>45.07</v>
      </c>
      <c r="I161" s="210">
        <v>51.51</v>
      </c>
      <c r="J161" s="210">
        <v>45.07</v>
      </c>
      <c r="K161" s="210">
        <v>51.51</v>
      </c>
      <c r="L161" s="217" t="s">
        <v>362</v>
      </c>
      <c r="M161" s="217" t="s">
        <v>362</v>
      </c>
      <c r="N161" s="217" t="s">
        <v>362</v>
      </c>
      <c r="O161" s="217" t="s">
        <v>362</v>
      </c>
      <c r="P161" s="218" t="s">
        <v>362</v>
      </c>
      <c r="Q161" s="218" t="s">
        <v>362</v>
      </c>
      <c r="R161" s="218" t="s">
        <v>362</v>
      </c>
      <c r="S161" s="218" t="s">
        <v>362</v>
      </c>
    </row>
    <row r="162" spans="1:19" s="204" customFormat="1" x14ac:dyDescent="0.25">
      <c r="A162" s="330"/>
      <c r="B162" s="324"/>
      <c r="C162" s="216" t="s">
        <v>215</v>
      </c>
      <c r="D162" s="209">
        <v>61.08</v>
      </c>
      <c r="E162" s="210">
        <v>35.99</v>
      </c>
      <c r="F162" s="210">
        <f t="shared" si="4"/>
        <v>2198.2692000000002</v>
      </c>
      <c r="G162" s="210" t="e">
        <f>E162/#REF!*100</f>
        <v>#REF!</v>
      </c>
      <c r="H162" s="210">
        <f>E162</f>
        <v>35.99</v>
      </c>
      <c r="I162" s="210">
        <v>41.17</v>
      </c>
      <c r="J162" s="210">
        <v>35.99</v>
      </c>
      <c r="K162" s="210">
        <v>41.17</v>
      </c>
      <c r="L162" s="222">
        <v>19</v>
      </c>
      <c r="M162" s="222">
        <v>19</v>
      </c>
      <c r="N162" s="222">
        <v>20.04</v>
      </c>
      <c r="O162" s="222">
        <v>20.04</v>
      </c>
      <c r="P162" s="218" t="s">
        <v>362</v>
      </c>
      <c r="Q162" s="218" t="s">
        <v>362</v>
      </c>
      <c r="R162" s="218" t="s">
        <v>362</v>
      </c>
      <c r="S162" s="218" t="s">
        <v>362</v>
      </c>
    </row>
    <row r="163" spans="1:19" s="204" customFormat="1" ht="30" x14ac:dyDescent="0.25">
      <c r="A163" s="208">
        <v>52</v>
      </c>
      <c r="B163" s="215" t="s">
        <v>42</v>
      </c>
      <c r="C163" s="216" t="s">
        <v>190</v>
      </c>
      <c r="D163" s="209">
        <v>110.9</v>
      </c>
      <c r="E163" s="210">
        <v>41.6</v>
      </c>
      <c r="F163" s="210">
        <f t="shared" si="4"/>
        <v>4613.4400000000005</v>
      </c>
      <c r="G163" s="210" t="e">
        <f>E163/#REF!*100</f>
        <v>#REF!</v>
      </c>
      <c r="H163" s="210">
        <v>41.6</v>
      </c>
      <c r="I163" s="210">
        <v>46.16</v>
      </c>
      <c r="J163" s="210">
        <v>41.6</v>
      </c>
      <c r="K163" s="210">
        <v>46.16</v>
      </c>
      <c r="L163" s="222">
        <v>58.91</v>
      </c>
      <c r="M163" s="222">
        <v>60.74</v>
      </c>
      <c r="N163" s="222">
        <v>58.91</v>
      </c>
      <c r="O163" s="222">
        <v>60.74</v>
      </c>
      <c r="P163" s="218" t="s">
        <v>362</v>
      </c>
      <c r="Q163" s="218" t="s">
        <v>362</v>
      </c>
      <c r="R163" s="218" t="s">
        <v>362</v>
      </c>
      <c r="S163" s="218" t="s">
        <v>362</v>
      </c>
    </row>
    <row r="164" spans="1:19" s="204" customFormat="1" x14ac:dyDescent="0.25">
      <c r="A164" s="325">
        <v>53</v>
      </c>
      <c r="B164" s="322" t="s">
        <v>141</v>
      </c>
      <c r="C164" s="216" t="s">
        <v>345</v>
      </c>
      <c r="D164" s="209">
        <v>16.23</v>
      </c>
      <c r="E164" s="210">
        <v>40.74</v>
      </c>
      <c r="F164" s="210">
        <f t="shared" si="4"/>
        <v>661.2102000000001</v>
      </c>
      <c r="G164" s="210" t="e">
        <f>E164/#REF!*100</f>
        <v>#REF!</v>
      </c>
      <c r="H164" s="210">
        <v>40.74</v>
      </c>
      <c r="I164" s="210">
        <v>46.61</v>
      </c>
      <c r="J164" s="210">
        <v>57.02</v>
      </c>
      <c r="K164" s="210">
        <v>72.98</v>
      </c>
      <c r="L164" s="217" t="s">
        <v>362</v>
      </c>
      <c r="M164" s="217" t="s">
        <v>362</v>
      </c>
      <c r="N164" s="217" t="s">
        <v>362</v>
      </c>
      <c r="O164" s="217" t="s">
        <v>362</v>
      </c>
      <c r="P164" s="218" t="s">
        <v>362</v>
      </c>
      <c r="Q164" s="218" t="s">
        <v>362</v>
      </c>
      <c r="R164" s="218" t="s">
        <v>362</v>
      </c>
      <c r="S164" s="218" t="s">
        <v>362</v>
      </c>
    </row>
    <row r="165" spans="1:19" s="204" customFormat="1" x14ac:dyDescent="0.25">
      <c r="A165" s="326"/>
      <c r="B165" s="323"/>
      <c r="C165" s="216" t="s">
        <v>136</v>
      </c>
      <c r="D165" s="209">
        <v>20.7</v>
      </c>
      <c r="E165" s="210">
        <v>39.51</v>
      </c>
      <c r="F165" s="210">
        <f t="shared" si="4"/>
        <v>817.85699999999997</v>
      </c>
      <c r="G165" s="210" t="e">
        <f>E165/#REF!*100</f>
        <v>#REF!</v>
      </c>
      <c r="H165" s="210">
        <v>39.51</v>
      </c>
      <c r="I165" s="210">
        <v>45.2</v>
      </c>
      <c r="J165" s="210">
        <v>71.099999999999994</v>
      </c>
      <c r="K165" s="210">
        <v>72.98</v>
      </c>
      <c r="L165" s="217" t="s">
        <v>362</v>
      </c>
      <c r="M165" s="217" t="s">
        <v>362</v>
      </c>
      <c r="N165" s="217" t="s">
        <v>362</v>
      </c>
      <c r="O165" s="217" t="s">
        <v>362</v>
      </c>
      <c r="P165" s="218" t="s">
        <v>362</v>
      </c>
      <c r="Q165" s="218" t="s">
        <v>362</v>
      </c>
      <c r="R165" s="218" t="s">
        <v>362</v>
      </c>
      <c r="S165" s="218" t="s">
        <v>362</v>
      </c>
    </row>
    <row r="166" spans="1:19" s="204" customFormat="1" x14ac:dyDescent="0.25">
      <c r="A166" s="326"/>
      <c r="B166" s="323"/>
      <c r="C166" s="216" t="s">
        <v>137</v>
      </c>
      <c r="D166" s="209">
        <v>28.35</v>
      </c>
      <c r="E166" s="210">
        <v>39.51</v>
      </c>
      <c r="F166" s="210">
        <f t="shared" si="4"/>
        <v>1120.1085</v>
      </c>
      <c r="G166" s="210" t="e">
        <f>E166/#REF!*100</f>
        <v>#REF!</v>
      </c>
      <c r="H166" s="210">
        <v>39.51</v>
      </c>
      <c r="I166" s="210">
        <v>45.2</v>
      </c>
      <c r="J166" s="210">
        <v>71.099999999999994</v>
      </c>
      <c r="K166" s="210">
        <v>72.98</v>
      </c>
      <c r="L166" s="217" t="s">
        <v>362</v>
      </c>
      <c r="M166" s="217" t="s">
        <v>362</v>
      </c>
      <c r="N166" s="217" t="s">
        <v>362</v>
      </c>
      <c r="O166" s="217" t="s">
        <v>362</v>
      </c>
      <c r="P166" s="218" t="s">
        <v>362</v>
      </c>
      <c r="Q166" s="218" t="s">
        <v>362</v>
      </c>
      <c r="R166" s="218" t="s">
        <v>362</v>
      </c>
      <c r="S166" s="218" t="s">
        <v>362</v>
      </c>
    </row>
    <row r="167" spans="1:19" s="204" customFormat="1" x14ac:dyDescent="0.25">
      <c r="A167" s="326"/>
      <c r="B167" s="323"/>
      <c r="C167" s="216" t="s">
        <v>134</v>
      </c>
      <c r="D167" s="209">
        <v>20.41</v>
      </c>
      <c r="E167" s="210">
        <v>37.24</v>
      </c>
      <c r="F167" s="210">
        <f t="shared" si="4"/>
        <v>760.0684</v>
      </c>
      <c r="G167" s="210" t="e">
        <f>E167/#REF!*100</f>
        <v>#REF!</v>
      </c>
      <c r="H167" s="210">
        <v>37.24</v>
      </c>
      <c r="I167" s="210">
        <v>42.6</v>
      </c>
      <c r="J167" s="210">
        <v>71.099999999999994</v>
      </c>
      <c r="K167" s="210">
        <v>72.98</v>
      </c>
      <c r="L167" s="217" t="s">
        <v>362</v>
      </c>
      <c r="M167" s="217" t="s">
        <v>362</v>
      </c>
      <c r="N167" s="217" t="s">
        <v>362</v>
      </c>
      <c r="O167" s="217" t="s">
        <v>362</v>
      </c>
      <c r="P167" s="218" t="s">
        <v>362</v>
      </c>
      <c r="Q167" s="218" t="s">
        <v>362</v>
      </c>
      <c r="R167" s="218" t="s">
        <v>362</v>
      </c>
      <c r="S167" s="218" t="s">
        <v>362</v>
      </c>
    </row>
    <row r="168" spans="1:19" s="204" customFormat="1" x14ac:dyDescent="0.25">
      <c r="A168" s="326"/>
      <c r="B168" s="323"/>
      <c r="C168" s="216" t="s">
        <v>72</v>
      </c>
      <c r="D168" s="209">
        <v>36.92</v>
      </c>
      <c r="E168" s="210">
        <v>39.51</v>
      </c>
      <c r="F168" s="210">
        <f t="shared" si="4"/>
        <v>1458.7092</v>
      </c>
      <c r="G168" s="210" t="e">
        <f>E168/#REF!*100</f>
        <v>#REF!</v>
      </c>
      <c r="H168" s="210">
        <v>39.51</v>
      </c>
      <c r="I168" s="210">
        <v>45.2</v>
      </c>
      <c r="J168" s="210">
        <v>71.099999999999994</v>
      </c>
      <c r="K168" s="210">
        <v>72.98</v>
      </c>
      <c r="L168" s="217" t="s">
        <v>362</v>
      </c>
      <c r="M168" s="217" t="s">
        <v>362</v>
      </c>
      <c r="N168" s="217" t="s">
        <v>362</v>
      </c>
      <c r="O168" s="217" t="s">
        <v>362</v>
      </c>
      <c r="P168" s="218" t="s">
        <v>362</v>
      </c>
      <c r="Q168" s="218" t="s">
        <v>362</v>
      </c>
      <c r="R168" s="218" t="s">
        <v>362</v>
      </c>
      <c r="S168" s="218" t="s">
        <v>362</v>
      </c>
    </row>
    <row r="169" spans="1:19" s="204" customFormat="1" x14ac:dyDescent="0.25">
      <c r="A169" s="326"/>
      <c r="B169" s="323"/>
      <c r="C169" s="216" t="s">
        <v>135</v>
      </c>
      <c r="D169" s="209">
        <v>34.74</v>
      </c>
      <c r="E169" s="210">
        <v>38.229999999999997</v>
      </c>
      <c r="F169" s="210">
        <f t="shared" si="4"/>
        <v>1328.1102000000001</v>
      </c>
      <c r="G169" s="210" t="e">
        <f>E169/#REF!*100</f>
        <v>#REF!</v>
      </c>
      <c r="H169" s="210">
        <v>38.229999999999997</v>
      </c>
      <c r="I169" s="210">
        <v>43.74</v>
      </c>
      <c r="J169" s="210">
        <v>71.099999999999994</v>
      </c>
      <c r="K169" s="210">
        <v>72.98</v>
      </c>
      <c r="L169" s="217" t="s">
        <v>362</v>
      </c>
      <c r="M169" s="217" t="s">
        <v>362</v>
      </c>
      <c r="N169" s="217" t="s">
        <v>362</v>
      </c>
      <c r="O169" s="217" t="s">
        <v>362</v>
      </c>
      <c r="P169" s="218" t="s">
        <v>362</v>
      </c>
      <c r="Q169" s="218" t="s">
        <v>362</v>
      </c>
      <c r="R169" s="218" t="s">
        <v>362</v>
      </c>
      <c r="S169" s="218" t="s">
        <v>362</v>
      </c>
    </row>
    <row r="170" spans="1:19" s="204" customFormat="1" x14ac:dyDescent="0.25">
      <c r="A170" s="326"/>
      <c r="B170" s="323"/>
      <c r="C170" s="216" t="s">
        <v>133</v>
      </c>
      <c r="D170" s="209">
        <v>7.04</v>
      </c>
      <c r="E170" s="210">
        <v>36.71</v>
      </c>
      <c r="F170" s="210">
        <f t="shared" si="4"/>
        <v>258.4384</v>
      </c>
      <c r="G170" s="210" t="e">
        <f>E170/#REF!*100</f>
        <v>#REF!</v>
      </c>
      <c r="H170" s="210">
        <v>36.71</v>
      </c>
      <c r="I170" s="210">
        <v>41.99</v>
      </c>
      <c r="J170" s="210">
        <v>71.099999999999994</v>
      </c>
      <c r="K170" s="210">
        <v>72.98</v>
      </c>
      <c r="L170" s="217" t="s">
        <v>362</v>
      </c>
      <c r="M170" s="217" t="s">
        <v>362</v>
      </c>
      <c r="N170" s="217" t="s">
        <v>362</v>
      </c>
      <c r="O170" s="217" t="s">
        <v>362</v>
      </c>
      <c r="P170" s="218" t="s">
        <v>362</v>
      </c>
      <c r="Q170" s="218" t="s">
        <v>362</v>
      </c>
      <c r="R170" s="218" t="s">
        <v>362</v>
      </c>
      <c r="S170" s="218" t="s">
        <v>362</v>
      </c>
    </row>
    <row r="171" spans="1:19" s="204" customFormat="1" ht="30" x14ac:dyDescent="0.25">
      <c r="A171" s="327"/>
      <c r="B171" s="324"/>
      <c r="C171" s="216" t="s">
        <v>209</v>
      </c>
      <c r="D171" s="209">
        <v>32.68</v>
      </c>
      <c r="E171" s="210">
        <v>39.51</v>
      </c>
      <c r="F171" s="210">
        <f t="shared" si="4"/>
        <v>1291.1867999999999</v>
      </c>
      <c r="G171" s="210" t="e">
        <f>E171/#REF!*100</f>
        <v>#REF!</v>
      </c>
      <c r="H171" s="210">
        <v>39.51</v>
      </c>
      <c r="I171" s="210">
        <v>45.2</v>
      </c>
      <c r="J171" s="210">
        <v>71.099999999999994</v>
      </c>
      <c r="K171" s="210">
        <v>72.98</v>
      </c>
      <c r="L171" s="217" t="s">
        <v>362</v>
      </c>
      <c r="M171" s="217" t="s">
        <v>362</v>
      </c>
      <c r="N171" s="217" t="s">
        <v>362</v>
      </c>
      <c r="O171" s="217" t="s">
        <v>362</v>
      </c>
      <c r="P171" s="218" t="s">
        <v>362</v>
      </c>
      <c r="Q171" s="218" t="s">
        <v>362</v>
      </c>
      <c r="R171" s="218" t="s">
        <v>362</v>
      </c>
      <c r="S171" s="218" t="s">
        <v>362</v>
      </c>
    </row>
    <row r="172" spans="1:19" s="204" customFormat="1" ht="39.75" customHeight="1" x14ac:dyDescent="0.25">
      <c r="A172" s="208">
        <v>54</v>
      </c>
      <c r="B172" s="215" t="s">
        <v>43</v>
      </c>
      <c r="C172" s="216" t="s">
        <v>56</v>
      </c>
      <c r="D172" s="230">
        <f>16104</f>
        <v>16104</v>
      </c>
      <c r="E172" s="210">
        <v>26.58</v>
      </c>
      <c r="F172" s="210">
        <f t="shared" si="4"/>
        <v>428044.31999999995</v>
      </c>
      <c r="G172" s="210" t="e">
        <f>E172/#REF!*100</f>
        <v>#REF!</v>
      </c>
      <c r="H172" s="210">
        <f>22.15*1.2</f>
        <v>26.58</v>
      </c>
      <c r="I172" s="210">
        <f>24.25*1.2</f>
        <v>29.099999999999998</v>
      </c>
      <c r="J172" s="210">
        <f>24.86*1.2</f>
        <v>29.831999999999997</v>
      </c>
      <c r="K172" s="210">
        <f>26.69*1.2</f>
        <v>32.027999999999999</v>
      </c>
      <c r="L172" s="222">
        <f>17.26*1.2</f>
        <v>20.712</v>
      </c>
      <c r="M172" s="222">
        <f>18.9*1.2</f>
        <v>22.679999999999996</v>
      </c>
      <c r="N172" s="222">
        <f>19.73*1.2</f>
        <v>23.675999999999998</v>
      </c>
      <c r="O172" s="222">
        <f>21.61*1.2</f>
        <v>25.931999999999999</v>
      </c>
      <c r="P172" s="218" t="s">
        <v>362</v>
      </c>
      <c r="Q172" s="218" t="s">
        <v>362</v>
      </c>
      <c r="R172" s="218" t="s">
        <v>362</v>
      </c>
      <c r="S172" s="218" t="s">
        <v>362</v>
      </c>
    </row>
    <row r="173" spans="1:19" s="204" customFormat="1" ht="46.5" customHeight="1" x14ac:dyDescent="0.25">
      <c r="A173" s="208">
        <v>55</v>
      </c>
      <c r="B173" s="215" t="s">
        <v>223</v>
      </c>
      <c r="C173" s="216" t="s">
        <v>56</v>
      </c>
      <c r="D173" s="209"/>
      <c r="E173" s="210"/>
      <c r="F173" s="210">
        <f t="shared" si="4"/>
        <v>0</v>
      </c>
      <c r="G173" s="210" t="e">
        <f>E173/#REF!*100</f>
        <v>#REF!</v>
      </c>
      <c r="H173" s="223" t="s">
        <v>362</v>
      </c>
      <c r="I173" s="223" t="s">
        <v>362</v>
      </c>
      <c r="J173" s="210">
        <v>2.23</v>
      </c>
      <c r="K173" s="210">
        <v>2.72</v>
      </c>
      <c r="L173" s="217" t="s">
        <v>362</v>
      </c>
      <c r="M173" s="217" t="s">
        <v>362</v>
      </c>
      <c r="N173" s="222">
        <v>3.46</v>
      </c>
      <c r="O173" s="222">
        <v>3.49</v>
      </c>
      <c r="P173" s="218" t="s">
        <v>362</v>
      </c>
      <c r="Q173" s="218" t="s">
        <v>362</v>
      </c>
      <c r="R173" s="218" t="s">
        <v>362</v>
      </c>
      <c r="S173" s="218" t="s">
        <v>362</v>
      </c>
    </row>
    <row r="174" spans="1:19" s="204" customFormat="1" ht="46.5" customHeight="1" x14ac:dyDescent="0.25">
      <c r="A174" s="208">
        <v>56</v>
      </c>
      <c r="B174" s="215" t="s">
        <v>224</v>
      </c>
      <c r="C174" s="216" t="s">
        <v>56</v>
      </c>
      <c r="D174" s="209"/>
      <c r="E174" s="210"/>
      <c r="F174" s="210">
        <f t="shared" si="4"/>
        <v>0</v>
      </c>
      <c r="G174" s="210" t="e">
        <f>E174/#REF!*100</f>
        <v>#REF!</v>
      </c>
      <c r="H174" s="223" t="s">
        <v>362</v>
      </c>
      <c r="I174" s="223" t="s">
        <v>362</v>
      </c>
      <c r="J174" s="223" t="s">
        <v>362</v>
      </c>
      <c r="K174" s="223" t="s">
        <v>362</v>
      </c>
      <c r="L174" s="217" t="s">
        <v>362</v>
      </c>
      <c r="M174" s="217" t="s">
        <v>362</v>
      </c>
      <c r="N174" s="222">
        <v>26.54</v>
      </c>
      <c r="O174" s="222">
        <v>26.54</v>
      </c>
      <c r="P174" s="218" t="s">
        <v>362</v>
      </c>
      <c r="Q174" s="218" t="s">
        <v>362</v>
      </c>
      <c r="R174" s="218" t="s">
        <v>362</v>
      </c>
      <c r="S174" s="218" t="s">
        <v>362</v>
      </c>
    </row>
    <row r="175" spans="1:19" s="204" customFormat="1" ht="30" x14ac:dyDescent="0.25">
      <c r="A175" s="208">
        <v>57</v>
      </c>
      <c r="B175" s="215" t="s">
        <v>122</v>
      </c>
      <c r="C175" s="216" t="s">
        <v>56</v>
      </c>
      <c r="D175" s="209">
        <v>4</v>
      </c>
      <c r="E175" s="210">
        <v>17.28</v>
      </c>
      <c r="F175" s="210">
        <f t="shared" si="4"/>
        <v>69.12</v>
      </c>
      <c r="G175" s="210" t="e">
        <f>E175/#REF!*100</f>
        <v>#REF!</v>
      </c>
      <c r="H175" s="210">
        <v>17.28</v>
      </c>
      <c r="I175" s="210">
        <v>19.82</v>
      </c>
      <c r="J175" s="210">
        <v>17.28</v>
      </c>
      <c r="K175" s="210">
        <v>19.82</v>
      </c>
      <c r="L175" s="217" t="s">
        <v>362</v>
      </c>
      <c r="M175" s="217" t="s">
        <v>362</v>
      </c>
      <c r="N175" s="217" t="s">
        <v>362</v>
      </c>
      <c r="O175" s="217" t="s">
        <v>362</v>
      </c>
      <c r="P175" s="218" t="s">
        <v>362</v>
      </c>
      <c r="Q175" s="218" t="s">
        <v>362</v>
      </c>
      <c r="R175" s="218" t="s">
        <v>362</v>
      </c>
      <c r="S175" s="218" t="s">
        <v>362</v>
      </c>
    </row>
    <row r="176" spans="1:19" s="204" customFormat="1" ht="30" customHeight="1" x14ac:dyDescent="0.25">
      <c r="A176" s="328">
        <v>58</v>
      </c>
      <c r="B176" s="331" t="s">
        <v>368</v>
      </c>
      <c r="C176" s="216" t="s">
        <v>232</v>
      </c>
      <c r="D176" s="209"/>
      <c r="E176" s="210"/>
      <c r="F176" s="210">
        <f t="shared" si="4"/>
        <v>0</v>
      </c>
      <c r="G176" s="210" t="e">
        <f>E176/#REF!*100</f>
        <v>#REF!</v>
      </c>
      <c r="H176" s="223" t="s">
        <v>362</v>
      </c>
      <c r="I176" s="223" t="s">
        <v>362</v>
      </c>
      <c r="J176" s="210">
        <v>42.66</v>
      </c>
      <c r="K176" s="210">
        <v>46.49</v>
      </c>
      <c r="L176" s="217" t="s">
        <v>362</v>
      </c>
      <c r="M176" s="217" t="s">
        <v>362</v>
      </c>
      <c r="N176" s="217" t="s">
        <v>362</v>
      </c>
      <c r="O176" s="217" t="s">
        <v>362</v>
      </c>
      <c r="P176" s="218" t="s">
        <v>362</v>
      </c>
      <c r="Q176" s="218" t="s">
        <v>362</v>
      </c>
      <c r="R176" s="218" t="s">
        <v>362</v>
      </c>
      <c r="S176" s="218" t="s">
        <v>362</v>
      </c>
    </row>
    <row r="177" spans="1:19" s="204" customFormat="1" ht="18" customHeight="1" x14ac:dyDescent="0.25">
      <c r="A177" s="329"/>
      <c r="B177" s="332"/>
      <c r="C177" s="216" t="s">
        <v>231</v>
      </c>
      <c r="D177" s="209"/>
      <c r="E177" s="210"/>
      <c r="F177" s="210">
        <f t="shared" si="4"/>
        <v>0</v>
      </c>
      <c r="G177" s="210" t="e">
        <f>E177/#REF!*100</f>
        <v>#REF!</v>
      </c>
      <c r="H177" s="223" t="s">
        <v>362</v>
      </c>
      <c r="I177" s="223" t="s">
        <v>362</v>
      </c>
      <c r="J177" s="210">
        <v>1.46</v>
      </c>
      <c r="K177" s="210">
        <v>1.46</v>
      </c>
      <c r="L177" s="217" t="s">
        <v>362</v>
      </c>
      <c r="M177" s="217" t="s">
        <v>362</v>
      </c>
      <c r="N177" s="217" t="s">
        <v>362</v>
      </c>
      <c r="O177" s="217" t="s">
        <v>362</v>
      </c>
      <c r="P177" s="218" t="s">
        <v>362</v>
      </c>
      <c r="Q177" s="218" t="s">
        <v>362</v>
      </c>
      <c r="R177" s="218" t="s">
        <v>362</v>
      </c>
      <c r="S177" s="218" t="s">
        <v>362</v>
      </c>
    </row>
    <row r="178" spans="1:19" s="204" customFormat="1" x14ac:dyDescent="0.25">
      <c r="A178" s="330"/>
      <c r="B178" s="333"/>
      <c r="C178" s="216" t="s">
        <v>230</v>
      </c>
      <c r="D178" s="209"/>
      <c r="E178" s="210"/>
      <c r="F178" s="210">
        <f t="shared" si="4"/>
        <v>0</v>
      </c>
      <c r="G178" s="210" t="e">
        <f>E178/#REF!*100</f>
        <v>#REF!</v>
      </c>
      <c r="H178" s="223" t="s">
        <v>362</v>
      </c>
      <c r="I178" s="223" t="s">
        <v>362</v>
      </c>
      <c r="J178" s="210"/>
      <c r="K178" s="210"/>
      <c r="L178" s="217" t="s">
        <v>362</v>
      </c>
      <c r="M178" s="217" t="s">
        <v>362</v>
      </c>
      <c r="N178" s="222">
        <v>11.04</v>
      </c>
      <c r="O178" s="222">
        <v>11.44</v>
      </c>
      <c r="P178" s="218" t="s">
        <v>362</v>
      </c>
      <c r="Q178" s="218" t="s">
        <v>362</v>
      </c>
      <c r="R178" s="218" t="s">
        <v>362</v>
      </c>
      <c r="S178" s="218" t="s">
        <v>362</v>
      </c>
    </row>
    <row r="179" spans="1:19" s="204" customFormat="1" x14ac:dyDescent="0.25">
      <c r="A179" s="208">
        <v>59</v>
      </c>
      <c r="B179" s="215" t="s">
        <v>238</v>
      </c>
      <c r="C179" s="216" t="s">
        <v>239</v>
      </c>
      <c r="D179" s="209"/>
      <c r="E179" s="210"/>
      <c r="F179" s="210">
        <f t="shared" si="4"/>
        <v>0</v>
      </c>
      <c r="G179" s="210" t="e">
        <f>E179/#REF!*100</f>
        <v>#REF!</v>
      </c>
      <c r="H179" s="223" t="s">
        <v>362</v>
      </c>
      <c r="I179" s="223" t="s">
        <v>362</v>
      </c>
      <c r="J179" s="210">
        <v>27.91</v>
      </c>
      <c r="K179" s="210">
        <v>31.78</v>
      </c>
      <c r="L179" s="217" t="s">
        <v>362</v>
      </c>
      <c r="M179" s="217" t="s">
        <v>362</v>
      </c>
      <c r="N179" s="217" t="s">
        <v>362</v>
      </c>
      <c r="O179" s="217" t="s">
        <v>362</v>
      </c>
      <c r="P179" s="218" t="s">
        <v>362</v>
      </c>
      <c r="Q179" s="218" t="s">
        <v>362</v>
      </c>
      <c r="R179" s="218" t="s">
        <v>362</v>
      </c>
      <c r="S179" s="218" t="s">
        <v>362</v>
      </c>
    </row>
    <row r="180" spans="1:19" s="204" customFormat="1" ht="30" x14ac:dyDescent="0.25">
      <c r="A180" s="208">
        <v>60</v>
      </c>
      <c r="B180" s="215" t="s">
        <v>347</v>
      </c>
      <c r="C180" s="216" t="s">
        <v>348</v>
      </c>
      <c r="D180" s="209">
        <v>17.38</v>
      </c>
      <c r="E180" s="210">
        <v>13.49</v>
      </c>
      <c r="F180" s="210">
        <f t="shared" si="4"/>
        <v>234.4562</v>
      </c>
      <c r="G180" s="210" t="e">
        <f>E180/#REF!*100</f>
        <v>#REF!</v>
      </c>
      <c r="H180" s="210">
        <v>13.49</v>
      </c>
      <c r="I180" s="210">
        <v>14.58</v>
      </c>
      <c r="J180" s="223" t="s">
        <v>362</v>
      </c>
      <c r="K180" s="223" t="s">
        <v>362</v>
      </c>
      <c r="L180" s="222">
        <v>25.02</v>
      </c>
      <c r="M180" s="222">
        <v>26.89</v>
      </c>
      <c r="N180" s="217" t="s">
        <v>362</v>
      </c>
      <c r="O180" s="217" t="s">
        <v>362</v>
      </c>
      <c r="P180" s="218" t="s">
        <v>362</v>
      </c>
      <c r="Q180" s="218" t="s">
        <v>362</v>
      </c>
      <c r="R180" s="218" t="s">
        <v>362</v>
      </c>
      <c r="S180" s="218" t="s">
        <v>362</v>
      </c>
    </row>
    <row r="181" spans="1:19" s="204" customFormat="1" x14ac:dyDescent="0.25">
      <c r="A181" s="208">
        <v>61</v>
      </c>
      <c r="B181" s="215" t="s">
        <v>363</v>
      </c>
      <c r="C181" s="216" t="s">
        <v>56</v>
      </c>
      <c r="D181" s="209"/>
      <c r="E181" s="210"/>
      <c r="F181" s="210"/>
      <c r="G181" s="210"/>
      <c r="H181" s="231" t="s">
        <v>362</v>
      </c>
      <c r="I181" s="231" t="s">
        <v>362</v>
      </c>
      <c r="J181" s="231">
        <v>16.989999999999998</v>
      </c>
      <c r="K181" s="231">
        <v>19</v>
      </c>
      <c r="L181" s="222" t="s">
        <v>362</v>
      </c>
      <c r="M181" s="222" t="s">
        <v>362</v>
      </c>
      <c r="N181" s="217" t="s">
        <v>362</v>
      </c>
      <c r="O181" s="217" t="s">
        <v>362</v>
      </c>
      <c r="P181" s="218" t="s">
        <v>362</v>
      </c>
      <c r="Q181" s="218" t="s">
        <v>362</v>
      </c>
      <c r="R181" s="218" t="s">
        <v>362</v>
      </c>
      <c r="S181" s="218" t="s">
        <v>362</v>
      </c>
    </row>
    <row r="182" spans="1:19" s="204" customFormat="1" ht="45" x14ac:dyDescent="0.25">
      <c r="A182" s="208">
        <v>62</v>
      </c>
      <c r="B182" s="215" t="s">
        <v>235</v>
      </c>
      <c r="C182" s="216" t="s">
        <v>56</v>
      </c>
      <c r="D182" s="209"/>
      <c r="E182" s="210"/>
      <c r="F182" s="210">
        <f t="shared" si="4"/>
        <v>0</v>
      </c>
      <c r="G182" s="210" t="e">
        <f>E182/#REF!*100</f>
        <v>#REF!</v>
      </c>
      <c r="H182" s="223" t="s">
        <v>362</v>
      </c>
      <c r="I182" s="223" t="s">
        <v>362</v>
      </c>
      <c r="J182" s="210">
        <v>203.45</v>
      </c>
      <c r="K182" s="210">
        <v>253.45</v>
      </c>
      <c r="L182" s="217" t="s">
        <v>362</v>
      </c>
      <c r="M182" s="217" t="s">
        <v>362</v>
      </c>
      <c r="N182" s="217" t="s">
        <v>362</v>
      </c>
      <c r="O182" s="217" t="s">
        <v>362</v>
      </c>
      <c r="P182" s="218" t="s">
        <v>362</v>
      </c>
      <c r="Q182" s="218" t="s">
        <v>362</v>
      </c>
      <c r="R182" s="218" t="s">
        <v>362</v>
      </c>
      <c r="S182" s="218" t="s">
        <v>362</v>
      </c>
    </row>
    <row r="183" spans="1:19" s="204" customFormat="1" ht="53.25" customHeight="1" x14ac:dyDescent="0.25">
      <c r="A183" s="208">
        <v>63</v>
      </c>
      <c r="B183" s="215" t="s">
        <v>45</v>
      </c>
      <c r="C183" s="216" t="s">
        <v>56</v>
      </c>
      <c r="D183" s="209">
        <v>1821.5039999999999</v>
      </c>
      <c r="E183" s="210">
        <v>29.22</v>
      </c>
      <c r="F183" s="210">
        <f t="shared" si="4"/>
        <v>53224.346879999997</v>
      </c>
      <c r="G183" s="210" t="e">
        <f>E183/#REF!*100</f>
        <v>#REF!</v>
      </c>
      <c r="H183" s="210">
        <v>29.22</v>
      </c>
      <c r="I183" s="210">
        <v>32.090000000000003</v>
      </c>
      <c r="J183" s="210">
        <v>29.22</v>
      </c>
      <c r="K183" s="210">
        <v>32.090000000000003</v>
      </c>
      <c r="L183" s="217" t="s">
        <v>362</v>
      </c>
      <c r="M183" s="217" t="s">
        <v>362</v>
      </c>
      <c r="N183" s="217" t="s">
        <v>362</v>
      </c>
      <c r="O183" s="217" t="s">
        <v>362</v>
      </c>
      <c r="P183" s="218" t="s">
        <v>362</v>
      </c>
      <c r="Q183" s="218" t="s">
        <v>362</v>
      </c>
      <c r="R183" s="218" t="s">
        <v>362</v>
      </c>
      <c r="S183" s="218" t="s">
        <v>362</v>
      </c>
    </row>
    <row r="184" spans="1:19" s="204" customFormat="1" ht="30" customHeight="1" x14ac:dyDescent="0.25">
      <c r="A184" s="328">
        <v>64</v>
      </c>
      <c r="B184" s="331" t="s">
        <v>240</v>
      </c>
      <c r="C184" s="216" t="s">
        <v>241</v>
      </c>
      <c r="D184" s="209"/>
      <c r="E184" s="210"/>
      <c r="F184" s="210">
        <f t="shared" si="4"/>
        <v>0</v>
      </c>
      <c r="G184" s="210" t="e">
        <f>E184/#REF!*100</f>
        <v>#REF!</v>
      </c>
      <c r="H184" s="223" t="s">
        <v>362</v>
      </c>
      <c r="I184" s="223" t="s">
        <v>362</v>
      </c>
      <c r="J184" s="223" t="s">
        <v>362</v>
      </c>
      <c r="K184" s="223" t="s">
        <v>362</v>
      </c>
      <c r="L184" s="217" t="s">
        <v>362</v>
      </c>
      <c r="M184" s="217" t="s">
        <v>362</v>
      </c>
      <c r="N184" s="222">
        <v>2.67</v>
      </c>
      <c r="O184" s="222">
        <v>2.67</v>
      </c>
      <c r="P184" s="218" t="s">
        <v>362</v>
      </c>
      <c r="Q184" s="218" t="s">
        <v>362</v>
      </c>
      <c r="R184" s="218" t="s">
        <v>362</v>
      </c>
      <c r="S184" s="218" t="s">
        <v>362</v>
      </c>
    </row>
    <row r="185" spans="1:19" s="204" customFormat="1" ht="15" customHeight="1" x14ac:dyDescent="0.25">
      <c r="A185" s="330"/>
      <c r="B185" s="333"/>
      <c r="C185" s="216" t="s">
        <v>56</v>
      </c>
      <c r="D185" s="209"/>
      <c r="E185" s="210"/>
      <c r="F185" s="210">
        <f t="shared" si="4"/>
        <v>0</v>
      </c>
      <c r="G185" s="210" t="e">
        <f>E185/#REF!*100</f>
        <v>#REF!</v>
      </c>
      <c r="H185" s="223" t="s">
        <v>362</v>
      </c>
      <c r="I185" s="223" t="s">
        <v>362</v>
      </c>
      <c r="J185" s="223" t="s">
        <v>362</v>
      </c>
      <c r="K185" s="223" t="s">
        <v>362</v>
      </c>
      <c r="L185" s="217" t="s">
        <v>362</v>
      </c>
      <c r="M185" s="217" t="s">
        <v>362</v>
      </c>
      <c r="N185" s="222">
        <v>11.42</v>
      </c>
      <c r="O185" s="222">
        <v>13</v>
      </c>
      <c r="P185" s="218" t="s">
        <v>362</v>
      </c>
      <c r="Q185" s="218" t="s">
        <v>362</v>
      </c>
      <c r="R185" s="218" t="s">
        <v>362</v>
      </c>
      <c r="S185" s="218" t="s">
        <v>362</v>
      </c>
    </row>
    <row r="186" spans="1:19" s="204" customFormat="1" ht="150" x14ac:dyDescent="0.25">
      <c r="A186" s="208">
        <v>65</v>
      </c>
      <c r="B186" s="215" t="s">
        <v>245</v>
      </c>
      <c r="C186" s="216" t="s">
        <v>56</v>
      </c>
      <c r="D186" s="209">
        <v>5.75</v>
      </c>
      <c r="E186" s="210">
        <v>38.22</v>
      </c>
      <c r="F186" s="210">
        <f t="shared" si="4"/>
        <v>219.76499999999999</v>
      </c>
      <c r="G186" s="210" t="e">
        <f>E186/#REF!*100</f>
        <v>#REF!</v>
      </c>
      <c r="H186" s="210">
        <v>38.22</v>
      </c>
      <c r="I186" s="210">
        <v>42.31</v>
      </c>
      <c r="J186" s="210">
        <v>38.22</v>
      </c>
      <c r="K186" s="210">
        <v>42.31</v>
      </c>
      <c r="L186" s="217" t="s">
        <v>362</v>
      </c>
      <c r="M186" s="217" t="s">
        <v>362</v>
      </c>
      <c r="N186" s="222">
        <v>21.56</v>
      </c>
      <c r="O186" s="222">
        <v>23.65</v>
      </c>
      <c r="P186" s="218" t="s">
        <v>362</v>
      </c>
      <c r="Q186" s="218" t="s">
        <v>362</v>
      </c>
      <c r="R186" s="218" t="s">
        <v>362</v>
      </c>
      <c r="S186" s="218" t="s">
        <v>362</v>
      </c>
    </row>
    <row r="187" spans="1:19" s="204" customFormat="1" ht="45" customHeight="1" x14ac:dyDescent="0.25">
      <c r="A187" s="208">
        <v>66</v>
      </c>
      <c r="B187" s="215" t="s">
        <v>323</v>
      </c>
      <c r="C187" s="216" t="s">
        <v>56</v>
      </c>
      <c r="D187" s="209">
        <v>8</v>
      </c>
      <c r="E187" s="210">
        <v>27.44</v>
      </c>
      <c r="F187" s="210">
        <f t="shared" si="4"/>
        <v>219.52</v>
      </c>
      <c r="G187" s="210" t="e">
        <f>E187/#REF!*100</f>
        <v>#REF!</v>
      </c>
      <c r="H187" s="210">
        <v>27.44</v>
      </c>
      <c r="I187" s="210">
        <v>30.46</v>
      </c>
      <c r="J187" s="210">
        <v>27.44</v>
      </c>
      <c r="K187" s="210">
        <v>30.46</v>
      </c>
      <c r="L187" s="217" t="s">
        <v>362</v>
      </c>
      <c r="M187" s="217" t="s">
        <v>362</v>
      </c>
      <c r="N187" s="217" t="s">
        <v>362</v>
      </c>
      <c r="O187" s="217" t="s">
        <v>362</v>
      </c>
      <c r="P187" s="218" t="s">
        <v>362</v>
      </c>
      <c r="Q187" s="218" t="s">
        <v>362</v>
      </c>
      <c r="R187" s="218" t="s">
        <v>362</v>
      </c>
      <c r="S187" s="218" t="s">
        <v>362</v>
      </c>
    </row>
    <row r="188" spans="1:19" s="204" customFormat="1" ht="40.5" customHeight="1" x14ac:dyDescent="0.25">
      <c r="A188" s="208">
        <v>67</v>
      </c>
      <c r="B188" s="215" t="s">
        <v>46</v>
      </c>
      <c r="C188" s="216" t="s">
        <v>57</v>
      </c>
      <c r="D188" s="209">
        <f>4271.4</f>
        <v>4271.3999999999996</v>
      </c>
      <c r="E188" s="210">
        <v>27.56</v>
      </c>
      <c r="F188" s="210">
        <f t="shared" si="4"/>
        <v>117719.78399999999</v>
      </c>
      <c r="G188" s="210" t="e">
        <f>E188/#REF!*100</f>
        <v>#REF!</v>
      </c>
      <c r="H188" s="210">
        <f>22.97*1.2</f>
        <v>27.563999999999997</v>
      </c>
      <c r="I188" s="210">
        <f>25.38*1.2</f>
        <v>30.455999999999996</v>
      </c>
      <c r="J188" s="210">
        <f>28.02*1.2</f>
        <v>33.623999999999995</v>
      </c>
      <c r="K188" s="210">
        <f>32.04*1.2</f>
        <v>38.448</v>
      </c>
      <c r="L188" s="222">
        <f>15.54*1.2</f>
        <v>18.648</v>
      </c>
      <c r="M188" s="222">
        <f>17.17*1.2</f>
        <v>20.604000000000003</v>
      </c>
      <c r="N188" s="222">
        <f>19.64*1.2</f>
        <v>23.568000000000001</v>
      </c>
      <c r="O188" s="222">
        <f>22.47*1.2</f>
        <v>26.963999999999999</v>
      </c>
      <c r="P188" s="218" t="s">
        <v>362</v>
      </c>
      <c r="Q188" s="218" t="s">
        <v>362</v>
      </c>
      <c r="R188" s="218" t="s">
        <v>362</v>
      </c>
      <c r="S188" s="218" t="s">
        <v>362</v>
      </c>
    </row>
    <row r="189" spans="1:19" s="204" customFormat="1" ht="30" customHeight="1" x14ac:dyDescent="0.25">
      <c r="A189" s="208">
        <v>68</v>
      </c>
      <c r="B189" s="215" t="s">
        <v>218</v>
      </c>
      <c r="C189" s="216" t="s">
        <v>219</v>
      </c>
      <c r="D189" s="209"/>
      <c r="E189" s="210"/>
      <c r="F189" s="210">
        <f t="shared" si="4"/>
        <v>0</v>
      </c>
      <c r="G189" s="210" t="e">
        <f>E189/#REF!*100</f>
        <v>#REF!</v>
      </c>
      <c r="H189" s="223" t="s">
        <v>362</v>
      </c>
      <c r="I189" s="223" t="s">
        <v>362</v>
      </c>
      <c r="J189" s="210">
        <v>0.17</v>
      </c>
      <c r="K189" s="210">
        <v>0.17</v>
      </c>
      <c r="L189" s="217" t="s">
        <v>362</v>
      </c>
      <c r="M189" s="217" t="s">
        <v>362</v>
      </c>
      <c r="N189" s="222">
        <v>0.96</v>
      </c>
      <c r="O189" s="222">
        <v>0.96</v>
      </c>
      <c r="P189" s="218" t="s">
        <v>362</v>
      </c>
      <c r="Q189" s="218" t="s">
        <v>362</v>
      </c>
      <c r="R189" s="218" t="s">
        <v>362</v>
      </c>
      <c r="S189" s="218" t="s">
        <v>362</v>
      </c>
    </row>
    <row r="190" spans="1:19" s="204" customFormat="1" ht="30" customHeight="1" x14ac:dyDescent="0.25">
      <c r="A190" s="328">
        <v>69</v>
      </c>
      <c r="B190" s="331" t="s">
        <v>247</v>
      </c>
      <c r="C190" s="216" t="s">
        <v>233</v>
      </c>
      <c r="D190" s="209">
        <v>0</v>
      </c>
      <c r="E190" s="210"/>
      <c r="F190" s="210">
        <f t="shared" si="4"/>
        <v>0</v>
      </c>
      <c r="G190" s="210" t="e">
        <f>E190/#REF!*100</f>
        <v>#REF!</v>
      </c>
      <c r="H190" s="223" t="s">
        <v>362</v>
      </c>
      <c r="I190" s="223" t="s">
        <v>362</v>
      </c>
      <c r="J190" s="210">
        <v>40.68</v>
      </c>
      <c r="K190" s="210">
        <v>43.88</v>
      </c>
      <c r="L190" s="223" t="s">
        <v>362</v>
      </c>
      <c r="M190" s="223" t="s">
        <v>362</v>
      </c>
      <c r="N190" s="223" t="s">
        <v>362</v>
      </c>
      <c r="O190" s="223" t="s">
        <v>362</v>
      </c>
      <c r="P190" s="218" t="s">
        <v>362</v>
      </c>
      <c r="Q190" s="218" t="s">
        <v>362</v>
      </c>
      <c r="R190" s="218" t="s">
        <v>362</v>
      </c>
      <c r="S190" s="218" t="s">
        <v>362</v>
      </c>
    </row>
    <row r="191" spans="1:19" s="204" customFormat="1" x14ac:dyDescent="0.25">
      <c r="A191" s="329"/>
      <c r="B191" s="332"/>
      <c r="C191" s="216" t="s">
        <v>234</v>
      </c>
      <c r="D191" s="209">
        <v>0</v>
      </c>
      <c r="E191" s="210"/>
      <c r="F191" s="210">
        <f t="shared" si="4"/>
        <v>0</v>
      </c>
      <c r="G191" s="210" t="e">
        <f>E191/#REF!*100</f>
        <v>#REF!</v>
      </c>
      <c r="H191" s="223" t="s">
        <v>362</v>
      </c>
      <c r="I191" s="223" t="s">
        <v>362</v>
      </c>
      <c r="J191" s="210">
        <v>16.25</v>
      </c>
      <c r="K191" s="210">
        <v>18.28</v>
      </c>
      <c r="L191" s="223" t="s">
        <v>362</v>
      </c>
      <c r="M191" s="223" t="s">
        <v>362</v>
      </c>
      <c r="N191" s="223" t="s">
        <v>362</v>
      </c>
      <c r="O191" s="223" t="s">
        <v>362</v>
      </c>
      <c r="P191" s="218" t="s">
        <v>362</v>
      </c>
      <c r="Q191" s="218" t="s">
        <v>362</v>
      </c>
      <c r="R191" s="218" t="s">
        <v>362</v>
      </c>
      <c r="S191" s="218" t="s">
        <v>362</v>
      </c>
    </row>
    <row r="192" spans="1:19" s="204" customFormat="1" x14ac:dyDescent="0.25">
      <c r="A192" s="330"/>
      <c r="B192" s="333"/>
      <c r="C192" s="216" t="s">
        <v>365</v>
      </c>
      <c r="D192" s="209">
        <v>0</v>
      </c>
      <c r="E192" s="210"/>
      <c r="F192" s="210">
        <f t="shared" si="4"/>
        <v>0</v>
      </c>
      <c r="G192" s="210" t="e">
        <f>E192/#REF!*100</f>
        <v>#REF!</v>
      </c>
      <c r="H192" s="223" t="s">
        <v>362</v>
      </c>
      <c r="I192" s="223" t="s">
        <v>362</v>
      </c>
      <c r="J192" s="223" t="s">
        <v>362</v>
      </c>
      <c r="K192" s="223" t="s">
        <v>362</v>
      </c>
      <c r="L192" s="223" t="s">
        <v>362</v>
      </c>
      <c r="M192" s="223" t="s">
        <v>362</v>
      </c>
      <c r="N192" s="222">
        <v>53.98</v>
      </c>
      <c r="O192" s="222">
        <v>53.08</v>
      </c>
      <c r="P192" s="218" t="s">
        <v>362</v>
      </c>
      <c r="Q192" s="218" t="s">
        <v>362</v>
      </c>
      <c r="R192" s="218" t="s">
        <v>362</v>
      </c>
      <c r="S192" s="218" t="s">
        <v>362</v>
      </c>
    </row>
    <row r="193" spans="1:19" s="204" customFormat="1" ht="30" customHeight="1" x14ac:dyDescent="0.25">
      <c r="A193" s="208">
        <v>70</v>
      </c>
      <c r="B193" s="215" t="s">
        <v>123</v>
      </c>
      <c r="C193" s="216" t="s">
        <v>282</v>
      </c>
      <c r="D193" s="209">
        <v>4.1399999999999997</v>
      </c>
      <c r="E193" s="210">
        <v>29.58</v>
      </c>
      <c r="F193" s="210">
        <f t="shared" si="4"/>
        <v>122.46119999999998</v>
      </c>
      <c r="G193" s="210" t="e">
        <f>E193/#REF!*100</f>
        <v>#REF!</v>
      </c>
      <c r="H193" s="210">
        <v>29.58</v>
      </c>
      <c r="I193" s="210">
        <v>32.93</v>
      </c>
      <c r="J193" s="210">
        <v>29.58</v>
      </c>
      <c r="K193" s="210">
        <v>32.93</v>
      </c>
      <c r="L193" s="222">
        <v>36.79</v>
      </c>
      <c r="M193" s="222">
        <v>34.68</v>
      </c>
      <c r="N193" s="222">
        <v>36.79</v>
      </c>
      <c r="O193" s="222">
        <v>34.68</v>
      </c>
      <c r="P193" s="218" t="s">
        <v>362</v>
      </c>
      <c r="Q193" s="218" t="s">
        <v>362</v>
      </c>
      <c r="R193" s="218" t="s">
        <v>362</v>
      </c>
      <c r="S193" s="218" t="s">
        <v>362</v>
      </c>
    </row>
    <row r="194" spans="1:19" s="204" customFormat="1" x14ac:dyDescent="0.25">
      <c r="A194" s="208">
        <v>71</v>
      </c>
      <c r="B194" s="215" t="s">
        <v>47</v>
      </c>
      <c r="C194" s="216" t="s">
        <v>58</v>
      </c>
      <c r="D194" s="209">
        <v>1458.173</v>
      </c>
      <c r="E194" s="210">
        <v>24.32</v>
      </c>
      <c r="F194" s="210">
        <f t="shared" si="4"/>
        <v>35462.767359999998</v>
      </c>
      <c r="G194" s="210" t="e">
        <f>E194/#REF!*100</f>
        <v>#REF!</v>
      </c>
      <c r="H194" s="210">
        <v>24.32</v>
      </c>
      <c r="I194" s="210">
        <v>25.89</v>
      </c>
      <c r="J194" s="210">
        <v>24.32</v>
      </c>
      <c r="K194" s="210">
        <v>25.89</v>
      </c>
      <c r="L194" s="222">
        <v>27.57</v>
      </c>
      <c r="M194" s="222">
        <v>30.28</v>
      </c>
      <c r="N194" s="222">
        <v>34.4</v>
      </c>
      <c r="O194" s="222">
        <v>40.25</v>
      </c>
      <c r="P194" s="218" t="s">
        <v>362</v>
      </c>
      <c r="Q194" s="218" t="s">
        <v>362</v>
      </c>
      <c r="R194" s="218" t="s">
        <v>362</v>
      </c>
      <c r="S194" s="218" t="s">
        <v>362</v>
      </c>
    </row>
    <row r="195" spans="1:19" s="204" customFormat="1" x14ac:dyDescent="0.25">
      <c r="A195" s="208">
        <v>72</v>
      </c>
      <c r="B195" s="215" t="s">
        <v>221</v>
      </c>
      <c r="C195" s="216" t="s">
        <v>220</v>
      </c>
      <c r="D195" s="209"/>
      <c r="E195" s="210"/>
      <c r="F195" s="210">
        <f t="shared" si="4"/>
        <v>0</v>
      </c>
      <c r="G195" s="210" t="e">
        <f>E195/#REF!*100</f>
        <v>#REF!</v>
      </c>
      <c r="H195" s="223" t="s">
        <v>362</v>
      </c>
      <c r="I195" s="223" t="s">
        <v>362</v>
      </c>
      <c r="J195" s="210">
        <v>22.51</v>
      </c>
      <c r="K195" s="210">
        <v>22.51</v>
      </c>
      <c r="L195" s="217" t="s">
        <v>362</v>
      </c>
      <c r="M195" s="217" t="s">
        <v>362</v>
      </c>
      <c r="N195" s="222">
        <v>20.43</v>
      </c>
      <c r="O195" s="222">
        <v>28.94</v>
      </c>
      <c r="P195" s="218" t="s">
        <v>362</v>
      </c>
      <c r="Q195" s="218" t="s">
        <v>362</v>
      </c>
      <c r="R195" s="218" t="s">
        <v>362</v>
      </c>
      <c r="S195" s="218" t="s">
        <v>362</v>
      </c>
    </row>
    <row r="196" spans="1:19" s="204" customFormat="1" x14ac:dyDescent="0.25">
      <c r="A196" s="208">
        <v>73</v>
      </c>
      <c r="B196" s="215" t="s">
        <v>48</v>
      </c>
      <c r="C196" s="216" t="s">
        <v>59</v>
      </c>
      <c r="D196" s="209">
        <v>512.9</v>
      </c>
      <c r="E196" s="210">
        <v>53.87</v>
      </c>
      <c r="F196" s="210">
        <f t="shared" si="4"/>
        <v>27629.922999999999</v>
      </c>
      <c r="G196" s="210" t="e">
        <f>E196/#REF!*100</f>
        <v>#REF!</v>
      </c>
      <c r="H196" s="210">
        <v>53.87</v>
      </c>
      <c r="I196" s="210">
        <v>59.15</v>
      </c>
      <c r="J196" s="210">
        <v>57.11</v>
      </c>
      <c r="K196" s="210">
        <v>64.17</v>
      </c>
      <c r="L196" s="222">
        <v>38.06</v>
      </c>
      <c r="M196" s="222">
        <v>41.79</v>
      </c>
      <c r="N196" s="222">
        <v>44.4</v>
      </c>
      <c r="O196" s="222">
        <v>47.2</v>
      </c>
      <c r="P196" s="218" t="s">
        <v>362</v>
      </c>
      <c r="Q196" s="218" t="s">
        <v>362</v>
      </c>
      <c r="R196" s="218" t="s">
        <v>362</v>
      </c>
      <c r="S196" s="218" t="s">
        <v>362</v>
      </c>
    </row>
    <row r="197" spans="1:19" s="204" customFormat="1" ht="30" x14ac:dyDescent="0.25">
      <c r="A197" s="208">
        <v>74</v>
      </c>
      <c r="B197" s="215" t="s">
        <v>242</v>
      </c>
      <c r="C197" s="216" t="s">
        <v>59</v>
      </c>
      <c r="D197" s="209"/>
      <c r="E197" s="210"/>
      <c r="F197" s="210">
        <f t="shared" si="4"/>
        <v>0</v>
      </c>
      <c r="G197" s="210" t="e">
        <f>E197/#REF!*100</f>
        <v>#REF!</v>
      </c>
      <c r="H197" s="223" t="s">
        <v>362</v>
      </c>
      <c r="I197" s="223" t="s">
        <v>362</v>
      </c>
      <c r="J197" s="223" t="s">
        <v>362</v>
      </c>
      <c r="K197" s="223" t="s">
        <v>362</v>
      </c>
      <c r="L197" s="217" t="s">
        <v>362</v>
      </c>
      <c r="M197" s="217" t="s">
        <v>362</v>
      </c>
      <c r="N197" s="222">
        <v>6.4</v>
      </c>
      <c r="O197" s="222">
        <v>7.46</v>
      </c>
      <c r="P197" s="218" t="s">
        <v>362</v>
      </c>
      <c r="Q197" s="218" t="s">
        <v>362</v>
      </c>
      <c r="R197" s="218" t="s">
        <v>362</v>
      </c>
      <c r="S197" s="218" t="s">
        <v>362</v>
      </c>
    </row>
    <row r="198" spans="1:19" s="204" customFormat="1" ht="30" x14ac:dyDescent="0.25">
      <c r="A198" s="208">
        <v>75</v>
      </c>
      <c r="B198" s="215" t="s">
        <v>49</v>
      </c>
      <c r="C198" s="216" t="s">
        <v>59</v>
      </c>
      <c r="D198" s="209"/>
      <c r="E198" s="210"/>
      <c r="F198" s="210">
        <f t="shared" si="4"/>
        <v>0</v>
      </c>
      <c r="G198" s="210" t="e">
        <f>E198/#REF!*100</f>
        <v>#REF!</v>
      </c>
      <c r="H198" s="223" t="s">
        <v>362</v>
      </c>
      <c r="I198" s="223" t="s">
        <v>362</v>
      </c>
      <c r="J198" s="210">
        <v>40.159999999999997</v>
      </c>
      <c r="K198" s="210">
        <v>42.34</v>
      </c>
      <c r="L198" s="223" t="s">
        <v>362</v>
      </c>
      <c r="M198" s="223" t="s">
        <v>362</v>
      </c>
      <c r="N198" s="222">
        <v>39.07</v>
      </c>
      <c r="O198" s="222">
        <v>39.9</v>
      </c>
      <c r="P198" s="218" t="s">
        <v>362</v>
      </c>
      <c r="Q198" s="218" t="s">
        <v>362</v>
      </c>
      <c r="R198" s="218" t="s">
        <v>362</v>
      </c>
      <c r="S198" s="218" t="s">
        <v>362</v>
      </c>
    </row>
    <row r="199" spans="1:19" s="204" customFormat="1" ht="30" x14ac:dyDescent="0.25">
      <c r="A199" s="208">
        <v>76</v>
      </c>
      <c r="B199" s="215" t="s">
        <v>225</v>
      </c>
      <c r="C199" s="216" t="s">
        <v>59</v>
      </c>
      <c r="D199" s="209"/>
      <c r="E199" s="210"/>
      <c r="F199" s="210">
        <f t="shared" si="4"/>
        <v>0</v>
      </c>
      <c r="G199" s="210" t="e">
        <f>E199/#REF!*100</f>
        <v>#REF!</v>
      </c>
      <c r="H199" s="223" t="s">
        <v>362</v>
      </c>
      <c r="I199" s="223" t="s">
        <v>362</v>
      </c>
      <c r="J199" s="223" t="s">
        <v>362</v>
      </c>
      <c r="K199" s="223" t="s">
        <v>362</v>
      </c>
      <c r="L199" s="217" t="s">
        <v>362</v>
      </c>
      <c r="M199" s="217" t="s">
        <v>362</v>
      </c>
      <c r="N199" s="222">
        <v>64.53</v>
      </c>
      <c r="O199" s="222">
        <v>68.819999999999993</v>
      </c>
      <c r="P199" s="218" t="s">
        <v>362</v>
      </c>
      <c r="Q199" s="218" t="s">
        <v>362</v>
      </c>
      <c r="R199" s="218" t="s">
        <v>362</v>
      </c>
      <c r="S199" s="218" t="s">
        <v>362</v>
      </c>
    </row>
    <row r="200" spans="1:19" s="204" customFormat="1" x14ac:dyDescent="0.25">
      <c r="A200" s="208">
        <v>77</v>
      </c>
      <c r="B200" s="215" t="s">
        <v>141</v>
      </c>
      <c r="C200" s="216" t="s">
        <v>60</v>
      </c>
      <c r="D200" s="209">
        <v>465.3</v>
      </c>
      <c r="E200" s="210">
        <v>56.06</v>
      </c>
      <c r="F200" s="210">
        <f t="shared" si="4"/>
        <v>26084.718000000001</v>
      </c>
      <c r="G200" s="210" t="e">
        <f>E200/#REF!*100</f>
        <v>#REF!</v>
      </c>
      <c r="H200" s="210">
        <v>56.06</v>
      </c>
      <c r="I200" s="210">
        <v>64.14</v>
      </c>
      <c r="J200" s="210">
        <v>66.47</v>
      </c>
      <c r="K200" s="210">
        <v>72.98</v>
      </c>
      <c r="L200" s="222">
        <v>38.71</v>
      </c>
      <c r="M200" s="222">
        <v>44.29</v>
      </c>
      <c r="N200" s="222">
        <v>43.52</v>
      </c>
      <c r="O200" s="222">
        <v>47.78</v>
      </c>
      <c r="P200" s="218" t="s">
        <v>362</v>
      </c>
      <c r="Q200" s="218" t="s">
        <v>362</v>
      </c>
      <c r="R200" s="218" t="s">
        <v>362</v>
      </c>
      <c r="S200" s="218" t="s">
        <v>362</v>
      </c>
    </row>
    <row r="201" spans="1:19" s="204" customFormat="1" x14ac:dyDescent="0.25">
      <c r="A201" s="208">
        <v>78</v>
      </c>
      <c r="B201" s="215" t="s">
        <v>44</v>
      </c>
      <c r="C201" s="216" t="s">
        <v>61</v>
      </c>
      <c r="D201" s="209">
        <v>356.91399999999999</v>
      </c>
      <c r="E201" s="210">
        <v>56.82</v>
      </c>
      <c r="F201" s="210">
        <f t="shared" si="4"/>
        <v>20279.853479999998</v>
      </c>
      <c r="G201" s="210" t="e">
        <f>E201/#REF!*100</f>
        <v>#REF!</v>
      </c>
      <c r="H201" s="210">
        <v>56.82</v>
      </c>
      <c r="I201" s="210">
        <v>62.03</v>
      </c>
      <c r="J201" s="210">
        <v>56.82</v>
      </c>
      <c r="K201" s="210">
        <v>62.03</v>
      </c>
      <c r="L201" s="222">
        <v>53.43</v>
      </c>
      <c r="M201" s="222">
        <v>58.66</v>
      </c>
      <c r="N201" s="222">
        <v>53.43</v>
      </c>
      <c r="O201" s="222">
        <v>58.66</v>
      </c>
      <c r="P201" s="218" t="s">
        <v>362</v>
      </c>
      <c r="Q201" s="218" t="s">
        <v>362</v>
      </c>
      <c r="R201" s="218" t="s">
        <v>362</v>
      </c>
      <c r="S201" s="218" t="s">
        <v>362</v>
      </c>
    </row>
    <row r="202" spans="1:19" s="204" customFormat="1" ht="36.75" customHeight="1" x14ac:dyDescent="0.25">
      <c r="A202" s="208">
        <v>79</v>
      </c>
      <c r="B202" s="215" t="s">
        <v>50</v>
      </c>
      <c r="C202" s="216" t="s">
        <v>62</v>
      </c>
      <c r="D202" s="209">
        <v>289</v>
      </c>
      <c r="E202" s="210">
        <v>51.42</v>
      </c>
      <c r="F202" s="210">
        <f t="shared" si="4"/>
        <v>14860.380000000001</v>
      </c>
      <c r="G202" s="210" t="e">
        <f>E202/#REF!*100</f>
        <v>#REF!</v>
      </c>
      <c r="H202" s="210">
        <v>51.42</v>
      </c>
      <c r="I202" s="210">
        <v>55.35</v>
      </c>
      <c r="J202" s="210">
        <v>51.42</v>
      </c>
      <c r="K202" s="210">
        <v>55.35</v>
      </c>
      <c r="L202" s="222">
        <v>99.93</v>
      </c>
      <c r="M202" s="222">
        <v>109.45</v>
      </c>
      <c r="N202" s="222">
        <v>99.93</v>
      </c>
      <c r="O202" s="222">
        <v>109.45</v>
      </c>
      <c r="P202" s="218" t="s">
        <v>362</v>
      </c>
      <c r="Q202" s="218" t="s">
        <v>362</v>
      </c>
      <c r="R202" s="218" t="s">
        <v>362</v>
      </c>
      <c r="S202" s="218" t="s">
        <v>362</v>
      </c>
    </row>
    <row r="203" spans="1:19" s="204" customFormat="1" ht="30.75" customHeight="1" x14ac:dyDescent="0.25">
      <c r="A203" s="208">
        <v>80</v>
      </c>
      <c r="B203" s="215" t="s">
        <v>309</v>
      </c>
      <c r="C203" s="216" t="s">
        <v>62</v>
      </c>
      <c r="D203" s="209">
        <v>19.48</v>
      </c>
      <c r="E203" s="210">
        <v>46.02</v>
      </c>
      <c r="F203" s="210">
        <f t="shared" si="4"/>
        <v>896.46960000000013</v>
      </c>
      <c r="G203" s="210" t="e">
        <f>E203/#REF!*100</f>
        <v>#REF!</v>
      </c>
      <c r="H203" s="210">
        <v>46.02</v>
      </c>
      <c r="I203" s="210">
        <v>50.53</v>
      </c>
      <c r="J203" s="210">
        <v>46.02</v>
      </c>
      <c r="K203" s="210">
        <v>50.53</v>
      </c>
      <c r="L203" s="222">
        <v>83.21</v>
      </c>
      <c r="M203" s="222">
        <v>91.36</v>
      </c>
      <c r="N203" s="222">
        <v>83.21</v>
      </c>
      <c r="O203" s="222">
        <v>91.36</v>
      </c>
      <c r="P203" s="218" t="s">
        <v>362</v>
      </c>
      <c r="Q203" s="218" t="s">
        <v>362</v>
      </c>
      <c r="R203" s="218" t="s">
        <v>362</v>
      </c>
      <c r="S203" s="218" t="s">
        <v>362</v>
      </c>
    </row>
    <row r="204" spans="1:19" s="204" customFormat="1" ht="42.75" customHeight="1" x14ac:dyDescent="0.25">
      <c r="A204" s="208">
        <v>81</v>
      </c>
      <c r="B204" s="215" t="s">
        <v>51</v>
      </c>
      <c r="C204" s="216" t="s">
        <v>63</v>
      </c>
      <c r="D204" s="209">
        <v>127.88</v>
      </c>
      <c r="E204" s="210">
        <v>55.04</v>
      </c>
      <c r="F204" s="210">
        <f t="shared" si="4"/>
        <v>7038.5151999999998</v>
      </c>
      <c r="G204" s="210" t="e">
        <f>E204/#REF!*100</f>
        <v>#REF!</v>
      </c>
      <c r="H204" s="210">
        <v>55.04</v>
      </c>
      <c r="I204" s="210">
        <v>58.65</v>
      </c>
      <c r="J204" s="210">
        <v>55.04</v>
      </c>
      <c r="K204" s="210">
        <v>58.65</v>
      </c>
      <c r="L204" s="222">
        <v>59.39</v>
      </c>
      <c r="M204" s="222">
        <v>61.47</v>
      </c>
      <c r="N204" s="222">
        <v>59.6</v>
      </c>
      <c r="O204" s="222">
        <v>61.47</v>
      </c>
      <c r="P204" s="218" t="s">
        <v>362</v>
      </c>
      <c r="Q204" s="218" t="s">
        <v>362</v>
      </c>
      <c r="R204" s="218" t="s">
        <v>362</v>
      </c>
      <c r="S204" s="218" t="s">
        <v>362</v>
      </c>
    </row>
    <row r="205" spans="1:19" s="204" customFormat="1" ht="38.25" customHeight="1" x14ac:dyDescent="0.25">
      <c r="A205" s="208">
        <v>82</v>
      </c>
      <c r="B205" s="215" t="s">
        <v>244</v>
      </c>
      <c r="C205" s="216" t="s">
        <v>103</v>
      </c>
      <c r="D205" s="209">
        <v>461.6</v>
      </c>
      <c r="E205" s="210">
        <v>32.74</v>
      </c>
      <c r="F205" s="210">
        <f t="shared" si="4"/>
        <v>15112.784000000001</v>
      </c>
      <c r="G205" s="210" t="e">
        <f>E205/#REF!*100</f>
        <v>#REF!</v>
      </c>
      <c r="H205" s="210">
        <v>32.74</v>
      </c>
      <c r="I205" s="210">
        <v>37.450000000000003</v>
      </c>
      <c r="J205" s="210">
        <v>43.1</v>
      </c>
      <c r="K205" s="210">
        <v>47.98</v>
      </c>
      <c r="L205" s="222">
        <v>51.78</v>
      </c>
      <c r="M205" s="222">
        <v>59.23</v>
      </c>
      <c r="N205" s="222">
        <v>84.03</v>
      </c>
      <c r="O205" s="222">
        <v>92.25</v>
      </c>
      <c r="P205" s="218" t="s">
        <v>362</v>
      </c>
      <c r="Q205" s="218" t="s">
        <v>362</v>
      </c>
      <c r="R205" s="218" t="s">
        <v>362</v>
      </c>
      <c r="S205" s="218" t="s">
        <v>362</v>
      </c>
    </row>
    <row r="206" spans="1:19" s="204" customFormat="1" x14ac:dyDescent="0.25">
      <c r="A206" s="325">
        <v>83</v>
      </c>
      <c r="B206" s="322" t="s">
        <v>141</v>
      </c>
      <c r="C206" s="216" t="s">
        <v>64</v>
      </c>
      <c r="D206" s="209">
        <v>205.39</v>
      </c>
      <c r="E206" s="210">
        <v>34.99</v>
      </c>
      <c r="F206" s="210">
        <f t="shared" si="4"/>
        <v>7186.5960999999998</v>
      </c>
      <c r="G206" s="210" t="e">
        <f>E206/#REF!*100</f>
        <v>#REF!</v>
      </c>
      <c r="H206" s="210">
        <v>34.99</v>
      </c>
      <c r="I206" s="210">
        <f>H206*1.144</f>
        <v>40.028559999999999</v>
      </c>
      <c r="J206" s="210">
        <v>45.19</v>
      </c>
      <c r="K206" s="210">
        <v>72.98</v>
      </c>
      <c r="L206" s="222">
        <v>40.159999999999997</v>
      </c>
      <c r="M206" s="222">
        <v>45.95</v>
      </c>
      <c r="N206" s="222">
        <v>54.62</v>
      </c>
      <c r="O206" s="222">
        <v>59.98</v>
      </c>
      <c r="P206" s="218" t="s">
        <v>362</v>
      </c>
      <c r="Q206" s="218" t="s">
        <v>362</v>
      </c>
      <c r="R206" s="218" t="s">
        <v>362</v>
      </c>
      <c r="S206" s="218" t="s">
        <v>362</v>
      </c>
    </row>
    <row r="207" spans="1:19" s="204" customFormat="1" ht="44.25" customHeight="1" x14ac:dyDescent="0.25">
      <c r="A207" s="326"/>
      <c r="B207" s="323"/>
      <c r="C207" s="216" t="s">
        <v>84</v>
      </c>
      <c r="D207" s="209">
        <f>21.79+11.56</f>
        <v>33.35</v>
      </c>
      <c r="E207" s="210">
        <v>55.36</v>
      </c>
      <c r="F207" s="210">
        <f t="shared" si="4"/>
        <v>1846.2560000000001</v>
      </c>
      <c r="G207" s="210" t="e">
        <f>E207/#REF!*100</f>
        <v>#REF!</v>
      </c>
      <c r="H207" s="210">
        <v>55.36</v>
      </c>
      <c r="I207" s="210">
        <v>63.32</v>
      </c>
      <c r="J207" s="210">
        <v>66.47</v>
      </c>
      <c r="K207" s="210">
        <v>72.98</v>
      </c>
      <c r="L207" s="217" t="s">
        <v>362</v>
      </c>
      <c r="M207" s="217" t="s">
        <v>362</v>
      </c>
      <c r="N207" s="217" t="s">
        <v>362</v>
      </c>
      <c r="O207" s="217" t="s">
        <v>362</v>
      </c>
      <c r="P207" s="218" t="s">
        <v>362</v>
      </c>
      <c r="Q207" s="218" t="s">
        <v>362</v>
      </c>
      <c r="R207" s="218" t="s">
        <v>362</v>
      </c>
      <c r="S207" s="218" t="s">
        <v>362</v>
      </c>
    </row>
    <row r="208" spans="1:19" s="204" customFormat="1" ht="30" x14ac:dyDescent="0.25">
      <c r="A208" s="326"/>
      <c r="B208" s="323"/>
      <c r="C208" s="216" t="s">
        <v>85</v>
      </c>
      <c r="D208" s="209">
        <v>13.51</v>
      </c>
      <c r="E208" s="210">
        <v>50.18</v>
      </c>
      <c r="F208" s="210">
        <f t="shared" si="4"/>
        <v>677.93179999999995</v>
      </c>
      <c r="G208" s="210" t="e">
        <f>E208/#REF!*100</f>
        <v>#REF!</v>
      </c>
      <c r="H208" s="210">
        <v>50.18</v>
      </c>
      <c r="I208" s="210">
        <f>H208*1.144</f>
        <v>57.405919999999995</v>
      </c>
      <c r="J208" s="210">
        <v>66.47</v>
      </c>
      <c r="K208" s="210">
        <v>72.98</v>
      </c>
      <c r="L208" s="217" t="s">
        <v>362</v>
      </c>
      <c r="M208" s="217" t="s">
        <v>362</v>
      </c>
      <c r="N208" s="217" t="s">
        <v>362</v>
      </c>
      <c r="O208" s="217" t="s">
        <v>362</v>
      </c>
      <c r="P208" s="218" t="s">
        <v>362</v>
      </c>
      <c r="Q208" s="218" t="s">
        <v>362</v>
      </c>
      <c r="R208" s="218" t="s">
        <v>362</v>
      </c>
      <c r="S208" s="218" t="s">
        <v>362</v>
      </c>
    </row>
    <row r="209" spans="1:19" s="204" customFormat="1" ht="30" x14ac:dyDescent="0.25">
      <c r="A209" s="326"/>
      <c r="B209" s="323"/>
      <c r="C209" s="216" t="s">
        <v>86</v>
      </c>
      <c r="D209" s="209">
        <v>20.78</v>
      </c>
      <c r="E209" s="210">
        <v>43.34</v>
      </c>
      <c r="F209" s="210">
        <f t="shared" si="4"/>
        <v>900.60520000000008</v>
      </c>
      <c r="G209" s="210" t="e">
        <f>E209/#REF!*100</f>
        <v>#REF!</v>
      </c>
      <c r="H209" s="210">
        <v>43.34</v>
      </c>
      <c r="I209" s="210">
        <f>H209*1.144</f>
        <v>49.580959999999997</v>
      </c>
      <c r="J209" s="210">
        <v>66.47</v>
      </c>
      <c r="K209" s="210">
        <v>72.98</v>
      </c>
      <c r="L209" s="217" t="s">
        <v>362</v>
      </c>
      <c r="M209" s="217" t="s">
        <v>362</v>
      </c>
      <c r="N209" s="217" t="s">
        <v>362</v>
      </c>
      <c r="O209" s="217" t="s">
        <v>362</v>
      </c>
      <c r="P209" s="218" t="s">
        <v>362</v>
      </c>
      <c r="Q209" s="218" t="s">
        <v>362</v>
      </c>
      <c r="R209" s="218" t="s">
        <v>362</v>
      </c>
      <c r="S209" s="218" t="s">
        <v>362</v>
      </c>
    </row>
    <row r="210" spans="1:19" s="204" customFormat="1" ht="30" x14ac:dyDescent="0.25">
      <c r="A210" s="326"/>
      <c r="B210" s="323"/>
      <c r="C210" s="216" t="s">
        <v>87</v>
      </c>
      <c r="D210" s="209">
        <v>14.84</v>
      </c>
      <c r="E210" s="210">
        <v>36.85</v>
      </c>
      <c r="F210" s="210">
        <f t="shared" si="4"/>
        <v>546.85400000000004</v>
      </c>
      <c r="G210" s="210" t="e">
        <f>E210/#REF!*100</f>
        <v>#REF!</v>
      </c>
      <c r="H210" s="210">
        <v>36.85</v>
      </c>
      <c r="I210" s="210">
        <f>H210*1.144</f>
        <v>42.156399999999998</v>
      </c>
      <c r="J210" s="210">
        <v>66.47</v>
      </c>
      <c r="K210" s="210">
        <v>72.98</v>
      </c>
      <c r="L210" s="217" t="s">
        <v>362</v>
      </c>
      <c r="M210" s="217" t="s">
        <v>362</v>
      </c>
      <c r="N210" s="217" t="s">
        <v>362</v>
      </c>
      <c r="O210" s="217" t="s">
        <v>362</v>
      </c>
      <c r="P210" s="218" t="s">
        <v>362</v>
      </c>
      <c r="Q210" s="218" t="s">
        <v>362</v>
      </c>
      <c r="R210" s="218" t="s">
        <v>362</v>
      </c>
      <c r="S210" s="218" t="s">
        <v>362</v>
      </c>
    </row>
    <row r="211" spans="1:19" s="204" customFormat="1" ht="30" x14ac:dyDescent="0.25">
      <c r="A211" s="326"/>
      <c r="B211" s="323"/>
      <c r="C211" s="216" t="s">
        <v>88</v>
      </c>
      <c r="D211" s="209">
        <v>17.86</v>
      </c>
      <c r="E211" s="210">
        <v>41.09</v>
      </c>
      <c r="F211" s="210">
        <f t="shared" si="4"/>
        <v>733.86740000000009</v>
      </c>
      <c r="G211" s="210" t="e">
        <f>E211/#REF!*100</f>
        <v>#REF!</v>
      </c>
      <c r="H211" s="210">
        <v>41.09</v>
      </c>
      <c r="I211" s="210">
        <v>47</v>
      </c>
      <c r="J211" s="210">
        <v>66.47</v>
      </c>
      <c r="K211" s="210">
        <v>72.98</v>
      </c>
      <c r="L211" s="217" t="s">
        <v>362</v>
      </c>
      <c r="M211" s="217" t="s">
        <v>362</v>
      </c>
      <c r="N211" s="217" t="s">
        <v>362</v>
      </c>
      <c r="O211" s="217" t="s">
        <v>362</v>
      </c>
      <c r="P211" s="218" t="s">
        <v>362</v>
      </c>
      <c r="Q211" s="218" t="s">
        <v>362</v>
      </c>
      <c r="R211" s="218" t="s">
        <v>362</v>
      </c>
      <c r="S211" s="218" t="s">
        <v>362</v>
      </c>
    </row>
    <row r="212" spans="1:19" s="204" customFormat="1" x14ac:dyDescent="0.25">
      <c r="A212" s="326"/>
      <c r="B212" s="323"/>
      <c r="C212" s="216" t="s">
        <v>89</v>
      </c>
      <c r="D212" s="209">
        <v>12.65</v>
      </c>
      <c r="E212" s="210">
        <v>42.86</v>
      </c>
      <c r="F212" s="210">
        <f t="shared" si="4"/>
        <v>542.17899999999997</v>
      </c>
      <c r="G212" s="210" t="e">
        <f>E212/#REF!*100</f>
        <v>#REF!</v>
      </c>
      <c r="H212" s="210">
        <v>42.86</v>
      </c>
      <c r="I212" s="210">
        <f>H212*1.144</f>
        <v>49.031839999999995</v>
      </c>
      <c r="J212" s="210">
        <v>66.47</v>
      </c>
      <c r="K212" s="210">
        <v>72.98</v>
      </c>
      <c r="L212" s="217" t="s">
        <v>362</v>
      </c>
      <c r="M212" s="217" t="s">
        <v>362</v>
      </c>
      <c r="N212" s="217" t="s">
        <v>362</v>
      </c>
      <c r="O212" s="217" t="s">
        <v>362</v>
      </c>
      <c r="P212" s="218" t="s">
        <v>362</v>
      </c>
      <c r="Q212" s="218" t="s">
        <v>362</v>
      </c>
      <c r="R212" s="218" t="s">
        <v>362</v>
      </c>
      <c r="S212" s="218" t="s">
        <v>362</v>
      </c>
    </row>
    <row r="213" spans="1:19" s="204" customFormat="1" x14ac:dyDescent="0.25">
      <c r="A213" s="326"/>
      <c r="B213" s="323"/>
      <c r="C213" s="216" t="s">
        <v>90</v>
      </c>
      <c r="D213" s="209">
        <v>14.7</v>
      </c>
      <c r="E213" s="210">
        <v>34.56</v>
      </c>
      <c r="F213" s="210">
        <f t="shared" si="4"/>
        <v>508.03199999999998</v>
      </c>
      <c r="G213" s="210" t="e">
        <f>E213/#REF!*100</f>
        <v>#REF!</v>
      </c>
      <c r="H213" s="210">
        <v>34.56</v>
      </c>
      <c r="I213" s="210">
        <f>H213*1.144</f>
        <v>39.536639999999998</v>
      </c>
      <c r="J213" s="210">
        <v>66.47</v>
      </c>
      <c r="K213" s="210">
        <v>72.98</v>
      </c>
      <c r="L213" s="217" t="s">
        <v>362</v>
      </c>
      <c r="M213" s="217" t="s">
        <v>362</v>
      </c>
      <c r="N213" s="217" t="s">
        <v>362</v>
      </c>
      <c r="O213" s="217" t="s">
        <v>362</v>
      </c>
      <c r="P213" s="218" t="s">
        <v>362</v>
      </c>
      <c r="Q213" s="218" t="s">
        <v>362</v>
      </c>
      <c r="R213" s="218" t="s">
        <v>362</v>
      </c>
      <c r="S213" s="218" t="s">
        <v>362</v>
      </c>
    </row>
    <row r="214" spans="1:19" s="204" customFormat="1" x14ac:dyDescent="0.25">
      <c r="A214" s="326"/>
      <c r="B214" s="323"/>
      <c r="C214" s="216" t="s">
        <v>91</v>
      </c>
      <c r="D214" s="209">
        <v>33.54</v>
      </c>
      <c r="E214" s="210">
        <v>34.99</v>
      </c>
      <c r="F214" s="210">
        <f t="shared" si="4"/>
        <v>1173.5645999999999</v>
      </c>
      <c r="G214" s="210" t="e">
        <f>E214/#REF!*100</f>
        <v>#REF!</v>
      </c>
      <c r="H214" s="210">
        <v>34.99</v>
      </c>
      <c r="I214" s="210">
        <f>H214*1.144</f>
        <v>40.028559999999999</v>
      </c>
      <c r="J214" s="210">
        <v>66.47</v>
      </c>
      <c r="K214" s="210">
        <v>72.98</v>
      </c>
      <c r="L214" s="217" t="s">
        <v>362</v>
      </c>
      <c r="M214" s="217" t="s">
        <v>362</v>
      </c>
      <c r="N214" s="217" t="s">
        <v>362</v>
      </c>
      <c r="O214" s="217" t="s">
        <v>362</v>
      </c>
      <c r="P214" s="218" t="s">
        <v>362</v>
      </c>
      <c r="Q214" s="218" t="s">
        <v>362</v>
      </c>
      <c r="R214" s="218" t="s">
        <v>362</v>
      </c>
      <c r="S214" s="218" t="s">
        <v>362</v>
      </c>
    </row>
    <row r="215" spans="1:19" s="204" customFormat="1" x14ac:dyDescent="0.25">
      <c r="A215" s="326"/>
      <c r="B215" s="323"/>
      <c r="C215" s="216" t="s">
        <v>92</v>
      </c>
      <c r="D215" s="209">
        <v>20.27</v>
      </c>
      <c r="E215" s="210">
        <v>42.64</v>
      </c>
      <c r="F215" s="210">
        <f t="shared" si="4"/>
        <v>864.31280000000004</v>
      </c>
      <c r="G215" s="210" t="e">
        <f>E215/#REF!*100</f>
        <v>#REF!</v>
      </c>
      <c r="H215" s="210">
        <v>42.64</v>
      </c>
      <c r="I215" s="210">
        <f>H215*1.144</f>
        <v>48.780159999999995</v>
      </c>
      <c r="J215" s="210">
        <v>66.47</v>
      </c>
      <c r="K215" s="210">
        <v>72.98</v>
      </c>
      <c r="L215" s="217" t="s">
        <v>362</v>
      </c>
      <c r="M215" s="217" t="s">
        <v>362</v>
      </c>
      <c r="N215" s="217" t="s">
        <v>362</v>
      </c>
      <c r="O215" s="217" t="s">
        <v>362</v>
      </c>
      <c r="P215" s="218" t="s">
        <v>362</v>
      </c>
      <c r="Q215" s="218" t="s">
        <v>362</v>
      </c>
      <c r="R215" s="218" t="s">
        <v>362</v>
      </c>
      <c r="S215" s="218" t="s">
        <v>362</v>
      </c>
    </row>
    <row r="216" spans="1:19" s="204" customFormat="1" ht="135" x14ac:dyDescent="0.25">
      <c r="A216" s="326"/>
      <c r="B216" s="323"/>
      <c r="C216" s="216" t="s">
        <v>93</v>
      </c>
      <c r="D216" s="209">
        <f>218.25-57.42-39.73</f>
        <v>121.1</v>
      </c>
      <c r="E216" s="210">
        <v>46.93</v>
      </c>
      <c r="F216" s="210">
        <f t="shared" si="4"/>
        <v>5683.223</v>
      </c>
      <c r="G216" s="210" t="e">
        <f>E216/#REF!*100</f>
        <v>#REF!</v>
      </c>
      <c r="H216" s="210">
        <v>46.93</v>
      </c>
      <c r="I216" s="210">
        <f>H216*1.144</f>
        <v>53.687919999999998</v>
      </c>
      <c r="J216" s="210">
        <v>66.47</v>
      </c>
      <c r="K216" s="210">
        <v>72.98</v>
      </c>
      <c r="L216" s="217" t="s">
        <v>362</v>
      </c>
      <c r="M216" s="217" t="s">
        <v>362</v>
      </c>
      <c r="N216" s="217" t="s">
        <v>362</v>
      </c>
      <c r="O216" s="217" t="s">
        <v>362</v>
      </c>
      <c r="P216" s="218" t="s">
        <v>362</v>
      </c>
      <c r="Q216" s="218" t="s">
        <v>362</v>
      </c>
      <c r="R216" s="218" t="s">
        <v>362</v>
      </c>
      <c r="S216" s="218" t="s">
        <v>362</v>
      </c>
    </row>
    <row r="217" spans="1:19" s="204" customFormat="1" x14ac:dyDescent="0.25">
      <c r="A217" s="326"/>
      <c r="B217" s="323"/>
      <c r="C217" s="216" t="s">
        <v>153</v>
      </c>
      <c r="D217" s="209">
        <v>57.42</v>
      </c>
      <c r="E217" s="210">
        <v>49.4</v>
      </c>
      <c r="F217" s="210">
        <f t="shared" si="4"/>
        <v>2836.5480000000002</v>
      </c>
      <c r="G217" s="210" t="e">
        <f>E217/#REF!*100</f>
        <v>#REF!</v>
      </c>
      <c r="H217" s="210">
        <v>49.4</v>
      </c>
      <c r="I217" s="210">
        <v>56.52</v>
      </c>
      <c r="J217" s="210">
        <v>66.47</v>
      </c>
      <c r="K217" s="210">
        <v>72.98</v>
      </c>
      <c r="L217" s="217" t="s">
        <v>362</v>
      </c>
      <c r="M217" s="217" t="s">
        <v>362</v>
      </c>
      <c r="N217" s="217" t="s">
        <v>362</v>
      </c>
      <c r="O217" s="217" t="s">
        <v>362</v>
      </c>
      <c r="P217" s="218" t="s">
        <v>362</v>
      </c>
      <c r="Q217" s="218" t="s">
        <v>362</v>
      </c>
      <c r="R217" s="218" t="s">
        <v>362</v>
      </c>
      <c r="S217" s="218" t="s">
        <v>362</v>
      </c>
    </row>
    <row r="218" spans="1:19" s="204" customFormat="1" ht="30" x14ac:dyDescent="0.25">
      <c r="A218" s="326"/>
      <c r="B218" s="323"/>
      <c r="C218" s="232" t="s">
        <v>296</v>
      </c>
      <c r="D218" s="209">
        <v>39.729999999999997</v>
      </c>
      <c r="E218" s="210">
        <v>40.49</v>
      </c>
      <c r="F218" s="210">
        <f t="shared" si="4"/>
        <v>1608.6677</v>
      </c>
      <c r="G218" s="210" t="e">
        <f>E218/#REF!*100</f>
        <v>#REF!</v>
      </c>
      <c r="H218" s="210">
        <v>40.49</v>
      </c>
      <c r="I218" s="210">
        <f>H218*1.144</f>
        <v>46.32056</v>
      </c>
      <c r="J218" s="210">
        <v>66.47</v>
      </c>
      <c r="K218" s="210">
        <v>72.98</v>
      </c>
      <c r="L218" s="217" t="s">
        <v>362</v>
      </c>
      <c r="M218" s="217" t="s">
        <v>362</v>
      </c>
      <c r="N218" s="217" t="s">
        <v>362</v>
      </c>
      <c r="O218" s="217" t="s">
        <v>362</v>
      </c>
      <c r="P218" s="218" t="s">
        <v>362</v>
      </c>
      <c r="Q218" s="218" t="s">
        <v>362</v>
      </c>
      <c r="R218" s="218" t="s">
        <v>362</v>
      </c>
      <c r="S218" s="218" t="s">
        <v>362</v>
      </c>
    </row>
    <row r="219" spans="1:19" s="204" customFormat="1" ht="75" x14ac:dyDescent="0.25">
      <c r="A219" s="327"/>
      <c r="B219" s="324"/>
      <c r="C219" s="208" t="s">
        <v>149</v>
      </c>
      <c r="D219" s="213">
        <v>99.91</v>
      </c>
      <c r="E219" s="210">
        <v>47.04</v>
      </c>
      <c r="F219" s="210">
        <f t="shared" ref="F219" si="5">D219*E219</f>
        <v>4699.7663999999995</v>
      </c>
      <c r="G219" s="210" t="e">
        <f>E219/#REF!*100</f>
        <v>#REF!</v>
      </c>
      <c r="H219" s="210">
        <v>47.04</v>
      </c>
      <c r="I219" s="210">
        <f>H219*1.144</f>
        <v>53.813759999999995</v>
      </c>
      <c r="J219" s="210">
        <v>66.47</v>
      </c>
      <c r="K219" s="210">
        <v>72.98</v>
      </c>
      <c r="L219" s="217" t="s">
        <v>362</v>
      </c>
      <c r="M219" s="217" t="s">
        <v>362</v>
      </c>
      <c r="N219" s="217" t="s">
        <v>362</v>
      </c>
      <c r="O219" s="217" t="s">
        <v>362</v>
      </c>
      <c r="P219" s="218" t="s">
        <v>362</v>
      </c>
      <c r="Q219" s="218" t="s">
        <v>362</v>
      </c>
      <c r="R219" s="218" t="s">
        <v>362</v>
      </c>
      <c r="S219" s="218" t="s">
        <v>362</v>
      </c>
    </row>
    <row r="220" spans="1:19" s="204" customFormat="1" ht="30" x14ac:dyDescent="0.25">
      <c r="A220" s="208">
        <v>84</v>
      </c>
      <c r="B220" s="215" t="s">
        <v>243</v>
      </c>
      <c r="C220" s="208" t="s">
        <v>366</v>
      </c>
      <c r="D220" s="212"/>
      <c r="E220" s="210"/>
      <c r="F220" s="233"/>
      <c r="G220" s="234"/>
      <c r="H220" s="223" t="s">
        <v>362</v>
      </c>
      <c r="I220" s="223" t="s">
        <v>362</v>
      </c>
      <c r="J220" s="214" t="s">
        <v>362</v>
      </c>
      <c r="K220" s="214" t="s">
        <v>362</v>
      </c>
      <c r="L220" s="218" t="s">
        <v>362</v>
      </c>
      <c r="M220" s="218" t="s">
        <v>362</v>
      </c>
      <c r="N220" s="218" t="s">
        <v>362</v>
      </c>
      <c r="O220" s="218" t="s">
        <v>362</v>
      </c>
      <c r="P220" s="208">
        <v>644.02</v>
      </c>
      <c r="Q220" s="222">
        <v>705.2</v>
      </c>
      <c r="R220" s="208">
        <v>839.76</v>
      </c>
      <c r="S220" s="208">
        <v>918.98</v>
      </c>
    </row>
    <row r="221" spans="1:19" s="204" customFormat="1" ht="60" customHeight="1" x14ac:dyDescent="0.25">
      <c r="A221" s="208">
        <v>85</v>
      </c>
      <c r="B221" s="215" t="s">
        <v>286</v>
      </c>
      <c r="C221" s="208" t="s">
        <v>367</v>
      </c>
      <c r="D221" s="212"/>
      <c r="E221" s="233"/>
      <c r="F221" s="233"/>
      <c r="G221" s="234"/>
      <c r="H221" s="223" t="s">
        <v>362</v>
      </c>
      <c r="I221" s="235" t="s">
        <v>362</v>
      </c>
      <c r="J221" s="214" t="s">
        <v>362</v>
      </c>
      <c r="K221" s="214" t="s">
        <v>362</v>
      </c>
      <c r="L221" s="218" t="s">
        <v>362</v>
      </c>
      <c r="M221" s="218" t="s">
        <v>362</v>
      </c>
      <c r="N221" s="218" t="s">
        <v>362</v>
      </c>
      <c r="O221" s="218" t="s">
        <v>362</v>
      </c>
      <c r="P221" s="208">
        <v>597.04</v>
      </c>
      <c r="Q221" s="208">
        <v>657.34</v>
      </c>
      <c r="R221" s="208">
        <v>597.04</v>
      </c>
      <c r="S221" s="208">
        <v>657.34</v>
      </c>
    </row>
    <row r="222" spans="1:19" s="204" customFormat="1" x14ac:dyDescent="0.25">
      <c r="B222" s="205"/>
      <c r="D222" s="206"/>
      <c r="E222" s="207"/>
      <c r="F222" s="207"/>
      <c r="G222" s="207"/>
      <c r="H222" s="207"/>
      <c r="I222" s="207"/>
      <c r="J222" s="207"/>
      <c r="K222" s="207"/>
    </row>
    <row r="223" spans="1:19" s="204" customFormat="1" x14ac:dyDescent="0.25">
      <c r="B223" s="205"/>
      <c r="D223" s="206"/>
      <c r="E223" s="207"/>
      <c r="F223" s="207"/>
      <c r="G223" s="207"/>
      <c r="H223" s="207"/>
      <c r="I223" s="207"/>
      <c r="J223" s="207"/>
      <c r="K223" s="207"/>
    </row>
    <row r="224" spans="1:19" s="204" customFormat="1" x14ac:dyDescent="0.25">
      <c r="B224" s="205"/>
      <c r="D224" s="206"/>
      <c r="E224" s="207"/>
      <c r="F224" s="207"/>
      <c r="G224" s="207"/>
      <c r="H224" s="207"/>
      <c r="I224" s="207"/>
      <c r="J224" s="207"/>
      <c r="K224" s="207"/>
    </row>
    <row r="225" spans="1:19" s="204" customFormat="1" x14ac:dyDescent="0.25">
      <c r="B225" s="205"/>
      <c r="D225" s="206"/>
      <c r="E225" s="207"/>
      <c r="F225" s="207"/>
      <c r="G225" s="207"/>
      <c r="H225" s="207"/>
      <c r="I225" s="207"/>
      <c r="J225" s="207"/>
      <c r="K225" s="207"/>
      <c r="P225" s="169"/>
      <c r="Q225" s="169"/>
      <c r="R225" s="169"/>
      <c r="S225" s="169"/>
    </row>
    <row r="226" spans="1:19" x14ac:dyDescent="0.25">
      <c r="A226" s="204"/>
      <c r="B226" s="205"/>
      <c r="C226" s="204"/>
      <c r="D226" s="206"/>
      <c r="E226" s="207"/>
      <c r="F226" s="207"/>
      <c r="G226" s="207"/>
      <c r="H226" s="207"/>
      <c r="I226" s="207"/>
      <c r="J226" s="207"/>
      <c r="K226" s="207"/>
      <c r="L226" s="204"/>
      <c r="M226" s="204"/>
      <c r="N226" s="204"/>
      <c r="O226" s="204"/>
    </row>
    <row r="227" spans="1:19" x14ac:dyDescent="0.25">
      <c r="A227" s="204"/>
      <c r="B227" s="205"/>
      <c r="C227" s="204"/>
      <c r="D227" s="206"/>
      <c r="E227" s="207"/>
      <c r="F227" s="207"/>
      <c r="G227" s="207"/>
      <c r="H227" s="207"/>
      <c r="I227" s="207"/>
      <c r="J227" s="207"/>
      <c r="K227" s="207"/>
      <c r="L227" s="204"/>
      <c r="M227" s="204"/>
      <c r="N227" s="204"/>
      <c r="O227" s="204"/>
    </row>
    <row r="228" spans="1:19" x14ac:dyDescent="0.25">
      <c r="A228" s="204"/>
      <c r="B228" s="205"/>
      <c r="C228" s="204"/>
      <c r="D228" s="206"/>
      <c r="E228" s="207"/>
      <c r="F228" s="207"/>
      <c r="G228" s="207"/>
      <c r="H228" s="207"/>
      <c r="I228" s="207"/>
      <c r="J228" s="207"/>
      <c r="K228" s="207"/>
      <c r="L228" s="204"/>
      <c r="M228" s="204"/>
      <c r="N228" s="204"/>
      <c r="O228" s="204"/>
    </row>
    <row r="229" spans="1:19" x14ac:dyDescent="0.25">
      <c r="A229" s="204"/>
      <c r="B229" s="205"/>
      <c r="C229" s="204"/>
      <c r="D229" s="206"/>
      <c r="E229" s="207"/>
      <c r="F229" s="207"/>
      <c r="G229" s="207"/>
      <c r="H229" s="207"/>
      <c r="I229" s="207"/>
      <c r="J229" s="207"/>
      <c r="K229" s="207"/>
      <c r="L229" s="204"/>
      <c r="M229" s="204"/>
      <c r="N229" s="204"/>
      <c r="O229" s="204"/>
    </row>
    <row r="230" spans="1:19" x14ac:dyDescent="0.25">
      <c r="A230" s="204"/>
      <c r="B230" s="205"/>
      <c r="C230" s="204"/>
      <c r="D230" s="206"/>
      <c r="E230" s="207"/>
      <c r="F230" s="207"/>
      <c r="G230" s="207"/>
      <c r="H230" s="207"/>
      <c r="I230" s="207"/>
      <c r="J230" s="207"/>
      <c r="K230" s="207"/>
      <c r="L230" s="204"/>
      <c r="M230" s="204"/>
      <c r="N230" s="204"/>
      <c r="O230" s="204"/>
    </row>
    <row r="231" spans="1:19" x14ac:dyDescent="0.25">
      <c r="A231" s="204"/>
      <c r="B231" s="205"/>
      <c r="C231" s="204"/>
      <c r="D231" s="206"/>
      <c r="E231" s="207"/>
      <c r="F231" s="207"/>
      <c r="G231" s="207"/>
      <c r="H231" s="207"/>
      <c r="I231" s="207"/>
      <c r="J231" s="207"/>
      <c r="K231" s="207"/>
      <c r="L231" s="204"/>
      <c r="M231" s="204"/>
      <c r="N231" s="204"/>
      <c r="O231" s="204"/>
    </row>
    <row r="232" spans="1:19" x14ac:dyDescent="0.25">
      <c r="A232" s="204"/>
      <c r="B232" s="205"/>
      <c r="C232" s="204"/>
      <c r="D232" s="206"/>
      <c r="E232" s="207"/>
      <c r="F232" s="207"/>
      <c r="G232" s="207"/>
      <c r="H232" s="207"/>
      <c r="I232" s="207"/>
      <c r="J232" s="207"/>
      <c r="K232" s="207"/>
      <c r="L232" s="204"/>
      <c r="M232" s="204"/>
      <c r="N232" s="204"/>
      <c r="O232" s="204"/>
    </row>
    <row r="233" spans="1:19" x14ac:dyDescent="0.25">
      <c r="A233" s="204"/>
      <c r="B233" s="205"/>
      <c r="C233" s="204"/>
      <c r="D233" s="206"/>
      <c r="E233" s="207"/>
      <c r="F233" s="207"/>
      <c r="G233" s="207"/>
      <c r="H233" s="207"/>
      <c r="I233" s="207"/>
      <c r="J233" s="207"/>
      <c r="K233" s="207"/>
      <c r="L233" s="204"/>
      <c r="M233" s="204"/>
      <c r="N233" s="204"/>
      <c r="O233" s="204"/>
    </row>
    <row r="234" spans="1:19" x14ac:dyDescent="0.25">
      <c r="A234" s="204"/>
      <c r="B234" s="205"/>
      <c r="C234" s="204"/>
      <c r="D234" s="206"/>
      <c r="E234" s="207"/>
      <c r="F234" s="207"/>
      <c r="G234" s="207"/>
      <c r="H234" s="207"/>
      <c r="I234" s="207"/>
      <c r="J234" s="207"/>
      <c r="K234" s="207"/>
      <c r="L234" s="204"/>
      <c r="M234" s="204"/>
      <c r="N234" s="204"/>
      <c r="O234" s="204"/>
    </row>
    <row r="235" spans="1:19" x14ac:dyDescent="0.25">
      <c r="A235" s="204"/>
      <c r="B235" s="205"/>
      <c r="C235" s="204"/>
      <c r="D235" s="206"/>
      <c r="E235" s="207"/>
      <c r="F235" s="207"/>
      <c r="G235" s="207"/>
      <c r="H235" s="207"/>
      <c r="I235" s="207"/>
      <c r="J235" s="207"/>
      <c r="K235" s="207"/>
      <c r="L235" s="204"/>
      <c r="M235" s="204"/>
      <c r="N235" s="204"/>
      <c r="O235" s="204"/>
    </row>
    <row r="236" spans="1:19" x14ac:dyDescent="0.25">
      <c r="A236" s="204"/>
      <c r="B236" s="205"/>
      <c r="C236" s="204"/>
      <c r="D236" s="206"/>
      <c r="E236" s="207"/>
      <c r="F236" s="207"/>
      <c r="G236" s="207"/>
      <c r="H236" s="207"/>
      <c r="I236" s="207"/>
      <c r="J236" s="207"/>
      <c r="K236" s="207"/>
      <c r="L236" s="204"/>
      <c r="M236" s="204"/>
      <c r="N236" s="204"/>
      <c r="O236" s="204"/>
    </row>
    <row r="237" spans="1:19" x14ac:dyDescent="0.25">
      <c r="A237" s="204"/>
      <c r="B237" s="205"/>
      <c r="C237" s="204"/>
      <c r="D237" s="206"/>
      <c r="E237" s="207"/>
      <c r="F237" s="207"/>
      <c r="G237" s="207"/>
      <c r="H237" s="207"/>
      <c r="I237" s="207"/>
      <c r="J237" s="207"/>
      <c r="K237" s="207"/>
      <c r="L237" s="204"/>
      <c r="M237" s="204"/>
      <c r="N237" s="204"/>
      <c r="O237" s="204"/>
    </row>
    <row r="238" spans="1:19" x14ac:dyDescent="0.25">
      <c r="A238" s="204"/>
      <c r="B238" s="205"/>
      <c r="C238" s="204"/>
      <c r="D238" s="206"/>
      <c r="E238" s="207"/>
      <c r="F238" s="207"/>
      <c r="G238" s="207"/>
      <c r="H238" s="207"/>
      <c r="I238" s="207"/>
      <c r="J238" s="207"/>
      <c r="K238" s="207"/>
      <c r="L238" s="204"/>
      <c r="M238" s="204"/>
      <c r="N238" s="204"/>
      <c r="O238" s="204"/>
    </row>
    <row r="239" spans="1:19" x14ac:dyDescent="0.25">
      <c r="A239" s="204"/>
      <c r="B239" s="205"/>
      <c r="C239" s="204"/>
      <c r="D239" s="206"/>
      <c r="E239" s="207"/>
      <c r="F239" s="207"/>
      <c r="G239" s="207"/>
      <c r="H239" s="207"/>
      <c r="I239" s="207"/>
      <c r="J239" s="207"/>
      <c r="K239" s="207"/>
      <c r="L239" s="204"/>
      <c r="M239" s="204"/>
      <c r="N239" s="204"/>
      <c r="O239" s="204"/>
    </row>
    <row r="240" spans="1:19" x14ac:dyDescent="0.25">
      <c r="A240" s="204"/>
      <c r="B240" s="205"/>
      <c r="C240" s="204"/>
      <c r="D240" s="206"/>
      <c r="E240" s="207"/>
      <c r="F240" s="207"/>
      <c r="G240" s="207"/>
      <c r="H240" s="207"/>
      <c r="I240" s="207"/>
      <c r="J240" s="207"/>
      <c r="K240" s="207"/>
      <c r="L240" s="204"/>
      <c r="M240" s="204"/>
      <c r="N240" s="204"/>
      <c r="O240" s="204"/>
    </row>
    <row r="241" spans="1:15" x14ac:dyDescent="0.25">
      <c r="A241" s="204"/>
      <c r="B241" s="205"/>
      <c r="C241" s="204"/>
      <c r="D241" s="206"/>
      <c r="E241" s="207"/>
      <c r="F241" s="207"/>
      <c r="G241" s="207"/>
      <c r="H241" s="207"/>
      <c r="I241" s="207"/>
      <c r="J241" s="207"/>
      <c r="K241" s="207"/>
      <c r="L241" s="204"/>
      <c r="M241" s="204"/>
      <c r="N241" s="204"/>
      <c r="O241" s="204"/>
    </row>
    <row r="242" spans="1:15" x14ac:dyDescent="0.25">
      <c r="A242" s="204"/>
      <c r="B242" s="205"/>
      <c r="C242" s="204"/>
      <c r="D242" s="206"/>
      <c r="E242" s="207"/>
      <c r="F242" s="207"/>
      <c r="G242" s="207"/>
      <c r="H242" s="207"/>
      <c r="I242" s="207"/>
      <c r="J242" s="207"/>
      <c r="K242" s="207"/>
      <c r="L242" s="204"/>
      <c r="M242" s="204"/>
      <c r="N242" s="204"/>
      <c r="O242" s="204"/>
    </row>
    <row r="243" spans="1:15" x14ac:dyDescent="0.25">
      <c r="A243" s="204"/>
      <c r="B243" s="205"/>
      <c r="C243" s="204"/>
      <c r="D243" s="206"/>
      <c r="E243" s="207"/>
      <c r="F243" s="207"/>
      <c r="G243" s="207"/>
      <c r="H243" s="207"/>
      <c r="I243" s="207"/>
      <c r="J243" s="207"/>
      <c r="K243" s="207"/>
      <c r="L243" s="204"/>
      <c r="M243" s="204"/>
      <c r="N243" s="204"/>
      <c r="O243" s="204"/>
    </row>
    <row r="244" spans="1:15" x14ac:dyDescent="0.25">
      <c r="A244" s="204"/>
      <c r="B244" s="205"/>
      <c r="C244" s="204"/>
      <c r="D244" s="206"/>
      <c r="E244" s="207"/>
      <c r="F244" s="207"/>
      <c r="G244" s="207"/>
      <c r="H244" s="207"/>
      <c r="I244" s="207"/>
      <c r="J244" s="207"/>
      <c r="K244" s="207"/>
      <c r="L244" s="204"/>
      <c r="M244" s="204"/>
      <c r="N244" s="204"/>
      <c r="O244" s="204"/>
    </row>
    <row r="245" spans="1:15" x14ac:dyDescent="0.25">
      <c r="A245" s="204"/>
      <c r="B245" s="205"/>
      <c r="C245" s="204"/>
      <c r="D245" s="206"/>
      <c r="E245" s="207"/>
      <c r="F245" s="207"/>
      <c r="G245" s="207"/>
      <c r="H245" s="207"/>
      <c r="I245" s="207"/>
      <c r="J245" s="207"/>
      <c r="K245" s="207"/>
      <c r="L245" s="204"/>
      <c r="M245" s="204"/>
      <c r="N245" s="204"/>
      <c r="O245" s="204"/>
    </row>
    <row r="246" spans="1:15" x14ac:dyDescent="0.25">
      <c r="A246" s="204"/>
      <c r="B246" s="205"/>
      <c r="C246" s="204"/>
      <c r="D246" s="206"/>
      <c r="E246" s="207"/>
      <c r="F246" s="207"/>
      <c r="G246" s="207"/>
      <c r="H246" s="207"/>
      <c r="I246" s="207"/>
      <c r="J246" s="207"/>
      <c r="K246" s="207"/>
      <c r="L246" s="204"/>
      <c r="M246" s="204"/>
      <c r="N246" s="204"/>
      <c r="O246" s="204"/>
    </row>
    <row r="247" spans="1:15" x14ac:dyDescent="0.25">
      <c r="A247" s="204"/>
      <c r="B247" s="205"/>
      <c r="C247" s="204"/>
      <c r="D247" s="206"/>
      <c r="E247" s="207"/>
      <c r="F247" s="207"/>
      <c r="G247" s="207"/>
      <c r="H247" s="207"/>
      <c r="I247" s="207"/>
      <c r="J247" s="207"/>
      <c r="K247" s="207"/>
      <c r="L247" s="204"/>
      <c r="M247" s="204"/>
      <c r="N247" s="204"/>
      <c r="O247" s="204"/>
    </row>
    <row r="248" spans="1:15" x14ac:dyDescent="0.25">
      <c r="A248" s="204"/>
      <c r="B248" s="205"/>
      <c r="C248" s="204"/>
      <c r="D248" s="206"/>
      <c r="E248" s="207"/>
      <c r="F248" s="207"/>
      <c r="G248" s="207"/>
      <c r="H248" s="207"/>
      <c r="I248" s="207"/>
      <c r="J248" s="207"/>
      <c r="K248" s="207"/>
      <c r="L248" s="204"/>
      <c r="M248" s="204"/>
      <c r="N248" s="204"/>
      <c r="O248" s="204"/>
    </row>
    <row r="249" spans="1:15" x14ac:dyDescent="0.25">
      <c r="A249" s="204"/>
      <c r="B249" s="205"/>
      <c r="C249" s="204"/>
      <c r="D249" s="206"/>
      <c r="E249" s="207"/>
      <c r="F249" s="207"/>
      <c r="G249" s="207"/>
      <c r="H249" s="207"/>
      <c r="I249" s="207"/>
      <c r="J249" s="207"/>
      <c r="K249" s="207"/>
      <c r="L249" s="204"/>
      <c r="M249" s="204"/>
      <c r="N249" s="204"/>
      <c r="O249" s="204"/>
    </row>
    <row r="250" spans="1:15" x14ac:dyDescent="0.25">
      <c r="A250" s="204"/>
      <c r="B250" s="205"/>
      <c r="C250" s="204"/>
      <c r="D250" s="206"/>
      <c r="E250" s="207"/>
      <c r="F250" s="207"/>
      <c r="G250" s="207"/>
      <c r="H250" s="207"/>
      <c r="I250" s="207"/>
      <c r="J250" s="207"/>
      <c r="K250" s="207"/>
      <c r="L250" s="204"/>
      <c r="M250" s="204"/>
      <c r="N250" s="204"/>
      <c r="O250" s="204"/>
    </row>
    <row r="251" spans="1:15" x14ac:dyDescent="0.25">
      <c r="A251" s="204"/>
      <c r="B251" s="205"/>
      <c r="C251" s="204"/>
      <c r="D251" s="206"/>
      <c r="E251" s="207"/>
      <c r="F251" s="207"/>
      <c r="G251" s="207"/>
      <c r="H251" s="207"/>
      <c r="I251" s="207"/>
      <c r="J251" s="207"/>
      <c r="K251" s="207"/>
      <c r="L251" s="204"/>
      <c r="M251" s="204"/>
      <c r="N251" s="204"/>
      <c r="O251" s="204"/>
    </row>
    <row r="252" spans="1:15" x14ac:dyDescent="0.25">
      <c r="A252" s="204"/>
      <c r="B252" s="205"/>
      <c r="C252" s="204"/>
      <c r="D252" s="206"/>
      <c r="E252" s="207"/>
      <c r="F252" s="207"/>
      <c r="G252" s="207"/>
      <c r="H252" s="207"/>
      <c r="I252" s="207"/>
      <c r="J252" s="207"/>
      <c r="K252" s="207"/>
      <c r="L252" s="204"/>
      <c r="M252" s="204"/>
      <c r="N252" s="204"/>
      <c r="O252" s="204"/>
    </row>
    <row r="253" spans="1:15" x14ac:dyDescent="0.25">
      <c r="A253" s="204"/>
      <c r="B253" s="205"/>
      <c r="C253" s="204"/>
      <c r="D253" s="206"/>
      <c r="E253" s="207"/>
      <c r="F253" s="207"/>
      <c r="G253" s="207"/>
      <c r="H253" s="207"/>
      <c r="I253" s="207"/>
      <c r="J253" s="207"/>
      <c r="K253" s="207"/>
      <c r="L253" s="204"/>
      <c r="M253" s="204"/>
      <c r="N253" s="204"/>
      <c r="O253" s="204"/>
    </row>
    <row r="254" spans="1:15" x14ac:dyDescent="0.25">
      <c r="A254" s="204"/>
      <c r="B254" s="205"/>
      <c r="C254" s="204"/>
      <c r="D254" s="206"/>
      <c r="E254" s="207"/>
      <c r="F254" s="207"/>
      <c r="G254" s="207"/>
      <c r="H254" s="207"/>
      <c r="I254" s="207"/>
      <c r="J254" s="207"/>
      <c r="K254" s="207"/>
      <c r="L254" s="204"/>
      <c r="M254" s="204"/>
      <c r="N254" s="204"/>
      <c r="O254" s="204"/>
    </row>
    <row r="255" spans="1:15" x14ac:dyDescent="0.25">
      <c r="A255" s="204"/>
      <c r="B255" s="205"/>
      <c r="C255" s="204"/>
      <c r="D255" s="206"/>
      <c r="E255" s="207"/>
      <c r="F255" s="207"/>
      <c r="G255" s="207"/>
      <c r="H255" s="207"/>
      <c r="I255" s="207"/>
      <c r="J255" s="207"/>
      <c r="K255" s="207"/>
      <c r="L255" s="204"/>
      <c r="M255" s="204"/>
      <c r="N255" s="204"/>
      <c r="O255" s="204"/>
    </row>
    <row r="256" spans="1:15" x14ac:dyDescent="0.25">
      <c r="A256" s="204"/>
      <c r="B256" s="205"/>
      <c r="C256" s="204"/>
      <c r="D256" s="206"/>
      <c r="E256" s="207"/>
      <c r="F256" s="207"/>
      <c r="G256" s="207"/>
      <c r="H256" s="207"/>
      <c r="I256" s="207"/>
      <c r="J256" s="207"/>
      <c r="K256" s="207"/>
      <c r="L256" s="204"/>
      <c r="M256" s="204"/>
      <c r="N256" s="204"/>
      <c r="O256" s="204"/>
    </row>
    <row r="257" spans="1:15" x14ac:dyDescent="0.25">
      <c r="A257" s="204"/>
      <c r="B257" s="205"/>
      <c r="C257" s="204"/>
      <c r="D257" s="206"/>
      <c r="E257" s="207"/>
      <c r="F257" s="207"/>
      <c r="G257" s="207"/>
      <c r="H257" s="207"/>
      <c r="I257" s="207"/>
      <c r="J257" s="207"/>
      <c r="K257" s="207"/>
      <c r="L257" s="204"/>
      <c r="M257" s="204"/>
      <c r="N257" s="204"/>
      <c r="O257" s="204"/>
    </row>
    <row r="258" spans="1:15" x14ac:dyDescent="0.25">
      <c r="A258" s="204"/>
      <c r="B258" s="205"/>
      <c r="C258" s="204"/>
      <c r="D258" s="206"/>
      <c r="E258" s="207"/>
      <c r="F258" s="207"/>
      <c r="G258" s="207"/>
      <c r="H258" s="207"/>
      <c r="I258" s="207"/>
      <c r="J258" s="207"/>
      <c r="K258" s="207"/>
      <c r="L258" s="204"/>
      <c r="M258" s="204"/>
      <c r="N258" s="204"/>
      <c r="O258" s="204"/>
    </row>
    <row r="259" spans="1:15" x14ac:dyDescent="0.25">
      <c r="A259" s="204"/>
      <c r="B259" s="205"/>
      <c r="C259" s="204"/>
      <c r="D259" s="206"/>
      <c r="E259" s="207"/>
      <c r="F259" s="207"/>
      <c r="G259" s="207"/>
      <c r="H259" s="207"/>
      <c r="I259" s="207"/>
      <c r="J259" s="207"/>
      <c r="K259" s="207"/>
      <c r="L259" s="204"/>
      <c r="M259" s="204"/>
      <c r="N259" s="204"/>
      <c r="O259" s="204"/>
    </row>
    <row r="260" spans="1:15" x14ac:dyDescent="0.25">
      <c r="A260" s="204"/>
      <c r="B260" s="205"/>
      <c r="C260" s="204"/>
      <c r="D260" s="206"/>
      <c r="E260" s="207"/>
      <c r="F260" s="207"/>
      <c r="G260" s="207"/>
      <c r="H260" s="207"/>
      <c r="I260" s="207"/>
      <c r="J260" s="207"/>
      <c r="K260" s="207"/>
      <c r="L260" s="204"/>
      <c r="M260" s="204"/>
      <c r="N260" s="204"/>
      <c r="O260" s="204"/>
    </row>
    <row r="261" spans="1:15" x14ac:dyDescent="0.25">
      <c r="A261" s="204"/>
      <c r="B261" s="205"/>
      <c r="C261" s="204"/>
      <c r="D261" s="206"/>
      <c r="E261" s="207"/>
      <c r="F261" s="207"/>
      <c r="G261" s="207"/>
      <c r="H261" s="207"/>
      <c r="I261" s="207"/>
      <c r="J261" s="207"/>
      <c r="K261" s="207"/>
      <c r="L261" s="204"/>
      <c r="M261" s="204"/>
      <c r="N261" s="204"/>
      <c r="O261" s="204"/>
    </row>
    <row r="262" spans="1:15" x14ac:dyDescent="0.25">
      <c r="A262" s="204"/>
      <c r="B262" s="205"/>
      <c r="C262" s="204"/>
      <c r="D262" s="206"/>
      <c r="E262" s="207"/>
      <c r="F262" s="207"/>
      <c r="G262" s="207"/>
      <c r="H262" s="207"/>
      <c r="I262" s="207"/>
      <c r="J262" s="207"/>
      <c r="K262" s="207"/>
      <c r="L262" s="204"/>
      <c r="M262" s="204"/>
      <c r="N262" s="204"/>
      <c r="O262" s="204"/>
    </row>
    <row r="263" spans="1:15" x14ac:dyDescent="0.25">
      <c r="A263" s="204"/>
      <c r="B263" s="205"/>
      <c r="C263" s="204"/>
      <c r="D263" s="206"/>
      <c r="E263" s="207"/>
      <c r="F263" s="207"/>
      <c r="G263" s="207"/>
      <c r="H263" s="207"/>
      <c r="I263" s="207"/>
      <c r="J263" s="207"/>
      <c r="K263" s="207"/>
      <c r="L263" s="204"/>
      <c r="M263" s="204"/>
      <c r="N263" s="204"/>
      <c r="O263" s="204"/>
    </row>
    <row r="264" spans="1:15" x14ac:dyDescent="0.25">
      <c r="A264" s="204"/>
      <c r="B264" s="205"/>
      <c r="C264" s="204"/>
      <c r="D264" s="206"/>
      <c r="E264" s="207"/>
      <c r="F264" s="207"/>
      <c r="G264" s="207"/>
      <c r="H264" s="207"/>
      <c r="I264" s="207"/>
      <c r="J264" s="207"/>
      <c r="K264" s="207"/>
      <c r="L264" s="204"/>
      <c r="M264" s="204"/>
      <c r="N264" s="204"/>
      <c r="O264" s="204"/>
    </row>
    <row r="265" spans="1:15" x14ac:dyDescent="0.25">
      <c r="A265" s="204"/>
      <c r="B265" s="205"/>
      <c r="C265" s="204"/>
      <c r="D265" s="206"/>
      <c r="E265" s="207"/>
      <c r="F265" s="207"/>
      <c r="G265" s="207"/>
      <c r="H265" s="207"/>
      <c r="I265" s="207"/>
      <c r="J265" s="207"/>
      <c r="K265" s="207"/>
      <c r="L265" s="204"/>
      <c r="M265" s="204"/>
      <c r="N265" s="204"/>
      <c r="O265" s="204"/>
    </row>
    <row r="266" spans="1:15" x14ac:dyDescent="0.25">
      <c r="A266" s="204"/>
      <c r="B266" s="205"/>
      <c r="C266" s="204"/>
      <c r="D266" s="206"/>
      <c r="E266" s="207"/>
      <c r="F266" s="207"/>
      <c r="G266" s="207"/>
      <c r="H266" s="207"/>
      <c r="I266" s="207"/>
      <c r="J266" s="207"/>
      <c r="K266" s="207"/>
      <c r="L266" s="204"/>
      <c r="M266" s="204"/>
      <c r="N266" s="204"/>
      <c r="O266" s="204"/>
    </row>
    <row r="267" spans="1:15" x14ac:dyDescent="0.25">
      <c r="A267" s="204"/>
      <c r="B267" s="205"/>
      <c r="C267" s="204"/>
      <c r="D267" s="206"/>
      <c r="E267" s="207"/>
      <c r="F267" s="207"/>
      <c r="G267" s="207"/>
      <c r="H267" s="207"/>
      <c r="I267" s="207"/>
      <c r="J267" s="207"/>
      <c r="K267" s="207"/>
      <c r="L267" s="204"/>
      <c r="M267" s="204"/>
      <c r="N267" s="204"/>
      <c r="O267" s="204"/>
    </row>
    <row r="268" spans="1:15" x14ac:dyDescent="0.25">
      <c r="A268" s="204"/>
      <c r="B268" s="205"/>
      <c r="C268" s="204"/>
      <c r="D268" s="206"/>
      <c r="E268" s="207"/>
      <c r="F268" s="207"/>
      <c r="G268" s="207"/>
      <c r="H268" s="207"/>
      <c r="I268" s="207"/>
      <c r="J268" s="207"/>
      <c r="K268" s="207"/>
      <c r="L268" s="204"/>
      <c r="M268" s="204"/>
      <c r="N268" s="204"/>
      <c r="O268" s="204"/>
    </row>
    <row r="269" spans="1:15" x14ac:dyDescent="0.25">
      <c r="A269" s="204"/>
      <c r="B269" s="205"/>
      <c r="C269" s="204"/>
      <c r="D269" s="206"/>
      <c r="E269" s="207"/>
      <c r="F269" s="207"/>
      <c r="G269" s="207"/>
      <c r="H269" s="207"/>
      <c r="I269" s="207"/>
      <c r="J269" s="207"/>
      <c r="K269" s="207"/>
      <c r="L269" s="204"/>
      <c r="M269" s="204"/>
      <c r="N269" s="204"/>
      <c r="O269" s="204"/>
    </row>
    <row r="270" spans="1:15" x14ac:dyDescent="0.25">
      <c r="A270" s="204"/>
      <c r="B270" s="205"/>
      <c r="C270" s="204"/>
      <c r="D270" s="206"/>
      <c r="E270" s="207"/>
      <c r="F270" s="207"/>
      <c r="G270" s="207"/>
      <c r="H270" s="207"/>
      <c r="I270" s="207"/>
      <c r="J270" s="207"/>
      <c r="K270" s="207"/>
      <c r="L270" s="204"/>
      <c r="M270" s="204"/>
      <c r="N270" s="204"/>
      <c r="O270" s="204"/>
    </row>
    <row r="271" spans="1:15" x14ac:dyDescent="0.25">
      <c r="A271" s="204"/>
      <c r="B271" s="205"/>
      <c r="C271" s="204"/>
      <c r="D271" s="206"/>
      <c r="E271" s="207"/>
      <c r="F271" s="207"/>
      <c r="G271" s="207"/>
      <c r="H271" s="207"/>
      <c r="I271" s="207"/>
      <c r="J271" s="207"/>
      <c r="K271" s="207"/>
      <c r="L271" s="204"/>
      <c r="M271" s="204"/>
      <c r="N271" s="204"/>
      <c r="O271" s="204"/>
    </row>
    <row r="272" spans="1:15" x14ac:dyDescent="0.25">
      <c r="A272" s="204"/>
      <c r="B272" s="205"/>
      <c r="C272" s="204"/>
      <c r="D272" s="206"/>
      <c r="E272" s="207"/>
      <c r="F272" s="207"/>
      <c r="G272" s="207"/>
      <c r="H272" s="207"/>
      <c r="I272" s="207"/>
      <c r="J272" s="207"/>
      <c r="K272" s="207"/>
      <c r="L272" s="204"/>
      <c r="M272" s="204"/>
      <c r="N272" s="204"/>
      <c r="O272" s="204"/>
    </row>
    <row r="273" spans="1:15" x14ac:dyDescent="0.25">
      <c r="A273" s="204"/>
      <c r="B273" s="205"/>
      <c r="C273" s="204"/>
      <c r="D273" s="206"/>
      <c r="E273" s="207"/>
      <c r="F273" s="207"/>
      <c r="G273" s="207"/>
      <c r="H273" s="207"/>
      <c r="I273" s="207"/>
      <c r="J273" s="207"/>
      <c r="K273" s="207"/>
      <c r="L273" s="204"/>
      <c r="M273" s="204"/>
      <c r="N273" s="204"/>
      <c r="O273" s="204"/>
    </row>
    <row r="274" spans="1:15" x14ac:dyDescent="0.25">
      <c r="A274" s="204"/>
      <c r="B274" s="205"/>
      <c r="C274" s="204"/>
      <c r="D274" s="206"/>
      <c r="E274" s="207"/>
      <c r="F274" s="207"/>
      <c r="G274" s="207"/>
      <c r="H274" s="207"/>
      <c r="I274" s="207"/>
      <c r="J274" s="207"/>
      <c r="K274" s="207"/>
      <c r="L274" s="204"/>
      <c r="M274" s="204"/>
      <c r="N274" s="204"/>
      <c r="O274" s="204"/>
    </row>
    <row r="275" spans="1:15" x14ac:dyDescent="0.25">
      <c r="A275" s="204"/>
      <c r="B275" s="205"/>
      <c r="C275" s="204"/>
      <c r="D275" s="206"/>
      <c r="E275" s="207"/>
      <c r="F275" s="207"/>
      <c r="G275" s="207"/>
      <c r="H275" s="207"/>
      <c r="I275" s="207"/>
      <c r="J275" s="207"/>
      <c r="K275" s="207"/>
      <c r="L275" s="204"/>
      <c r="M275" s="204"/>
      <c r="N275" s="204"/>
      <c r="O275" s="204"/>
    </row>
    <row r="276" spans="1:15" x14ac:dyDescent="0.25">
      <c r="A276" s="204"/>
      <c r="B276" s="205"/>
      <c r="C276" s="204"/>
      <c r="D276" s="206"/>
      <c r="E276" s="207"/>
      <c r="F276" s="207"/>
      <c r="G276" s="207"/>
      <c r="H276" s="207"/>
      <c r="I276" s="207"/>
      <c r="J276" s="207"/>
      <c r="K276" s="207"/>
      <c r="L276" s="204"/>
      <c r="M276" s="204"/>
      <c r="N276" s="204"/>
      <c r="O276" s="204"/>
    </row>
    <row r="277" spans="1:15" x14ac:dyDescent="0.25">
      <c r="A277" s="204"/>
      <c r="B277" s="205"/>
      <c r="C277" s="204"/>
      <c r="D277" s="206"/>
      <c r="E277" s="207"/>
      <c r="F277" s="207"/>
      <c r="G277" s="207"/>
      <c r="H277" s="207"/>
      <c r="I277" s="207"/>
      <c r="J277" s="207"/>
      <c r="K277" s="207"/>
      <c r="L277" s="204"/>
      <c r="M277" s="204"/>
      <c r="N277" s="204"/>
      <c r="O277" s="204"/>
    </row>
    <row r="278" spans="1:15" x14ac:dyDescent="0.25">
      <c r="A278" s="204"/>
      <c r="B278" s="205"/>
      <c r="C278" s="204"/>
      <c r="D278" s="206"/>
      <c r="E278" s="207"/>
      <c r="F278" s="207"/>
      <c r="G278" s="207"/>
      <c r="H278" s="207"/>
      <c r="I278" s="207"/>
      <c r="J278" s="207"/>
      <c r="K278" s="207"/>
      <c r="L278" s="204"/>
      <c r="M278" s="204"/>
      <c r="N278" s="204"/>
      <c r="O278" s="204"/>
    </row>
    <row r="279" spans="1:15" x14ac:dyDescent="0.25">
      <c r="A279" s="204"/>
      <c r="B279" s="205"/>
      <c r="C279" s="204"/>
      <c r="D279" s="206"/>
      <c r="E279" s="207"/>
      <c r="F279" s="207"/>
      <c r="G279" s="207"/>
      <c r="H279" s="207"/>
      <c r="I279" s="207"/>
      <c r="J279" s="207"/>
      <c r="K279" s="207"/>
      <c r="L279" s="204"/>
      <c r="M279" s="204"/>
      <c r="N279" s="204"/>
      <c r="O279" s="204"/>
    </row>
    <row r="280" spans="1:15" x14ac:dyDescent="0.25">
      <c r="A280" s="204"/>
      <c r="B280" s="205"/>
      <c r="C280" s="204"/>
      <c r="D280" s="206"/>
      <c r="E280" s="207"/>
      <c r="F280" s="207"/>
      <c r="G280" s="207"/>
      <c r="H280" s="207"/>
      <c r="I280" s="207"/>
      <c r="J280" s="207"/>
      <c r="K280" s="207"/>
      <c r="L280" s="204"/>
      <c r="M280" s="204"/>
      <c r="N280" s="204"/>
      <c r="O280" s="204"/>
    </row>
    <row r="281" spans="1:15" x14ac:dyDescent="0.25">
      <c r="A281" s="204"/>
      <c r="B281" s="205"/>
      <c r="C281" s="204"/>
      <c r="D281" s="206"/>
      <c r="E281" s="207"/>
      <c r="F281" s="207"/>
      <c r="G281" s="207"/>
      <c r="H281" s="207"/>
      <c r="I281" s="207"/>
      <c r="J281" s="207"/>
      <c r="K281" s="207"/>
      <c r="L281" s="204"/>
      <c r="M281" s="204"/>
      <c r="N281" s="204"/>
      <c r="O281" s="204"/>
    </row>
    <row r="282" spans="1:15" x14ac:dyDescent="0.25">
      <c r="A282" s="204"/>
      <c r="B282" s="205"/>
      <c r="C282" s="204"/>
      <c r="D282" s="206"/>
      <c r="E282" s="207"/>
      <c r="F282" s="207"/>
      <c r="G282" s="207"/>
      <c r="H282" s="207"/>
      <c r="I282" s="207"/>
      <c r="J282" s="207"/>
      <c r="K282" s="207"/>
      <c r="L282" s="204"/>
      <c r="M282" s="204"/>
      <c r="N282" s="204"/>
      <c r="O282" s="204"/>
    </row>
    <row r="283" spans="1:15" x14ac:dyDescent="0.25">
      <c r="A283" s="204"/>
      <c r="B283" s="205"/>
      <c r="C283" s="204"/>
      <c r="D283" s="206"/>
      <c r="E283" s="207"/>
      <c r="F283" s="207"/>
      <c r="G283" s="207"/>
      <c r="H283" s="207"/>
      <c r="I283" s="207"/>
      <c r="J283" s="207"/>
      <c r="K283" s="207"/>
      <c r="L283" s="204"/>
      <c r="M283" s="204"/>
      <c r="N283" s="204"/>
      <c r="O283" s="204"/>
    </row>
    <row r="284" spans="1:15" x14ac:dyDescent="0.25">
      <c r="A284" s="204"/>
      <c r="B284" s="205"/>
      <c r="C284" s="204"/>
      <c r="D284" s="206"/>
      <c r="E284" s="207"/>
      <c r="F284" s="207"/>
      <c r="G284" s="207"/>
      <c r="H284" s="207"/>
      <c r="I284" s="207"/>
      <c r="J284" s="207"/>
      <c r="K284" s="207"/>
      <c r="L284" s="204"/>
      <c r="M284" s="204"/>
      <c r="N284" s="204"/>
      <c r="O284" s="204"/>
    </row>
    <row r="285" spans="1:15" x14ac:dyDescent="0.25">
      <c r="A285" s="204"/>
      <c r="B285" s="205"/>
      <c r="C285" s="204"/>
      <c r="D285" s="206"/>
      <c r="E285" s="207"/>
      <c r="F285" s="207"/>
      <c r="G285" s="207"/>
      <c r="H285" s="207"/>
      <c r="I285" s="207"/>
      <c r="J285" s="207"/>
      <c r="K285" s="207"/>
      <c r="L285" s="204"/>
      <c r="M285" s="204"/>
      <c r="N285" s="204"/>
      <c r="O285" s="204"/>
    </row>
    <row r="286" spans="1:15" x14ac:dyDescent="0.25">
      <c r="A286" s="204"/>
      <c r="B286" s="205"/>
      <c r="C286" s="204"/>
      <c r="D286" s="206"/>
      <c r="E286" s="207"/>
      <c r="F286" s="207"/>
      <c r="G286" s="207"/>
      <c r="H286" s="207"/>
      <c r="I286" s="207"/>
      <c r="J286" s="207"/>
      <c r="K286" s="207"/>
      <c r="L286" s="204"/>
      <c r="M286" s="204"/>
      <c r="N286" s="204"/>
      <c r="O286" s="204"/>
    </row>
    <row r="287" spans="1:15" x14ac:dyDescent="0.25">
      <c r="A287" s="204"/>
      <c r="B287" s="205"/>
      <c r="C287" s="204"/>
      <c r="D287" s="206"/>
      <c r="E287" s="207"/>
      <c r="F287" s="207"/>
      <c r="G287" s="207"/>
      <c r="H287" s="207"/>
      <c r="I287" s="207"/>
      <c r="J287" s="207"/>
      <c r="K287" s="207"/>
      <c r="L287" s="204"/>
      <c r="M287" s="204"/>
      <c r="N287" s="204"/>
      <c r="O287" s="204"/>
    </row>
    <row r="288" spans="1:15" x14ac:dyDescent="0.25">
      <c r="A288" s="204"/>
      <c r="B288" s="205"/>
      <c r="C288" s="204"/>
      <c r="D288" s="206"/>
      <c r="E288" s="207"/>
      <c r="F288" s="207"/>
      <c r="G288" s="207"/>
      <c r="H288" s="207"/>
      <c r="I288" s="207"/>
      <c r="J288" s="207"/>
      <c r="K288" s="207"/>
      <c r="L288" s="204"/>
      <c r="M288" s="204"/>
      <c r="N288" s="204"/>
      <c r="O288" s="204"/>
    </row>
    <row r="289" spans="1:15" x14ac:dyDescent="0.25">
      <c r="A289" s="204"/>
      <c r="B289" s="205"/>
      <c r="C289" s="204"/>
      <c r="D289" s="206"/>
      <c r="E289" s="207"/>
      <c r="F289" s="207"/>
      <c r="G289" s="207"/>
      <c r="H289" s="207"/>
      <c r="I289" s="207"/>
      <c r="J289" s="207"/>
      <c r="K289" s="207"/>
      <c r="L289" s="204"/>
      <c r="M289" s="204"/>
      <c r="N289" s="204"/>
      <c r="O289" s="204"/>
    </row>
    <row r="290" spans="1:15" x14ac:dyDescent="0.25">
      <c r="A290" s="204"/>
      <c r="B290" s="205"/>
      <c r="C290" s="204"/>
      <c r="D290" s="206"/>
      <c r="E290" s="207"/>
      <c r="F290" s="207"/>
      <c r="G290" s="207"/>
      <c r="H290" s="207"/>
      <c r="I290" s="207"/>
      <c r="J290" s="207"/>
      <c r="K290" s="207"/>
      <c r="L290" s="204"/>
      <c r="M290" s="204"/>
      <c r="N290" s="204"/>
      <c r="O290" s="204"/>
    </row>
    <row r="291" spans="1:15" x14ac:dyDescent="0.25">
      <c r="A291" s="204"/>
      <c r="B291" s="205"/>
      <c r="C291" s="204"/>
      <c r="D291" s="206"/>
      <c r="E291" s="207"/>
      <c r="F291" s="207"/>
      <c r="G291" s="207"/>
      <c r="H291" s="207"/>
      <c r="I291" s="207"/>
      <c r="J291" s="207"/>
      <c r="K291" s="207"/>
      <c r="L291" s="204"/>
      <c r="M291" s="204"/>
      <c r="N291" s="204"/>
      <c r="O291" s="204"/>
    </row>
    <row r="292" spans="1:15" x14ac:dyDescent="0.25">
      <c r="A292" s="204"/>
      <c r="B292" s="205"/>
      <c r="C292" s="204"/>
      <c r="D292" s="206"/>
      <c r="E292" s="207"/>
      <c r="F292" s="207"/>
      <c r="G292" s="207"/>
      <c r="H292" s="207"/>
      <c r="I292" s="207"/>
      <c r="J292" s="207"/>
      <c r="K292" s="207"/>
      <c r="L292" s="204"/>
      <c r="M292" s="204"/>
      <c r="N292" s="204"/>
      <c r="O292" s="204"/>
    </row>
    <row r="293" spans="1:15" x14ac:dyDescent="0.25">
      <c r="A293" s="204"/>
      <c r="B293" s="205"/>
      <c r="C293" s="204"/>
      <c r="D293" s="206"/>
      <c r="E293" s="207"/>
      <c r="F293" s="207"/>
      <c r="G293" s="207"/>
      <c r="H293" s="207"/>
      <c r="I293" s="207"/>
      <c r="J293" s="207"/>
      <c r="K293" s="207"/>
      <c r="L293" s="204"/>
      <c r="M293" s="204"/>
      <c r="N293" s="204"/>
      <c r="O293" s="204"/>
    </row>
    <row r="294" spans="1:15" x14ac:dyDescent="0.25">
      <c r="A294" s="204"/>
      <c r="B294" s="205"/>
      <c r="C294" s="204"/>
      <c r="D294" s="206"/>
      <c r="E294" s="207"/>
      <c r="F294" s="207"/>
      <c r="G294" s="207"/>
      <c r="H294" s="207"/>
      <c r="I294" s="207"/>
      <c r="J294" s="207"/>
      <c r="K294" s="207"/>
      <c r="L294" s="204"/>
      <c r="M294" s="204"/>
      <c r="N294" s="204"/>
      <c r="O294" s="204"/>
    </row>
    <row r="295" spans="1:15" x14ac:dyDescent="0.25">
      <c r="A295" s="204"/>
      <c r="B295" s="205"/>
      <c r="C295" s="204"/>
      <c r="D295" s="206"/>
      <c r="E295" s="207"/>
      <c r="F295" s="207"/>
      <c r="G295" s="207"/>
      <c r="H295" s="207"/>
      <c r="I295" s="207"/>
      <c r="J295" s="207"/>
      <c r="K295" s="207"/>
      <c r="L295" s="204"/>
      <c r="M295" s="204"/>
      <c r="N295" s="204"/>
      <c r="O295" s="204"/>
    </row>
    <row r="296" spans="1:15" x14ac:dyDescent="0.25">
      <c r="A296" s="204"/>
      <c r="B296" s="205"/>
      <c r="C296" s="204"/>
      <c r="D296" s="206"/>
      <c r="E296" s="207"/>
      <c r="F296" s="207"/>
      <c r="G296" s="207"/>
      <c r="H296" s="207"/>
      <c r="I296" s="207"/>
      <c r="J296" s="207"/>
      <c r="K296" s="207"/>
      <c r="L296" s="204"/>
      <c r="M296" s="204"/>
      <c r="N296" s="204"/>
      <c r="O296" s="204"/>
    </row>
    <row r="297" spans="1:15" x14ac:dyDescent="0.25">
      <c r="A297" s="204"/>
      <c r="B297" s="205"/>
      <c r="C297" s="204"/>
      <c r="D297" s="206"/>
      <c r="E297" s="207"/>
      <c r="F297" s="207"/>
      <c r="G297" s="207"/>
      <c r="H297" s="207"/>
      <c r="I297" s="207"/>
      <c r="J297" s="207"/>
      <c r="K297" s="207"/>
      <c r="L297" s="204"/>
      <c r="M297" s="204"/>
      <c r="N297" s="204"/>
      <c r="O297" s="204"/>
    </row>
    <row r="298" spans="1:15" x14ac:dyDescent="0.25">
      <c r="A298" s="204"/>
      <c r="B298" s="205"/>
      <c r="C298" s="204"/>
      <c r="D298" s="206"/>
      <c r="E298" s="207"/>
      <c r="F298" s="207"/>
      <c r="G298" s="207"/>
      <c r="H298" s="207"/>
      <c r="I298" s="207"/>
      <c r="J298" s="207"/>
      <c r="K298" s="207"/>
      <c r="L298" s="204"/>
      <c r="M298" s="204"/>
      <c r="N298" s="204"/>
      <c r="O298" s="204"/>
    </row>
    <row r="299" spans="1:15" x14ac:dyDescent="0.25">
      <c r="A299" s="204"/>
      <c r="B299" s="205"/>
      <c r="C299" s="204"/>
      <c r="D299" s="206"/>
      <c r="E299" s="207"/>
      <c r="F299" s="207"/>
      <c r="G299" s="207"/>
      <c r="H299" s="207"/>
      <c r="I299" s="207"/>
      <c r="J299" s="207"/>
      <c r="K299" s="207"/>
      <c r="L299" s="204"/>
      <c r="M299" s="204"/>
      <c r="N299" s="204"/>
      <c r="O299" s="204"/>
    </row>
    <row r="300" spans="1:15" x14ac:dyDescent="0.25">
      <c r="A300" s="204"/>
      <c r="B300" s="205"/>
      <c r="C300" s="204"/>
      <c r="D300" s="206"/>
      <c r="E300" s="207"/>
      <c r="F300" s="207"/>
      <c r="G300" s="207"/>
      <c r="H300" s="207"/>
      <c r="I300" s="207"/>
      <c r="J300" s="207"/>
      <c r="K300" s="207"/>
      <c r="L300" s="204"/>
      <c r="M300" s="204"/>
      <c r="N300" s="204"/>
      <c r="O300" s="204"/>
    </row>
    <row r="301" spans="1:15" x14ac:dyDescent="0.25">
      <c r="A301" s="204"/>
      <c r="B301" s="205"/>
      <c r="C301" s="204"/>
      <c r="D301" s="206"/>
      <c r="E301" s="207"/>
      <c r="F301" s="207"/>
      <c r="G301" s="207"/>
      <c r="H301" s="207"/>
      <c r="I301" s="207"/>
      <c r="J301" s="207"/>
      <c r="K301" s="207"/>
      <c r="L301" s="204"/>
      <c r="M301" s="204"/>
      <c r="N301" s="204"/>
      <c r="O301" s="204"/>
    </row>
    <row r="302" spans="1:15" x14ac:dyDescent="0.25">
      <c r="A302" s="204"/>
      <c r="B302" s="205"/>
      <c r="C302" s="204"/>
      <c r="D302" s="206"/>
      <c r="E302" s="207"/>
      <c r="F302" s="207"/>
      <c r="G302" s="207"/>
      <c r="H302" s="207"/>
      <c r="I302" s="207"/>
      <c r="J302" s="207"/>
      <c r="K302" s="207"/>
      <c r="L302" s="204"/>
      <c r="M302" s="204"/>
      <c r="N302" s="204"/>
      <c r="O302" s="204"/>
    </row>
    <row r="303" spans="1:15" x14ac:dyDescent="0.25">
      <c r="A303" s="204"/>
      <c r="B303" s="205"/>
      <c r="C303" s="204"/>
      <c r="D303" s="206"/>
      <c r="E303" s="207"/>
      <c r="F303" s="207"/>
      <c r="G303" s="207"/>
      <c r="H303" s="207"/>
      <c r="I303" s="207"/>
      <c r="J303" s="207"/>
      <c r="K303" s="207"/>
      <c r="L303" s="204"/>
      <c r="M303" s="204"/>
      <c r="N303" s="204"/>
      <c r="O303" s="204"/>
    </row>
    <row r="304" spans="1:15" x14ac:dyDescent="0.25">
      <c r="A304" s="204"/>
      <c r="B304" s="205"/>
      <c r="C304" s="204"/>
      <c r="D304" s="206"/>
      <c r="E304" s="207"/>
      <c r="F304" s="207"/>
      <c r="G304" s="207"/>
      <c r="H304" s="207"/>
      <c r="I304" s="207"/>
      <c r="J304" s="207"/>
      <c r="K304" s="207"/>
      <c r="L304" s="204"/>
      <c r="M304" s="204"/>
      <c r="N304" s="204"/>
      <c r="O304" s="204"/>
    </row>
    <row r="305" spans="1:15" x14ac:dyDescent="0.25">
      <c r="A305" s="204"/>
      <c r="B305" s="205"/>
      <c r="C305" s="204"/>
      <c r="D305" s="206"/>
      <c r="E305" s="207"/>
      <c r="F305" s="207"/>
      <c r="G305" s="207"/>
      <c r="H305" s="207"/>
      <c r="I305" s="207"/>
      <c r="J305" s="207"/>
      <c r="K305" s="207"/>
      <c r="L305" s="204"/>
      <c r="M305" s="204"/>
      <c r="N305" s="204"/>
      <c r="O305" s="204"/>
    </row>
    <row r="306" spans="1:15" x14ac:dyDescent="0.25">
      <c r="A306" s="204"/>
      <c r="B306" s="205"/>
      <c r="C306" s="204"/>
      <c r="D306" s="206"/>
      <c r="E306" s="207"/>
      <c r="F306" s="207"/>
      <c r="G306" s="207"/>
      <c r="H306" s="207"/>
      <c r="I306" s="207"/>
      <c r="J306" s="207"/>
      <c r="K306" s="207"/>
      <c r="L306" s="204"/>
      <c r="M306" s="204"/>
      <c r="N306" s="204"/>
      <c r="O306" s="204"/>
    </row>
    <row r="307" spans="1:15" x14ac:dyDescent="0.25">
      <c r="A307" s="204"/>
      <c r="B307" s="205"/>
      <c r="C307" s="204"/>
      <c r="D307" s="206"/>
      <c r="E307" s="207"/>
      <c r="F307" s="207"/>
      <c r="G307" s="207"/>
      <c r="H307" s="207"/>
      <c r="I307" s="207"/>
      <c r="J307" s="207"/>
      <c r="K307" s="207"/>
      <c r="L307" s="204"/>
      <c r="M307" s="204"/>
      <c r="N307" s="204"/>
      <c r="O307" s="204"/>
    </row>
    <row r="308" spans="1:15" x14ac:dyDescent="0.25">
      <c r="A308" s="204"/>
      <c r="B308" s="205"/>
      <c r="C308" s="204"/>
      <c r="D308" s="206"/>
      <c r="E308" s="207"/>
      <c r="F308" s="207"/>
      <c r="G308" s="207"/>
      <c r="H308" s="207"/>
      <c r="I308" s="207"/>
      <c r="J308" s="207"/>
      <c r="K308" s="207"/>
      <c r="L308" s="204"/>
      <c r="M308" s="204"/>
      <c r="N308" s="204"/>
      <c r="O308" s="204"/>
    </row>
    <row r="309" spans="1:15" x14ac:dyDescent="0.25">
      <c r="A309" s="204"/>
      <c r="B309" s="205"/>
      <c r="C309" s="204"/>
      <c r="D309" s="206"/>
      <c r="E309" s="207"/>
      <c r="F309" s="207"/>
      <c r="G309" s="207"/>
      <c r="H309" s="207"/>
      <c r="I309" s="207"/>
      <c r="J309" s="207"/>
      <c r="K309" s="207"/>
      <c r="L309" s="204"/>
      <c r="M309" s="204"/>
      <c r="N309" s="204"/>
      <c r="O309" s="204"/>
    </row>
    <row r="310" spans="1:15" x14ac:dyDescent="0.25">
      <c r="A310" s="204"/>
      <c r="B310" s="205"/>
      <c r="C310" s="204"/>
      <c r="D310" s="206"/>
      <c r="E310" s="207"/>
      <c r="F310" s="207"/>
      <c r="G310" s="207"/>
      <c r="H310" s="207"/>
      <c r="I310" s="207"/>
      <c r="J310" s="207"/>
      <c r="K310" s="207"/>
      <c r="L310" s="204"/>
      <c r="M310" s="204"/>
      <c r="N310" s="204"/>
      <c r="O310" s="204"/>
    </row>
    <row r="311" spans="1:15" x14ac:dyDescent="0.25">
      <c r="A311" s="204"/>
      <c r="B311" s="205"/>
      <c r="C311" s="204"/>
      <c r="D311" s="206"/>
      <c r="E311" s="207"/>
      <c r="F311" s="207"/>
      <c r="G311" s="207"/>
      <c r="H311" s="207"/>
      <c r="I311" s="207"/>
      <c r="J311" s="207"/>
      <c r="K311" s="207"/>
      <c r="L311" s="204"/>
      <c r="M311" s="204"/>
      <c r="N311" s="204"/>
      <c r="O311" s="204"/>
    </row>
    <row r="312" spans="1:15" x14ac:dyDescent="0.25">
      <c r="A312" s="204"/>
      <c r="B312" s="205"/>
      <c r="C312" s="204"/>
      <c r="D312" s="206"/>
      <c r="E312" s="207"/>
      <c r="F312" s="207"/>
      <c r="G312" s="207"/>
      <c r="H312" s="207"/>
      <c r="I312" s="207"/>
      <c r="J312" s="207"/>
      <c r="K312" s="207"/>
      <c r="L312" s="204"/>
      <c r="M312" s="204"/>
      <c r="N312" s="204"/>
      <c r="O312" s="204"/>
    </row>
    <row r="313" spans="1:15" x14ac:dyDescent="0.25">
      <c r="A313" s="204"/>
      <c r="B313" s="205"/>
      <c r="C313" s="204"/>
      <c r="D313" s="206"/>
      <c r="E313" s="207"/>
      <c r="F313" s="207"/>
      <c r="G313" s="207"/>
      <c r="H313" s="207"/>
      <c r="I313" s="207"/>
      <c r="J313" s="207"/>
      <c r="K313" s="207"/>
      <c r="L313" s="204"/>
      <c r="M313" s="204"/>
      <c r="N313" s="204"/>
      <c r="O313" s="204"/>
    </row>
    <row r="314" spans="1:15" x14ac:dyDescent="0.25">
      <c r="A314" s="204"/>
      <c r="B314" s="205"/>
      <c r="C314" s="204"/>
      <c r="D314" s="206"/>
      <c r="E314" s="207"/>
      <c r="F314" s="207"/>
      <c r="G314" s="207"/>
      <c r="H314" s="207"/>
      <c r="I314" s="207"/>
      <c r="J314" s="207"/>
      <c r="K314" s="207"/>
      <c r="L314" s="204"/>
      <c r="M314" s="204"/>
      <c r="N314" s="204"/>
      <c r="O314" s="204"/>
    </row>
    <row r="315" spans="1:15" x14ac:dyDescent="0.25">
      <c r="A315" s="204"/>
      <c r="B315" s="205"/>
      <c r="C315" s="204"/>
      <c r="D315" s="206"/>
      <c r="E315" s="207"/>
      <c r="F315" s="207"/>
      <c r="G315" s="207"/>
      <c r="H315" s="207"/>
      <c r="I315" s="207"/>
      <c r="J315" s="207"/>
      <c r="K315" s="207"/>
      <c r="L315" s="204"/>
      <c r="M315" s="204"/>
      <c r="N315" s="204"/>
      <c r="O315" s="204"/>
    </row>
    <row r="316" spans="1:15" x14ac:dyDescent="0.25">
      <c r="A316" s="204"/>
      <c r="B316" s="205"/>
      <c r="C316" s="204"/>
      <c r="D316" s="206"/>
      <c r="E316" s="207"/>
      <c r="F316" s="207"/>
      <c r="G316" s="207"/>
      <c r="H316" s="207"/>
      <c r="I316" s="207"/>
      <c r="J316" s="207"/>
      <c r="K316" s="207"/>
      <c r="L316" s="204"/>
      <c r="M316" s="204"/>
      <c r="N316" s="204"/>
      <c r="O316" s="204"/>
    </row>
    <row r="317" spans="1:15" x14ac:dyDescent="0.25">
      <c r="A317" s="204"/>
      <c r="B317" s="205"/>
      <c r="C317" s="204"/>
      <c r="D317" s="206"/>
      <c r="E317" s="207"/>
      <c r="F317" s="207"/>
      <c r="G317" s="207"/>
      <c r="H317" s="207"/>
      <c r="I317" s="207"/>
      <c r="J317" s="207"/>
      <c r="K317" s="207"/>
      <c r="L317" s="204"/>
      <c r="M317" s="204"/>
      <c r="N317" s="204"/>
      <c r="O317" s="204"/>
    </row>
    <row r="318" spans="1:15" x14ac:dyDescent="0.25">
      <c r="A318" s="204"/>
      <c r="B318" s="205"/>
      <c r="C318" s="204"/>
      <c r="D318" s="206"/>
      <c r="E318" s="207"/>
      <c r="F318" s="207"/>
      <c r="G318" s="207"/>
      <c r="H318" s="207"/>
      <c r="I318" s="207"/>
      <c r="J318" s="207"/>
      <c r="K318" s="207"/>
      <c r="L318" s="204"/>
      <c r="M318" s="204"/>
      <c r="N318" s="204"/>
      <c r="O318" s="204"/>
    </row>
    <row r="319" spans="1:15" x14ac:dyDescent="0.25">
      <c r="A319" s="204"/>
      <c r="B319" s="205"/>
      <c r="C319" s="204"/>
      <c r="D319" s="206"/>
      <c r="E319" s="207"/>
      <c r="F319" s="207"/>
      <c r="G319" s="207"/>
      <c r="H319" s="207"/>
      <c r="I319" s="207"/>
      <c r="J319" s="207"/>
      <c r="K319" s="207"/>
      <c r="L319" s="204"/>
      <c r="M319" s="204"/>
      <c r="N319" s="204"/>
      <c r="O319" s="204"/>
    </row>
    <row r="320" spans="1:15" x14ac:dyDescent="0.25">
      <c r="A320" s="204"/>
      <c r="B320" s="205"/>
      <c r="C320" s="204"/>
      <c r="D320" s="206"/>
      <c r="E320" s="207"/>
      <c r="F320" s="207"/>
      <c r="G320" s="207"/>
      <c r="H320" s="207"/>
      <c r="I320" s="207"/>
      <c r="J320" s="207"/>
      <c r="K320" s="207"/>
      <c r="L320" s="204"/>
      <c r="M320" s="204"/>
      <c r="N320" s="204"/>
      <c r="O320" s="204"/>
    </row>
    <row r="321" spans="1:15" x14ac:dyDescent="0.25">
      <c r="A321" s="204"/>
      <c r="B321" s="205"/>
      <c r="C321" s="204"/>
      <c r="D321" s="206"/>
      <c r="E321" s="207"/>
      <c r="F321" s="207"/>
      <c r="G321" s="207"/>
      <c r="H321" s="207"/>
      <c r="I321" s="207"/>
      <c r="J321" s="207"/>
      <c r="K321" s="207"/>
      <c r="L321" s="204"/>
      <c r="M321" s="204"/>
      <c r="N321" s="204"/>
      <c r="O321" s="204"/>
    </row>
    <row r="322" spans="1:15" x14ac:dyDescent="0.25">
      <c r="A322" s="204"/>
      <c r="B322" s="205"/>
      <c r="C322" s="204"/>
      <c r="D322" s="206"/>
      <c r="E322" s="207"/>
      <c r="F322" s="207"/>
      <c r="G322" s="207"/>
      <c r="H322" s="207"/>
      <c r="I322" s="207"/>
      <c r="J322" s="207"/>
      <c r="K322" s="207"/>
      <c r="L322" s="204"/>
      <c r="M322" s="204"/>
      <c r="N322" s="204"/>
      <c r="O322" s="204"/>
    </row>
    <row r="323" spans="1:15" x14ac:dyDescent="0.25">
      <c r="A323" s="204"/>
      <c r="B323" s="205"/>
      <c r="C323" s="204"/>
      <c r="D323" s="206"/>
      <c r="E323" s="207"/>
      <c r="F323" s="207"/>
      <c r="G323" s="207"/>
      <c r="H323" s="207"/>
      <c r="I323" s="207"/>
      <c r="J323" s="207"/>
      <c r="K323" s="207"/>
      <c r="L323" s="204"/>
      <c r="M323" s="204"/>
      <c r="N323" s="204"/>
      <c r="O323" s="204"/>
    </row>
    <row r="324" spans="1:15" x14ac:dyDescent="0.25">
      <c r="A324" s="204"/>
      <c r="B324" s="205"/>
      <c r="C324" s="204"/>
      <c r="D324" s="206"/>
      <c r="E324" s="207"/>
      <c r="F324" s="207"/>
      <c r="G324" s="207"/>
      <c r="H324" s="207"/>
      <c r="I324" s="207"/>
      <c r="J324" s="207"/>
      <c r="K324" s="207"/>
      <c r="L324" s="204"/>
      <c r="M324" s="204"/>
      <c r="N324" s="204"/>
      <c r="O324" s="204"/>
    </row>
    <row r="325" spans="1:15" x14ac:dyDescent="0.25">
      <c r="A325" s="204"/>
      <c r="B325" s="205"/>
      <c r="C325" s="204"/>
      <c r="D325" s="206"/>
      <c r="E325" s="207"/>
      <c r="F325" s="207"/>
      <c r="G325" s="207"/>
      <c r="H325" s="207"/>
      <c r="I325" s="207"/>
      <c r="J325" s="207"/>
      <c r="K325" s="207"/>
      <c r="L325" s="204"/>
      <c r="M325" s="204"/>
      <c r="N325" s="204"/>
      <c r="O325" s="204"/>
    </row>
    <row r="326" spans="1:15" x14ac:dyDescent="0.25">
      <c r="A326" s="204"/>
      <c r="B326" s="205"/>
      <c r="C326" s="204"/>
      <c r="D326" s="206"/>
      <c r="E326" s="207"/>
      <c r="F326" s="207"/>
      <c r="G326" s="207"/>
      <c r="H326" s="207"/>
      <c r="I326" s="207"/>
      <c r="J326" s="207"/>
      <c r="K326" s="207"/>
      <c r="L326" s="204"/>
      <c r="M326" s="204"/>
      <c r="N326" s="204"/>
      <c r="O326" s="204"/>
    </row>
    <row r="327" spans="1:15" x14ac:dyDescent="0.25">
      <c r="A327" s="204"/>
      <c r="B327" s="205"/>
      <c r="C327" s="204"/>
      <c r="D327" s="206"/>
      <c r="E327" s="207"/>
      <c r="F327" s="207"/>
      <c r="G327" s="207"/>
      <c r="H327" s="207"/>
      <c r="I327" s="207"/>
      <c r="J327" s="207"/>
      <c r="K327" s="207"/>
      <c r="L327" s="204"/>
      <c r="M327" s="204"/>
      <c r="N327" s="204"/>
      <c r="O327" s="204"/>
    </row>
    <row r="328" spans="1:15" x14ac:dyDescent="0.25">
      <c r="A328" s="204"/>
      <c r="B328" s="205"/>
      <c r="C328" s="204"/>
      <c r="D328" s="206"/>
      <c r="E328" s="207"/>
      <c r="F328" s="207"/>
      <c r="G328" s="207"/>
      <c r="H328" s="207"/>
      <c r="I328" s="207"/>
      <c r="J328" s="207"/>
      <c r="K328" s="207"/>
      <c r="L328" s="204"/>
      <c r="M328" s="204"/>
      <c r="N328" s="204"/>
      <c r="O328" s="204"/>
    </row>
    <row r="329" spans="1:15" x14ac:dyDescent="0.25">
      <c r="A329" s="204"/>
      <c r="B329" s="205"/>
      <c r="C329" s="204"/>
      <c r="D329" s="206"/>
      <c r="E329" s="207"/>
      <c r="F329" s="207"/>
      <c r="G329" s="207"/>
      <c r="H329" s="207"/>
      <c r="I329" s="207"/>
      <c r="J329" s="207"/>
      <c r="K329" s="207"/>
      <c r="L329" s="204"/>
      <c r="M329" s="204"/>
      <c r="N329" s="204"/>
      <c r="O329" s="204"/>
    </row>
    <row r="330" spans="1:15" x14ac:dyDescent="0.25">
      <c r="A330" s="204"/>
      <c r="B330" s="205"/>
      <c r="C330" s="204"/>
      <c r="D330" s="206"/>
      <c r="E330" s="207"/>
      <c r="F330" s="207"/>
      <c r="G330" s="207"/>
      <c r="H330" s="207"/>
      <c r="I330" s="207"/>
      <c r="J330" s="207"/>
      <c r="K330" s="207"/>
      <c r="L330" s="204"/>
      <c r="M330" s="204"/>
      <c r="N330" s="204"/>
      <c r="O330" s="204"/>
    </row>
    <row r="331" spans="1:15" x14ac:dyDescent="0.25">
      <c r="A331" s="204"/>
      <c r="B331" s="205"/>
      <c r="C331" s="204"/>
      <c r="D331" s="206"/>
      <c r="E331" s="207"/>
      <c r="F331" s="207"/>
      <c r="G331" s="207"/>
      <c r="H331" s="207"/>
      <c r="I331" s="207"/>
      <c r="J331" s="207"/>
      <c r="K331" s="207"/>
      <c r="L331" s="204"/>
      <c r="M331" s="204"/>
      <c r="N331" s="204"/>
      <c r="O331" s="204"/>
    </row>
    <row r="332" spans="1:15" x14ac:dyDescent="0.25">
      <c r="A332" s="204"/>
      <c r="B332" s="205"/>
      <c r="C332" s="204"/>
      <c r="D332" s="206"/>
      <c r="E332" s="207"/>
      <c r="F332" s="207"/>
      <c r="G332" s="207"/>
      <c r="H332" s="207"/>
      <c r="I332" s="207"/>
      <c r="J332" s="207"/>
      <c r="K332" s="207"/>
      <c r="L332" s="204"/>
      <c r="M332" s="204"/>
      <c r="N332" s="204"/>
      <c r="O332" s="204"/>
    </row>
    <row r="333" spans="1:15" x14ac:dyDescent="0.25">
      <c r="A333" s="204"/>
      <c r="B333" s="205"/>
      <c r="C333" s="204"/>
      <c r="D333" s="206"/>
      <c r="E333" s="207"/>
      <c r="F333" s="207"/>
      <c r="G333" s="207"/>
      <c r="H333" s="207"/>
      <c r="I333" s="207"/>
      <c r="J333" s="207"/>
      <c r="K333" s="207"/>
      <c r="L333" s="204"/>
      <c r="M333" s="204"/>
      <c r="N333" s="204"/>
      <c r="O333" s="204"/>
    </row>
    <row r="334" spans="1:15" x14ac:dyDescent="0.25">
      <c r="A334" s="204"/>
      <c r="B334" s="205"/>
      <c r="C334" s="204"/>
      <c r="D334" s="206"/>
      <c r="E334" s="207"/>
      <c r="F334" s="207"/>
      <c r="G334" s="207"/>
      <c r="H334" s="207"/>
      <c r="I334" s="207"/>
      <c r="J334" s="207"/>
      <c r="K334" s="207"/>
      <c r="L334" s="204"/>
      <c r="M334" s="204"/>
      <c r="N334" s="204"/>
      <c r="O334" s="204"/>
    </row>
    <row r="335" spans="1:15" x14ac:dyDescent="0.25">
      <c r="A335" s="204"/>
      <c r="B335" s="205"/>
      <c r="C335" s="204"/>
      <c r="D335" s="206"/>
      <c r="E335" s="207"/>
      <c r="F335" s="207"/>
      <c r="G335" s="207"/>
      <c r="H335" s="207"/>
      <c r="I335" s="207"/>
      <c r="J335" s="207"/>
      <c r="K335" s="207"/>
      <c r="L335" s="204"/>
      <c r="M335" s="204"/>
      <c r="N335" s="204"/>
      <c r="O335" s="204"/>
    </row>
    <row r="336" spans="1:15" x14ac:dyDescent="0.25">
      <c r="A336" s="204"/>
      <c r="B336" s="205"/>
      <c r="C336" s="204"/>
      <c r="D336" s="206"/>
      <c r="E336" s="207"/>
      <c r="F336" s="207"/>
      <c r="G336" s="207"/>
      <c r="H336" s="207"/>
      <c r="I336" s="207"/>
      <c r="J336" s="207"/>
      <c r="K336" s="207"/>
      <c r="L336" s="204"/>
      <c r="M336" s="204"/>
      <c r="N336" s="204"/>
      <c r="O336" s="204"/>
    </row>
    <row r="337" spans="1:15" x14ac:dyDescent="0.25">
      <c r="A337" s="204"/>
      <c r="B337" s="205"/>
      <c r="C337" s="204"/>
      <c r="D337" s="206"/>
      <c r="E337" s="207"/>
      <c r="F337" s="207"/>
      <c r="G337" s="207"/>
      <c r="H337" s="207"/>
      <c r="I337" s="207"/>
      <c r="J337" s="207"/>
      <c r="K337" s="207"/>
      <c r="L337" s="204"/>
      <c r="M337" s="204"/>
      <c r="N337" s="204"/>
      <c r="O337" s="204"/>
    </row>
    <row r="338" spans="1:15" x14ac:dyDescent="0.25">
      <c r="A338" s="204"/>
      <c r="B338" s="205"/>
      <c r="C338" s="204"/>
      <c r="D338" s="206"/>
      <c r="E338" s="207"/>
      <c r="F338" s="207"/>
      <c r="G338" s="207"/>
      <c r="H338" s="207"/>
      <c r="I338" s="207"/>
      <c r="J338" s="207"/>
      <c r="K338" s="207"/>
      <c r="L338" s="204"/>
      <c r="M338" s="204"/>
      <c r="N338" s="204"/>
      <c r="O338" s="204"/>
    </row>
    <row r="339" spans="1:15" x14ac:dyDescent="0.25">
      <c r="A339" s="204"/>
      <c r="B339" s="205"/>
      <c r="C339" s="204"/>
      <c r="D339" s="206"/>
      <c r="E339" s="207"/>
      <c r="F339" s="207"/>
      <c r="G339" s="207"/>
      <c r="H339" s="207"/>
      <c r="I339" s="207"/>
      <c r="J339" s="207"/>
      <c r="K339" s="207"/>
      <c r="L339" s="204"/>
      <c r="M339" s="204"/>
      <c r="N339" s="204"/>
      <c r="O339" s="204"/>
    </row>
    <row r="340" spans="1:15" x14ac:dyDescent="0.25">
      <c r="A340" s="204"/>
      <c r="B340" s="205"/>
      <c r="C340" s="204"/>
      <c r="D340" s="206"/>
      <c r="E340" s="207"/>
      <c r="F340" s="207"/>
      <c r="G340" s="207"/>
      <c r="H340" s="207"/>
      <c r="I340" s="207"/>
      <c r="J340" s="207"/>
      <c r="K340" s="207"/>
      <c r="L340" s="204"/>
      <c r="M340" s="204"/>
      <c r="N340" s="204"/>
      <c r="O340" s="204"/>
    </row>
    <row r="341" spans="1:15" x14ac:dyDescent="0.25">
      <c r="A341" s="204"/>
      <c r="B341" s="205"/>
      <c r="C341" s="204"/>
      <c r="D341" s="206"/>
      <c r="E341" s="207"/>
      <c r="F341" s="207"/>
      <c r="G341" s="207"/>
      <c r="H341" s="207"/>
      <c r="I341" s="207"/>
      <c r="J341" s="207"/>
      <c r="K341" s="207"/>
      <c r="L341" s="204"/>
      <c r="M341" s="204"/>
      <c r="N341" s="204"/>
      <c r="O341" s="204"/>
    </row>
    <row r="342" spans="1:15" x14ac:dyDescent="0.25">
      <c r="A342" s="204"/>
      <c r="B342" s="205"/>
      <c r="C342" s="204"/>
      <c r="D342" s="206"/>
      <c r="E342" s="207"/>
      <c r="F342" s="207"/>
      <c r="G342" s="207"/>
      <c r="H342" s="207"/>
      <c r="I342" s="207"/>
      <c r="J342" s="207"/>
      <c r="K342" s="207"/>
      <c r="L342" s="204"/>
      <c r="M342" s="204"/>
      <c r="N342" s="204"/>
      <c r="O342" s="204"/>
    </row>
    <row r="343" spans="1:15" x14ac:dyDescent="0.25">
      <c r="A343" s="204"/>
      <c r="B343" s="205"/>
      <c r="C343" s="204"/>
      <c r="D343" s="206"/>
      <c r="E343" s="207"/>
      <c r="F343" s="207"/>
      <c r="G343" s="207"/>
      <c r="H343" s="207"/>
      <c r="I343" s="207"/>
      <c r="J343" s="207"/>
      <c r="K343" s="207"/>
      <c r="L343" s="204"/>
      <c r="M343" s="204"/>
      <c r="N343" s="204"/>
      <c r="O343" s="204"/>
    </row>
    <row r="344" spans="1:15" x14ac:dyDescent="0.25">
      <c r="A344" s="204"/>
      <c r="B344" s="205"/>
      <c r="C344" s="204"/>
      <c r="D344" s="206"/>
      <c r="E344" s="207"/>
      <c r="F344" s="207"/>
      <c r="G344" s="207"/>
      <c r="H344" s="207"/>
      <c r="I344" s="207"/>
      <c r="J344" s="207"/>
      <c r="K344" s="207"/>
      <c r="L344" s="204"/>
      <c r="M344" s="204"/>
      <c r="N344" s="204"/>
      <c r="O344" s="204"/>
    </row>
    <row r="345" spans="1:15" x14ac:dyDescent="0.25">
      <c r="A345" s="204"/>
      <c r="B345" s="205"/>
      <c r="C345" s="204"/>
      <c r="D345" s="206"/>
      <c r="E345" s="207"/>
      <c r="F345" s="207"/>
      <c r="G345" s="207"/>
      <c r="H345" s="207"/>
      <c r="I345" s="207"/>
      <c r="J345" s="207"/>
      <c r="K345" s="207"/>
      <c r="L345" s="204"/>
      <c r="M345" s="204"/>
      <c r="N345" s="204"/>
      <c r="O345" s="204"/>
    </row>
    <row r="346" spans="1:15" x14ac:dyDescent="0.25">
      <c r="A346" s="204"/>
      <c r="B346" s="205"/>
      <c r="C346" s="204"/>
      <c r="D346" s="206"/>
      <c r="E346" s="207"/>
      <c r="F346" s="207"/>
      <c r="G346" s="207"/>
      <c r="H346" s="207"/>
      <c r="I346" s="207"/>
      <c r="J346" s="207"/>
      <c r="K346" s="207"/>
      <c r="L346" s="204"/>
      <c r="M346" s="204"/>
      <c r="N346" s="204"/>
      <c r="O346" s="204"/>
    </row>
    <row r="347" spans="1:15" x14ac:dyDescent="0.25">
      <c r="A347" s="204"/>
      <c r="B347" s="205"/>
      <c r="C347" s="204"/>
      <c r="D347" s="206"/>
      <c r="E347" s="207"/>
      <c r="F347" s="207"/>
      <c r="G347" s="207"/>
      <c r="H347" s="207"/>
      <c r="I347" s="207"/>
      <c r="J347" s="207"/>
      <c r="K347" s="207"/>
      <c r="L347" s="204"/>
      <c r="M347" s="204"/>
      <c r="N347" s="204"/>
      <c r="O347" s="204"/>
    </row>
    <row r="348" spans="1:15" x14ac:dyDescent="0.25">
      <c r="A348" s="204"/>
      <c r="B348" s="205"/>
      <c r="C348" s="204"/>
      <c r="D348" s="206"/>
      <c r="E348" s="207"/>
      <c r="F348" s="207"/>
      <c r="G348" s="207"/>
      <c r="H348" s="207"/>
      <c r="I348" s="207"/>
      <c r="J348" s="207"/>
      <c r="K348" s="207"/>
      <c r="L348" s="204"/>
      <c r="M348" s="204"/>
      <c r="N348" s="204"/>
      <c r="O348" s="204"/>
    </row>
    <row r="349" spans="1:15" x14ac:dyDescent="0.25">
      <c r="A349" s="204"/>
      <c r="B349" s="205"/>
      <c r="C349" s="204"/>
      <c r="D349" s="206"/>
      <c r="E349" s="207"/>
      <c r="F349" s="207"/>
      <c r="G349" s="207"/>
      <c r="H349" s="207"/>
      <c r="I349" s="207"/>
      <c r="J349" s="207"/>
      <c r="K349" s="207"/>
      <c r="L349" s="204"/>
      <c r="M349" s="204"/>
      <c r="N349" s="204"/>
      <c r="O349" s="204"/>
    </row>
    <row r="350" spans="1:15" x14ac:dyDescent="0.25">
      <c r="A350" s="204"/>
      <c r="B350" s="205"/>
      <c r="C350" s="204"/>
      <c r="D350" s="206"/>
      <c r="E350" s="207"/>
      <c r="F350" s="207"/>
      <c r="G350" s="207"/>
      <c r="H350" s="207"/>
      <c r="I350" s="207"/>
      <c r="J350" s="207"/>
      <c r="K350" s="207"/>
      <c r="L350" s="204"/>
      <c r="M350" s="204"/>
      <c r="N350" s="204"/>
      <c r="O350" s="204"/>
    </row>
    <row r="351" spans="1:15" x14ac:dyDescent="0.25">
      <c r="A351" s="204"/>
      <c r="B351" s="205"/>
      <c r="C351" s="204"/>
      <c r="D351" s="206"/>
      <c r="E351" s="207"/>
      <c r="F351" s="207"/>
      <c r="G351" s="207"/>
      <c r="H351" s="207"/>
      <c r="I351" s="207"/>
      <c r="J351" s="207"/>
      <c r="K351" s="207"/>
      <c r="L351" s="204"/>
      <c r="M351" s="204"/>
      <c r="N351" s="204"/>
      <c r="O351" s="204"/>
    </row>
    <row r="352" spans="1:15" x14ac:dyDescent="0.25">
      <c r="A352" s="204"/>
      <c r="B352" s="205"/>
      <c r="C352" s="204"/>
      <c r="D352" s="206"/>
      <c r="E352" s="207"/>
      <c r="F352" s="207"/>
      <c r="G352" s="207"/>
      <c r="H352" s="207"/>
      <c r="I352" s="207"/>
      <c r="J352" s="207"/>
      <c r="K352" s="207"/>
      <c r="L352" s="204"/>
      <c r="M352" s="204"/>
      <c r="N352" s="204"/>
      <c r="O352" s="204"/>
    </row>
    <row r="353" spans="1:15" x14ac:dyDescent="0.25">
      <c r="A353" s="204"/>
      <c r="B353" s="205"/>
      <c r="C353" s="204"/>
      <c r="D353" s="206"/>
      <c r="E353" s="207"/>
      <c r="F353" s="207"/>
      <c r="G353" s="207"/>
      <c r="H353" s="207"/>
      <c r="I353" s="207"/>
      <c r="J353" s="207"/>
      <c r="K353" s="207"/>
      <c r="L353" s="204"/>
      <c r="M353" s="204"/>
      <c r="N353" s="204"/>
      <c r="O353" s="204"/>
    </row>
    <row r="354" spans="1:15" x14ac:dyDescent="0.25">
      <c r="A354" s="204"/>
      <c r="B354" s="205"/>
      <c r="C354" s="204"/>
      <c r="D354" s="206"/>
      <c r="E354" s="207"/>
      <c r="F354" s="207"/>
      <c r="G354" s="207"/>
      <c r="H354" s="207"/>
      <c r="I354" s="207"/>
      <c r="J354" s="207"/>
      <c r="K354" s="207"/>
      <c r="L354" s="204"/>
      <c r="M354" s="204"/>
      <c r="N354" s="204"/>
      <c r="O354" s="204"/>
    </row>
    <row r="355" spans="1:15" x14ac:dyDescent="0.25">
      <c r="A355" s="204"/>
      <c r="B355" s="205"/>
      <c r="C355" s="204"/>
      <c r="D355" s="206"/>
      <c r="E355" s="207"/>
      <c r="F355" s="207"/>
      <c r="G355" s="207"/>
      <c r="H355" s="207"/>
      <c r="I355" s="207"/>
      <c r="J355" s="207"/>
      <c r="K355" s="207"/>
      <c r="L355" s="204"/>
      <c r="M355" s="204"/>
      <c r="N355" s="204"/>
      <c r="O355" s="204"/>
    </row>
    <row r="356" spans="1:15" x14ac:dyDescent="0.25">
      <c r="A356" s="204"/>
      <c r="B356" s="205"/>
      <c r="C356" s="204"/>
      <c r="D356" s="206"/>
      <c r="E356" s="207"/>
      <c r="F356" s="207"/>
      <c r="G356" s="207"/>
      <c r="H356" s="207"/>
      <c r="I356" s="207"/>
      <c r="J356" s="207"/>
      <c r="K356" s="207"/>
      <c r="L356" s="204"/>
      <c r="M356" s="204"/>
      <c r="N356" s="204"/>
      <c r="O356" s="204"/>
    </row>
    <row r="357" spans="1:15" x14ac:dyDescent="0.25">
      <c r="A357" s="204"/>
      <c r="B357" s="205"/>
      <c r="C357" s="204"/>
      <c r="D357" s="206"/>
      <c r="E357" s="207"/>
      <c r="F357" s="207"/>
      <c r="G357" s="207"/>
      <c r="H357" s="207"/>
      <c r="I357" s="207"/>
      <c r="J357" s="207"/>
      <c r="K357" s="207"/>
      <c r="L357" s="204"/>
      <c r="M357" s="204"/>
      <c r="N357" s="204"/>
      <c r="O357" s="204"/>
    </row>
    <row r="358" spans="1:15" x14ac:dyDescent="0.25">
      <c r="A358" s="204"/>
      <c r="B358" s="205"/>
      <c r="C358" s="204"/>
      <c r="D358" s="206"/>
      <c r="E358" s="207"/>
      <c r="F358" s="207"/>
      <c r="G358" s="207"/>
      <c r="H358" s="207"/>
      <c r="I358" s="207"/>
      <c r="J358" s="207"/>
      <c r="K358" s="207"/>
      <c r="L358" s="204"/>
      <c r="M358" s="204"/>
      <c r="N358" s="204"/>
      <c r="O358" s="204"/>
    </row>
    <row r="359" spans="1:15" x14ac:dyDescent="0.25">
      <c r="A359" s="204"/>
      <c r="B359" s="205"/>
      <c r="C359" s="204"/>
      <c r="D359" s="206"/>
      <c r="E359" s="207"/>
      <c r="F359" s="207"/>
      <c r="G359" s="207"/>
      <c r="H359" s="207"/>
      <c r="I359" s="207"/>
      <c r="J359" s="207"/>
      <c r="K359" s="207"/>
      <c r="L359" s="204"/>
      <c r="M359" s="204"/>
      <c r="N359" s="204"/>
      <c r="O359" s="204"/>
    </row>
    <row r="360" spans="1:15" x14ac:dyDescent="0.25">
      <c r="A360" s="204"/>
      <c r="B360" s="205"/>
      <c r="C360" s="204"/>
      <c r="D360" s="206"/>
      <c r="E360" s="207"/>
      <c r="F360" s="207"/>
      <c r="G360" s="207"/>
      <c r="H360" s="207"/>
      <c r="I360" s="207"/>
      <c r="J360" s="207"/>
      <c r="K360" s="207"/>
      <c r="L360" s="204"/>
      <c r="M360" s="204"/>
      <c r="N360" s="204"/>
      <c r="O360" s="204"/>
    </row>
    <row r="361" spans="1:15" x14ac:dyDescent="0.25">
      <c r="A361" s="204"/>
      <c r="B361" s="205"/>
      <c r="C361" s="204"/>
      <c r="D361" s="206"/>
      <c r="E361" s="207"/>
      <c r="F361" s="207"/>
      <c r="G361" s="207"/>
      <c r="H361" s="207"/>
      <c r="I361" s="207"/>
      <c r="J361" s="207"/>
      <c r="K361" s="207"/>
      <c r="L361" s="204"/>
      <c r="M361" s="204"/>
      <c r="N361" s="204"/>
      <c r="O361" s="204"/>
    </row>
    <row r="362" spans="1:15" x14ac:dyDescent="0.25">
      <c r="A362" s="204"/>
      <c r="B362" s="205"/>
      <c r="C362" s="204"/>
      <c r="D362" s="206"/>
      <c r="E362" s="207"/>
      <c r="F362" s="207"/>
      <c r="G362" s="207"/>
      <c r="H362" s="207"/>
      <c r="I362" s="207"/>
      <c r="J362" s="207"/>
      <c r="K362" s="207"/>
      <c r="L362" s="204"/>
      <c r="M362" s="204"/>
      <c r="N362" s="204"/>
      <c r="O362" s="204"/>
    </row>
  </sheetData>
  <autoFilter ref="C3:C219"/>
  <mergeCells count="58">
    <mergeCell ref="A2:S2"/>
    <mergeCell ref="A3:A4"/>
    <mergeCell ref="B3:B4"/>
    <mergeCell ref="C3:C4"/>
    <mergeCell ref="H3:K3"/>
    <mergeCell ref="J4:K4"/>
    <mergeCell ref="L4:M4"/>
    <mergeCell ref="N4:O4"/>
    <mergeCell ref="L3:O3"/>
    <mergeCell ref="P3:S3"/>
    <mergeCell ref="P4:Q4"/>
    <mergeCell ref="E4:G4"/>
    <mergeCell ref="R4:S4"/>
    <mergeCell ref="H4:I4"/>
    <mergeCell ref="A8:A9"/>
    <mergeCell ref="B8:B9"/>
    <mergeCell ref="B6:B7"/>
    <mergeCell ref="B15:B27"/>
    <mergeCell ref="A15:A27"/>
    <mergeCell ref="A6:A7"/>
    <mergeCell ref="B30:B35"/>
    <mergeCell ref="A30:A35"/>
    <mergeCell ref="B41:B51"/>
    <mergeCell ref="A41:A51"/>
    <mergeCell ref="B53:B55"/>
    <mergeCell ref="B108:B115"/>
    <mergeCell ref="A108:A115"/>
    <mergeCell ref="B176:B178"/>
    <mergeCell ref="B184:B185"/>
    <mergeCell ref="A184:A185"/>
    <mergeCell ref="A176:A178"/>
    <mergeCell ref="B159:B162"/>
    <mergeCell ref="A159:A162"/>
    <mergeCell ref="B134:B139"/>
    <mergeCell ref="A130:A131"/>
    <mergeCell ref="A134:A139"/>
    <mergeCell ref="B130:B131"/>
    <mergeCell ref="B57:B59"/>
    <mergeCell ref="A57:A59"/>
    <mergeCell ref="A53:A55"/>
    <mergeCell ref="B94:B107"/>
    <mergeCell ref="A94:A107"/>
    <mergeCell ref="B61:B82"/>
    <mergeCell ref="A61:A82"/>
    <mergeCell ref="B88:B91"/>
    <mergeCell ref="A88:A91"/>
    <mergeCell ref="B85:B86"/>
    <mergeCell ref="A85:A86"/>
    <mergeCell ref="B206:B219"/>
    <mergeCell ref="B118:B128"/>
    <mergeCell ref="A118:A128"/>
    <mergeCell ref="B143:B152"/>
    <mergeCell ref="B164:B171"/>
    <mergeCell ref="A164:A171"/>
    <mergeCell ref="A190:A192"/>
    <mergeCell ref="B190:B192"/>
    <mergeCell ref="A206:A219"/>
    <mergeCell ref="A143:A152"/>
  </mergeCells>
  <pageMargins left="0.70866141732283472" right="0.70866141732283472" top="0.74803149606299213" bottom="0.74803149606299213" header="0.31496062992125984" footer="0.31496062992125984"/>
  <pageSetup paperSize="9" scale="6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4"/>
  <sheetViews>
    <sheetView tabSelected="1" zoomScale="85" zoomScaleNormal="85" zoomScaleSheetLayoutView="70" workbookViewId="0">
      <pane xSplit="4" ySplit="5" topLeftCell="E141" activePane="bottomRight" state="frozen"/>
      <selection pane="topRight" activeCell="E1" sqref="E1"/>
      <selection pane="bottomLeft" activeCell="A4" sqref="A4"/>
      <selection pane="bottomRight" activeCell="B185" sqref="B185"/>
    </sheetView>
  </sheetViews>
  <sheetFormatPr defaultRowHeight="15" x14ac:dyDescent="0.25"/>
  <cols>
    <col min="1" max="1" width="9.140625" style="169" customWidth="1"/>
    <col min="2" max="2" width="25.5703125" style="242" customWidth="1"/>
    <col min="3" max="3" width="36.5703125" style="169" customWidth="1"/>
    <col min="4" max="4" width="14.85546875" style="176" hidden="1" customWidth="1"/>
    <col min="5" max="5" width="10.7109375" style="178" hidden="1" customWidth="1"/>
    <col min="6" max="6" width="14.85546875" style="178" hidden="1" customWidth="1"/>
    <col min="7" max="7" width="9.85546875" style="178" hidden="1" customWidth="1"/>
    <col min="8" max="8" width="17.140625" style="178" customWidth="1"/>
    <col min="9" max="9" width="17.28515625" style="178" customWidth="1"/>
    <col min="10" max="10" width="17.140625" style="178" customWidth="1"/>
    <col min="11" max="11" width="17" style="178" customWidth="1"/>
    <col min="12" max="13" width="18.42578125" style="169" customWidth="1"/>
    <col min="14" max="14" width="17.85546875" style="169" customWidth="1"/>
    <col min="15" max="16" width="17.42578125" style="169" customWidth="1"/>
    <col min="17" max="17" width="15.7109375" style="169" customWidth="1"/>
    <col min="18" max="18" width="15.140625" style="169" customWidth="1"/>
    <col min="19" max="19" width="17" style="169" customWidth="1"/>
    <col min="20" max="16384" width="9.140625" style="169"/>
  </cols>
  <sheetData>
    <row r="1" spans="1:19" s="204" customFormat="1" x14ac:dyDescent="0.25">
      <c r="B1" s="242"/>
      <c r="D1" s="206"/>
      <c r="E1" s="207"/>
      <c r="F1" s="207"/>
      <c r="G1" s="207"/>
      <c r="H1" s="207"/>
      <c r="I1" s="207"/>
      <c r="J1" s="207"/>
      <c r="K1" s="207"/>
    </row>
    <row r="2" spans="1:19" s="204" customFormat="1" ht="33.75" customHeight="1" x14ac:dyDescent="0.25">
      <c r="A2" s="334" t="s">
        <v>354</v>
      </c>
      <c r="B2" s="334"/>
      <c r="C2" s="334"/>
      <c r="D2" s="334"/>
      <c r="E2" s="334"/>
      <c r="F2" s="334"/>
      <c r="G2" s="334"/>
      <c r="H2" s="334"/>
      <c r="I2" s="334"/>
      <c r="J2" s="334"/>
      <c r="K2" s="334"/>
      <c r="L2" s="334"/>
      <c r="M2" s="334"/>
      <c r="N2" s="334"/>
      <c r="O2" s="334"/>
      <c r="P2" s="334"/>
      <c r="Q2" s="334"/>
      <c r="R2" s="334"/>
      <c r="S2" s="334"/>
    </row>
    <row r="3" spans="1:19" s="204" customFormat="1" ht="27" customHeight="1" x14ac:dyDescent="0.25">
      <c r="A3" s="335" t="s">
        <v>355</v>
      </c>
      <c r="B3" s="352" t="s">
        <v>356</v>
      </c>
      <c r="C3" s="337" t="s">
        <v>357</v>
      </c>
      <c r="D3" s="208" t="s">
        <v>1</v>
      </c>
      <c r="E3" s="208"/>
      <c r="F3" s="208"/>
      <c r="G3" s="208"/>
      <c r="H3" s="338" t="s">
        <v>358</v>
      </c>
      <c r="I3" s="339"/>
      <c r="J3" s="339"/>
      <c r="K3" s="340"/>
      <c r="L3" s="338" t="s">
        <v>2</v>
      </c>
      <c r="M3" s="339"/>
      <c r="N3" s="339"/>
      <c r="O3" s="340"/>
      <c r="P3" s="345" t="s">
        <v>361</v>
      </c>
      <c r="Q3" s="346"/>
      <c r="R3" s="346" t="s">
        <v>361</v>
      </c>
      <c r="S3" s="347"/>
    </row>
    <row r="4" spans="1:19" s="204" customFormat="1" ht="59.25" customHeight="1" x14ac:dyDescent="0.25">
      <c r="A4" s="335"/>
      <c r="B4" s="352"/>
      <c r="C4" s="337"/>
      <c r="D4" s="212" t="s">
        <v>340</v>
      </c>
      <c r="E4" s="350" t="s">
        <v>216</v>
      </c>
      <c r="F4" s="350"/>
      <c r="G4" s="350"/>
      <c r="H4" s="343" t="s">
        <v>359</v>
      </c>
      <c r="I4" s="351"/>
      <c r="J4" s="341" t="s">
        <v>360</v>
      </c>
      <c r="K4" s="342"/>
      <c r="L4" s="343" t="s">
        <v>359</v>
      </c>
      <c r="M4" s="344"/>
      <c r="N4" s="343" t="s">
        <v>360</v>
      </c>
      <c r="O4" s="344"/>
      <c r="P4" s="348" t="s">
        <v>359</v>
      </c>
      <c r="Q4" s="349"/>
      <c r="R4" s="348" t="s">
        <v>360</v>
      </c>
      <c r="S4" s="349"/>
    </row>
    <row r="5" spans="1:19" s="204" customFormat="1" ht="60" x14ac:dyDescent="0.25">
      <c r="A5" s="218"/>
      <c r="B5" s="243"/>
      <c r="C5" s="218"/>
      <c r="D5" s="212"/>
      <c r="E5" s="233" t="s">
        <v>321</v>
      </c>
      <c r="F5" s="233" t="s">
        <v>322</v>
      </c>
      <c r="G5" s="233" t="s">
        <v>299</v>
      </c>
      <c r="H5" s="237" t="s">
        <v>337</v>
      </c>
      <c r="I5" s="237" t="s">
        <v>338</v>
      </c>
      <c r="J5" s="237" t="s">
        <v>337</v>
      </c>
      <c r="K5" s="237" t="s">
        <v>338</v>
      </c>
      <c r="L5" s="237" t="s">
        <v>337</v>
      </c>
      <c r="M5" s="237" t="s">
        <v>338</v>
      </c>
      <c r="N5" s="237" t="s">
        <v>337</v>
      </c>
      <c r="O5" s="237" t="s">
        <v>338</v>
      </c>
      <c r="P5" s="208" t="s">
        <v>337</v>
      </c>
      <c r="Q5" s="208" t="s">
        <v>338</v>
      </c>
      <c r="R5" s="208" t="s">
        <v>337</v>
      </c>
      <c r="S5" s="208" t="s">
        <v>338</v>
      </c>
    </row>
    <row r="6" spans="1:19" s="204" customFormat="1" ht="15" customHeight="1" x14ac:dyDescent="0.25">
      <c r="A6" s="325">
        <v>1</v>
      </c>
      <c r="B6" s="353" t="s">
        <v>65</v>
      </c>
      <c r="C6" s="208" t="s">
        <v>202</v>
      </c>
      <c r="D6" s="238">
        <v>22.257000000000001</v>
      </c>
      <c r="E6" s="210">
        <v>33.47</v>
      </c>
      <c r="F6" s="210">
        <f t="shared" ref="F6:F91" si="0">D6*E6</f>
        <v>744.94178999999997</v>
      </c>
      <c r="G6" s="210" t="e">
        <f>E6/#REF!*100</f>
        <v>#REF!</v>
      </c>
      <c r="H6" s="210">
        <v>33.47</v>
      </c>
      <c r="I6" s="210">
        <v>37.82</v>
      </c>
      <c r="J6" s="210">
        <v>58.78</v>
      </c>
      <c r="K6" s="210">
        <v>149.1</v>
      </c>
      <c r="L6" s="217" t="s">
        <v>362</v>
      </c>
      <c r="M6" s="217" t="s">
        <v>362</v>
      </c>
      <c r="N6" s="217" t="s">
        <v>362</v>
      </c>
      <c r="O6" s="217" t="s">
        <v>362</v>
      </c>
      <c r="P6" s="218" t="s">
        <v>362</v>
      </c>
      <c r="Q6" s="218" t="s">
        <v>362</v>
      </c>
      <c r="R6" s="218" t="s">
        <v>362</v>
      </c>
      <c r="S6" s="218" t="s">
        <v>362</v>
      </c>
    </row>
    <row r="7" spans="1:19" s="204" customFormat="1" ht="92.25" customHeight="1" x14ac:dyDescent="0.25">
      <c r="A7" s="327"/>
      <c r="B7" s="354"/>
      <c r="C7" s="216" t="s">
        <v>339</v>
      </c>
      <c r="D7" s="209">
        <v>165.797</v>
      </c>
      <c r="E7" s="210">
        <v>58.78</v>
      </c>
      <c r="F7" s="210">
        <f t="shared" si="0"/>
        <v>9745.5476600000002</v>
      </c>
      <c r="G7" s="210" t="e">
        <f>E7/#REF!*100</f>
        <v>#REF!</v>
      </c>
      <c r="H7" s="210">
        <v>58.78</v>
      </c>
      <c r="I7" s="210">
        <v>64.540000000000006</v>
      </c>
      <c r="J7" s="210">
        <v>58.78</v>
      </c>
      <c r="K7" s="210">
        <v>149.1</v>
      </c>
      <c r="L7" s="217" t="s">
        <v>362</v>
      </c>
      <c r="M7" s="217" t="s">
        <v>362</v>
      </c>
      <c r="N7" s="217" t="s">
        <v>362</v>
      </c>
      <c r="O7" s="217" t="s">
        <v>362</v>
      </c>
      <c r="P7" s="218" t="s">
        <v>362</v>
      </c>
      <c r="Q7" s="218" t="s">
        <v>362</v>
      </c>
      <c r="R7" s="218" t="s">
        <v>362</v>
      </c>
      <c r="S7" s="218" t="s">
        <v>362</v>
      </c>
    </row>
    <row r="8" spans="1:19" s="204" customFormat="1" ht="84" customHeight="1" x14ac:dyDescent="0.25">
      <c r="A8" s="325">
        <v>2</v>
      </c>
      <c r="B8" s="353" t="s">
        <v>141</v>
      </c>
      <c r="C8" s="216" t="s">
        <v>276</v>
      </c>
      <c r="D8" s="209">
        <v>165.06</v>
      </c>
      <c r="E8" s="210">
        <v>55.36</v>
      </c>
      <c r="F8" s="210">
        <f t="shared" si="0"/>
        <v>9137.7216000000008</v>
      </c>
      <c r="G8" s="210" t="e">
        <f>E8/#REF!*100</f>
        <v>#REF!</v>
      </c>
      <c r="H8" s="210">
        <v>55.36</v>
      </c>
      <c r="I8" s="210">
        <v>63.32</v>
      </c>
      <c r="J8" s="210">
        <v>66.47</v>
      </c>
      <c r="K8" s="210">
        <v>72.98</v>
      </c>
      <c r="L8" s="217" t="s">
        <v>362</v>
      </c>
      <c r="M8" s="217" t="s">
        <v>362</v>
      </c>
      <c r="N8" s="217" t="s">
        <v>362</v>
      </c>
      <c r="O8" s="217" t="s">
        <v>362</v>
      </c>
      <c r="P8" s="218" t="s">
        <v>362</v>
      </c>
      <c r="Q8" s="218" t="s">
        <v>362</v>
      </c>
      <c r="R8" s="218" t="s">
        <v>362</v>
      </c>
      <c r="S8" s="218" t="s">
        <v>362</v>
      </c>
    </row>
    <row r="9" spans="1:19" s="204" customFormat="1" ht="84" customHeight="1" x14ac:dyDescent="0.25">
      <c r="A9" s="327"/>
      <c r="B9" s="354"/>
      <c r="C9" s="216" t="s">
        <v>94</v>
      </c>
      <c r="D9" s="209">
        <v>26.8</v>
      </c>
      <c r="E9" s="210">
        <v>46.93</v>
      </c>
      <c r="F9" s="210">
        <f t="shared" si="0"/>
        <v>1257.7239999999999</v>
      </c>
      <c r="G9" s="210" t="e">
        <f>E9/#REF!*100</f>
        <v>#REF!</v>
      </c>
      <c r="H9" s="210">
        <v>46.93</v>
      </c>
      <c r="I9" s="210">
        <f>H9*1.144</f>
        <v>53.687919999999998</v>
      </c>
      <c r="J9" s="210">
        <v>66.47</v>
      </c>
      <c r="K9" s="210">
        <v>72.98</v>
      </c>
      <c r="L9" s="217" t="s">
        <v>362</v>
      </c>
      <c r="M9" s="217" t="s">
        <v>362</v>
      </c>
      <c r="N9" s="217" t="s">
        <v>362</v>
      </c>
      <c r="O9" s="217" t="s">
        <v>362</v>
      </c>
      <c r="P9" s="218" t="s">
        <v>362</v>
      </c>
      <c r="Q9" s="218" t="s">
        <v>362</v>
      </c>
      <c r="R9" s="218" t="s">
        <v>362</v>
      </c>
      <c r="S9" s="218" t="s">
        <v>362</v>
      </c>
    </row>
    <row r="10" spans="1:19" s="204" customFormat="1" x14ac:dyDescent="0.25">
      <c r="A10" s="208">
        <v>3</v>
      </c>
      <c r="B10" s="244" t="s">
        <v>150</v>
      </c>
      <c r="C10" s="216" t="s">
        <v>145</v>
      </c>
      <c r="D10" s="209">
        <v>108.693</v>
      </c>
      <c r="E10" s="210">
        <v>61.5</v>
      </c>
      <c r="F10" s="210">
        <f t="shared" si="0"/>
        <v>6684.6194999999998</v>
      </c>
      <c r="G10" s="210" t="e">
        <f>E10/#REF!*100</f>
        <v>#REF!</v>
      </c>
      <c r="H10" s="210">
        <v>61.5</v>
      </c>
      <c r="I10" s="210">
        <v>66.260000000000005</v>
      </c>
      <c r="J10" s="210">
        <v>63.61</v>
      </c>
      <c r="K10" s="210">
        <v>66.260000000000005</v>
      </c>
      <c r="L10" s="217" t="s">
        <v>362</v>
      </c>
      <c r="M10" s="217" t="s">
        <v>362</v>
      </c>
      <c r="N10" s="217" t="s">
        <v>362</v>
      </c>
      <c r="O10" s="217" t="s">
        <v>362</v>
      </c>
      <c r="P10" s="218" t="s">
        <v>362</v>
      </c>
      <c r="Q10" s="218" t="s">
        <v>362</v>
      </c>
      <c r="R10" s="218" t="s">
        <v>362</v>
      </c>
      <c r="S10" s="218" t="s">
        <v>362</v>
      </c>
    </row>
    <row r="11" spans="1:19" s="204" customFormat="1" ht="105" x14ac:dyDescent="0.25">
      <c r="A11" s="208">
        <v>4</v>
      </c>
      <c r="B11" s="244" t="s">
        <v>306</v>
      </c>
      <c r="C11" s="216" t="s">
        <v>307</v>
      </c>
      <c r="D11" s="209">
        <v>352.02</v>
      </c>
      <c r="E11" s="210">
        <v>40.229999999999997</v>
      </c>
      <c r="F11" s="210">
        <f t="shared" si="0"/>
        <v>14161.764599999999</v>
      </c>
      <c r="G11" s="210" t="e">
        <f>E11/#REF!*100</f>
        <v>#REF!</v>
      </c>
      <c r="H11" s="210">
        <v>40.229999999999997</v>
      </c>
      <c r="I11" s="210">
        <v>43.44</v>
      </c>
      <c r="J11" s="210">
        <v>40.229999999999997</v>
      </c>
      <c r="K11" s="210">
        <v>43.44</v>
      </c>
      <c r="L11" s="217" t="s">
        <v>362</v>
      </c>
      <c r="M11" s="217" t="s">
        <v>362</v>
      </c>
      <c r="N11" s="217" t="s">
        <v>362</v>
      </c>
      <c r="O11" s="217" t="s">
        <v>362</v>
      </c>
      <c r="P11" s="218" t="s">
        <v>362</v>
      </c>
      <c r="Q11" s="218" t="s">
        <v>362</v>
      </c>
      <c r="R11" s="218" t="s">
        <v>362</v>
      </c>
      <c r="S11" s="218" t="s">
        <v>362</v>
      </c>
    </row>
    <row r="12" spans="1:19" s="204" customFormat="1" ht="30" x14ac:dyDescent="0.25">
      <c r="A12" s="208">
        <v>5</v>
      </c>
      <c r="B12" s="244" t="s">
        <v>349</v>
      </c>
      <c r="C12" s="216" t="s">
        <v>201</v>
      </c>
      <c r="D12" s="209">
        <v>45.42</v>
      </c>
      <c r="E12" s="210">
        <v>66.58</v>
      </c>
      <c r="F12" s="210">
        <f t="shared" si="0"/>
        <v>3024.0636</v>
      </c>
      <c r="G12" s="210" t="e">
        <f>E12/#REF!*100</f>
        <v>#REF!</v>
      </c>
      <c r="H12" s="210">
        <v>66.58</v>
      </c>
      <c r="I12" s="210">
        <v>69.58</v>
      </c>
      <c r="J12" s="210">
        <v>71.13</v>
      </c>
      <c r="K12" s="210">
        <v>78.739999999999995</v>
      </c>
      <c r="L12" s="222">
        <v>39.26</v>
      </c>
      <c r="M12" s="222">
        <v>44.91</v>
      </c>
      <c r="N12" s="222">
        <v>44.62</v>
      </c>
      <c r="O12" s="222">
        <v>49.82</v>
      </c>
      <c r="P12" s="218" t="s">
        <v>362</v>
      </c>
      <c r="Q12" s="218" t="s">
        <v>362</v>
      </c>
      <c r="R12" s="218" t="s">
        <v>362</v>
      </c>
      <c r="S12" s="218" t="s">
        <v>362</v>
      </c>
    </row>
    <row r="13" spans="1:19" s="204" customFormat="1" ht="30" x14ac:dyDescent="0.25">
      <c r="A13" s="208">
        <v>6</v>
      </c>
      <c r="B13" s="244" t="s">
        <v>6</v>
      </c>
      <c r="C13" s="216" t="s">
        <v>171</v>
      </c>
      <c r="D13" s="209">
        <v>167.11</v>
      </c>
      <c r="E13" s="210">
        <v>51.49</v>
      </c>
      <c r="F13" s="210">
        <f t="shared" si="0"/>
        <v>8604.4939000000013</v>
      </c>
      <c r="G13" s="210" t="e">
        <f>E13/#REF!*100</f>
        <v>#REF!</v>
      </c>
      <c r="H13" s="210">
        <v>51.49</v>
      </c>
      <c r="I13" s="210">
        <v>56.1</v>
      </c>
      <c r="J13" s="210">
        <v>51.49</v>
      </c>
      <c r="K13" s="210">
        <v>56.1</v>
      </c>
      <c r="L13" s="222">
        <v>57.75</v>
      </c>
      <c r="M13" s="222">
        <v>59.5</v>
      </c>
      <c r="N13" s="222">
        <v>57.75</v>
      </c>
      <c r="O13" s="222">
        <v>59.5</v>
      </c>
      <c r="P13" s="218" t="s">
        <v>362</v>
      </c>
      <c r="Q13" s="218" t="s">
        <v>362</v>
      </c>
      <c r="R13" s="218" t="s">
        <v>362</v>
      </c>
      <c r="S13" s="218" t="s">
        <v>362</v>
      </c>
    </row>
    <row r="14" spans="1:19" s="204" customFormat="1" ht="120" x14ac:dyDescent="0.25">
      <c r="A14" s="219">
        <v>7</v>
      </c>
      <c r="B14" s="245" t="s">
        <v>141</v>
      </c>
      <c r="C14" s="216" t="s">
        <v>131</v>
      </c>
      <c r="D14" s="209">
        <v>214.39</v>
      </c>
      <c r="E14" s="210">
        <v>42.25</v>
      </c>
      <c r="F14" s="210">
        <f t="shared" si="0"/>
        <v>9057.9774999999991</v>
      </c>
      <c r="G14" s="210" t="e">
        <f>E14/#REF!*100</f>
        <v>#REF!</v>
      </c>
      <c r="H14" s="210">
        <v>42.25</v>
      </c>
      <c r="I14" s="210">
        <v>48.34</v>
      </c>
      <c r="J14" s="210">
        <v>66.47</v>
      </c>
      <c r="K14" s="210">
        <v>72.98</v>
      </c>
      <c r="L14" s="217" t="s">
        <v>362</v>
      </c>
      <c r="M14" s="217" t="s">
        <v>362</v>
      </c>
      <c r="N14" s="217" t="s">
        <v>362</v>
      </c>
      <c r="O14" s="217" t="s">
        <v>362</v>
      </c>
      <c r="P14" s="218" t="s">
        <v>362</v>
      </c>
      <c r="Q14" s="218" t="s">
        <v>362</v>
      </c>
      <c r="R14" s="218" t="s">
        <v>362</v>
      </c>
      <c r="S14" s="218" t="s">
        <v>362</v>
      </c>
    </row>
    <row r="15" spans="1:19" s="204" customFormat="1" ht="30" x14ac:dyDescent="0.25">
      <c r="A15" s="325">
        <v>8</v>
      </c>
      <c r="B15" s="353" t="s">
        <v>141</v>
      </c>
      <c r="C15" s="216" t="s">
        <v>99</v>
      </c>
      <c r="D15" s="209">
        <v>71.67</v>
      </c>
      <c r="E15" s="210">
        <v>42.85</v>
      </c>
      <c r="F15" s="210">
        <f t="shared" si="0"/>
        <v>3071.0595000000003</v>
      </c>
      <c r="G15" s="210" t="e">
        <f>E15/#REF!*100</f>
        <v>#REF!</v>
      </c>
      <c r="H15" s="210">
        <v>42.85</v>
      </c>
      <c r="I15" s="210">
        <v>49.02</v>
      </c>
      <c r="J15" s="210">
        <v>66.47</v>
      </c>
      <c r="K15" s="210">
        <v>72.98</v>
      </c>
      <c r="L15" s="222">
        <v>23.34</v>
      </c>
      <c r="M15" s="222">
        <v>26.7</v>
      </c>
      <c r="N15" s="222">
        <v>85.13</v>
      </c>
      <c r="O15" s="222">
        <v>90.94</v>
      </c>
      <c r="P15" s="218" t="s">
        <v>362</v>
      </c>
      <c r="Q15" s="218" t="s">
        <v>362</v>
      </c>
      <c r="R15" s="218" t="s">
        <v>362</v>
      </c>
      <c r="S15" s="218" t="s">
        <v>362</v>
      </c>
    </row>
    <row r="16" spans="1:19" s="204" customFormat="1" ht="30" x14ac:dyDescent="0.25">
      <c r="A16" s="326"/>
      <c r="B16" s="355"/>
      <c r="C16" s="216" t="s">
        <v>100</v>
      </c>
      <c r="D16" s="209">
        <v>21.82</v>
      </c>
      <c r="E16" s="210">
        <v>42.77</v>
      </c>
      <c r="F16" s="210">
        <f t="shared" si="0"/>
        <v>933.24140000000011</v>
      </c>
      <c r="G16" s="210" t="e">
        <f>E16/#REF!*100</f>
        <v>#REF!</v>
      </c>
      <c r="H16" s="210">
        <v>42.77</v>
      </c>
      <c r="I16" s="210">
        <v>48.92</v>
      </c>
      <c r="J16" s="210">
        <v>66.47</v>
      </c>
      <c r="K16" s="210">
        <v>72.98</v>
      </c>
      <c r="L16" s="222">
        <v>42.26</v>
      </c>
      <c r="M16" s="222">
        <v>48.35</v>
      </c>
      <c r="N16" s="222">
        <v>85.13</v>
      </c>
      <c r="O16" s="222">
        <v>90.94</v>
      </c>
      <c r="P16" s="218" t="s">
        <v>362</v>
      </c>
      <c r="Q16" s="218" t="s">
        <v>362</v>
      </c>
      <c r="R16" s="218" t="s">
        <v>362</v>
      </c>
      <c r="S16" s="218" t="s">
        <v>362</v>
      </c>
    </row>
    <row r="17" spans="1:19" s="204" customFormat="1" ht="30" x14ac:dyDescent="0.25">
      <c r="A17" s="326"/>
      <c r="B17" s="355"/>
      <c r="C17" s="216" t="s">
        <v>101</v>
      </c>
      <c r="D17" s="209">
        <v>60.84</v>
      </c>
      <c r="E17" s="210">
        <v>42.85</v>
      </c>
      <c r="F17" s="210">
        <f t="shared" si="0"/>
        <v>2606.9940000000001</v>
      </c>
      <c r="G17" s="210" t="e">
        <f>E17/#REF!*100</f>
        <v>#REF!</v>
      </c>
      <c r="H17" s="210">
        <v>42.85</v>
      </c>
      <c r="I17" s="210">
        <v>49.02</v>
      </c>
      <c r="J17" s="210">
        <v>66.47</v>
      </c>
      <c r="K17" s="210">
        <v>72.98</v>
      </c>
      <c r="L17" s="222">
        <v>59.06</v>
      </c>
      <c r="M17" s="222">
        <v>67.569999999999993</v>
      </c>
      <c r="N17" s="222">
        <v>85.13</v>
      </c>
      <c r="O17" s="222">
        <v>90.94</v>
      </c>
      <c r="P17" s="218" t="s">
        <v>362</v>
      </c>
      <c r="Q17" s="218" t="s">
        <v>362</v>
      </c>
      <c r="R17" s="218" t="s">
        <v>362</v>
      </c>
      <c r="S17" s="218" t="s">
        <v>362</v>
      </c>
    </row>
    <row r="18" spans="1:19" s="204" customFormat="1" ht="30" x14ac:dyDescent="0.25">
      <c r="A18" s="326"/>
      <c r="B18" s="355"/>
      <c r="C18" s="216" t="s">
        <v>297</v>
      </c>
      <c r="D18" s="209">
        <v>35.67</v>
      </c>
      <c r="E18" s="210">
        <v>34.24</v>
      </c>
      <c r="F18" s="210">
        <f t="shared" si="0"/>
        <v>1221.3408000000002</v>
      </c>
      <c r="G18" s="210" t="e">
        <f>E18/#REF!*100</f>
        <v>#REF!</v>
      </c>
      <c r="H18" s="210">
        <v>34.24</v>
      </c>
      <c r="I18" s="210">
        <v>39.17</v>
      </c>
      <c r="J18" s="210">
        <v>66.47</v>
      </c>
      <c r="K18" s="210">
        <v>72.98</v>
      </c>
      <c r="L18" s="222">
        <v>51.62</v>
      </c>
      <c r="M18" s="222">
        <v>59.05</v>
      </c>
      <c r="N18" s="222">
        <v>85.13</v>
      </c>
      <c r="O18" s="222">
        <v>90.94</v>
      </c>
      <c r="P18" s="218" t="s">
        <v>362</v>
      </c>
      <c r="Q18" s="218" t="s">
        <v>362</v>
      </c>
      <c r="R18" s="218" t="s">
        <v>362</v>
      </c>
      <c r="S18" s="218" t="s">
        <v>362</v>
      </c>
    </row>
    <row r="19" spans="1:19" s="204" customFormat="1" ht="30" x14ac:dyDescent="0.25">
      <c r="A19" s="326"/>
      <c r="B19" s="355"/>
      <c r="C19" s="216" t="s">
        <v>102</v>
      </c>
      <c r="D19" s="209">
        <v>11.17</v>
      </c>
      <c r="E19" s="210">
        <v>25.58</v>
      </c>
      <c r="F19" s="210">
        <f t="shared" si="0"/>
        <v>285.72859999999997</v>
      </c>
      <c r="G19" s="210" t="e">
        <f>E19/#REF!*100</f>
        <v>#REF!</v>
      </c>
      <c r="H19" s="210">
        <v>25.58</v>
      </c>
      <c r="I19" s="210">
        <v>29.27</v>
      </c>
      <c r="J19" s="210">
        <v>66.47</v>
      </c>
      <c r="K19" s="210">
        <v>72.98</v>
      </c>
      <c r="L19" s="217" t="s">
        <v>362</v>
      </c>
      <c r="M19" s="217" t="s">
        <v>362</v>
      </c>
      <c r="N19" s="217" t="s">
        <v>362</v>
      </c>
      <c r="O19" s="217" t="s">
        <v>362</v>
      </c>
      <c r="P19" s="218" t="s">
        <v>362</v>
      </c>
      <c r="Q19" s="218" t="s">
        <v>362</v>
      </c>
      <c r="R19" s="218" t="s">
        <v>362</v>
      </c>
      <c r="S19" s="218" t="s">
        <v>362</v>
      </c>
    </row>
    <row r="20" spans="1:19" s="204" customFormat="1" ht="45" x14ac:dyDescent="0.25">
      <c r="A20" s="326"/>
      <c r="B20" s="355"/>
      <c r="C20" s="216" t="s">
        <v>298</v>
      </c>
      <c r="D20" s="209">
        <v>22.8</v>
      </c>
      <c r="E20" s="210">
        <v>48.35</v>
      </c>
      <c r="F20" s="210">
        <f t="shared" si="0"/>
        <v>1102.3800000000001</v>
      </c>
      <c r="G20" s="210" t="e">
        <f>E20/#REF!*100</f>
        <v>#REF!</v>
      </c>
      <c r="H20" s="210">
        <v>48.35</v>
      </c>
      <c r="I20" s="210">
        <v>55.31</v>
      </c>
      <c r="J20" s="210">
        <v>66.47</v>
      </c>
      <c r="K20" s="210">
        <v>72.98</v>
      </c>
      <c r="L20" s="217" t="s">
        <v>362</v>
      </c>
      <c r="M20" s="217" t="s">
        <v>362</v>
      </c>
      <c r="N20" s="217" t="s">
        <v>362</v>
      </c>
      <c r="O20" s="217" t="s">
        <v>362</v>
      </c>
      <c r="P20" s="218" t="s">
        <v>362</v>
      </c>
      <c r="Q20" s="218" t="s">
        <v>362</v>
      </c>
      <c r="R20" s="218" t="s">
        <v>362</v>
      </c>
      <c r="S20" s="218" t="s">
        <v>362</v>
      </c>
    </row>
    <row r="21" spans="1:19" s="204" customFormat="1" ht="30" x14ac:dyDescent="0.25">
      <c r="A21" s="326"/>
      <c r="B21" s="355"/>
      <c r="C21" s="216" t="s">
        <v>125</v>
      </c>
      <c r="D21" s="209">
        <v>17.93</v>
      </c>
      <c r="E21" s="210">
        <v>48.35</v>
      </c>
      <c r="F21" s="210">
        <f t="shared" si="0"/>
        <v>866.91550000000007</v>
      </c>
      <c r="G21" s="210" t="e">
        <f>E21/#REF!*100</f>
        <v>#REF!</v>
      </c>
      <c r="H21" s="210">
        <v>48.35</v>
      </c>
      <c r="I21" s="210">
        <f t="shared" ref="I21:I26" si="1">H21*1.144</f>
        <v>55.312399999999997</v>
      </c>
      <c r="J21" s="210">
        <v>66.47</v>
      </c>
      <c r="K21" s="210">
        <v>72.98</v>
      </c>
      <c r="L21" s="217" t="s">
        <v>362</v>
      </c>
      <c r="M21" s="217" t="s">
        <v>362</v>
      </c>
      <c r="N21" s="217" t="s">
        <v>362</v>
      </c>
      <c r="O21" s="217" t="s">
        <v>362</v>
      </c>
      <c r="P21" s="218" t="s">
        <v>362</v>
      </c>
      <c r="Q21" s="218" t="s">
        <v>362</v>
      </c>
      <c r="R21" s="218" t="s">
        <v>362</v>
      </c>
      <c r="S21" s="218" t="s">
        <v>362</v>
      </c>
    </row>
    <row r="22" spans="1:19" s="204" customFormat="1" ht="30" customHeight="1" x14ac:dyDescent="0.25">
      <c r="A22" s="326"/>
      <c r="B22" s="355"/>
      <c r="C22" s="216" t="s">
        <v>126</v>
      </c>
      <c r="D22" s="209">
        <v>11.45</v>
      </c>
      <c r="E22" s="210">
        <v>48.35</v>
      </c>
      <c r="F22" s="210">
        <f t="shared" si="0"/>
        <v>553.60749999999996</v>
      </c>
      <c r="G22" s="210" t="e">
        <f>E22/#REF!*100</f>
        <v>#REF!</v>
      </c>
      <c r="H22" s="210">
        <v>48.35</v>
      </c>
      <c r="I22" s="210">
        <f t="shared" si="1"/>
        <v>55.312399999999997</v>
      </c>
      <c r="J22" s="210">
        <v>66.47</v>
      </c>
      <c r="K22" s="210">
        <v>72.98</v>
      </c>
      <c r="L22" s="217" t="s">
        <v>362</v>
      </c>
      <c r="M22" s="217" t="s">
        <v>362</v>
      </c>
      <c r="N22" s="217" t="s">
        <v>362</v>
      </c>
      <c r="O22" s="217" t="s">
        <v>362</v>
      </c>
      <c r="P22" s="218" t="s">
        <v>362</v>
      </c>
      <c r="Q22" s="218" t="s">
        <v>362</v>
      </c>
      <c r="R22" s="218" t="s">
        <v>362</v>
      </c>
      <c r="S22" s="218" t="s">
        <v>362</v>
      </c>
    </row>
    <row r="23" spans="1:19" s="204" customFormat="1" ht="30" x14ac:dyDescent="0.25">
      <c r="A23" s="326"/>
      <c r="B23" s="355"/>
      <c r="C23" s="216" t="s">
        <v>127</v>
      </c>
      <c r="D23" s="209">
        <v>7.21</v>
      </c>
      <c r="E23" s="210">
        <v>48.35</v>
      </c>
      <c r="F23" s="210">
        <f t="shared" si="0"/>
        <v>348.6035</v>
      </c>
      <c r="G23" s="210" t="e">
        <f>E23/#REF!*100</f>
        <v>#REF!</v>
      </c>
      <c r="H23" s="210">
        <v>48.35</v>
      </c>
      <c r="I23" s="210">
        <f t="shared" si="1"/>
        <v>55.312399999999997</v>
      </c>
      <c r="J23" s="210">
        <v>66.47</v>
      </c>
      <c r="K23" s="210">
        <v>72.98</v>
      </c>
      <c r="L23" s="217" t="s">
        <v>362</v>
      </c>
      <c r="M23" s="217" t="s">
        <v>362</v>
      </c>
      <c r="N23" s="217" t="s">
        <v>362</v>
      </c>
      <c r="O23" s="217" t="s">
        <v>362</v>
      </c>
      <c r="P23" s="218" t="s">
        <v>362</v>
      </c>
      <c r="Q23" s="218" t="s">
        <v>362</v>
      </c>
      <c r="R23" s="218" t="s">
        <v>362</v>
      </c>
      <c r="S23" s="218" t="s">
        <v>362</v>
      </c>
    </row>
    <row r="24" spans="1:19" s="204" customFormat="1" x14ac:dyDescent="0.25">
      <c r="A24" s="326"/>
      <c r="B24" s="355"/>
      <c r="C24" s="216" t="s">
        <v>128</v>
      </c>
      <c r="D24" s="209">
        <v>4.97</v>
      </c>
      <c r="E24" s="210">
        <v>48.35</v>
      </c>
      <c r="F24" s="210">
        <f t="shared" si="0"/>
        <v>240.29949999999999</v>
      </c>
      <c r="G24" s="210" t="e">
        <f>E24/#REF!*100</f>
        <v>#REF!</v>
      </c>
      <c r="H24" s="210">
        <v>48.35</v>
      </c>
      <c r="I24" s="210">
        <f t="shared" si="1"/>
        <v>55.312399999999997</v>
      </c>
      <c r="J24" s="210">
        <v>66.47</v>
      </c>
      <c r="K24" s="210">
        <v>72.98</v>
      </c>
      <c r="L24" s="217" t="s">
        <v>362</v>
      </c>
      <c r="M24" s="217" t="s">
        <v>362</v>
      </c>
      <c r="N24" s="217" t="s">
        <v>362</v>
      </c>
      <c r="O24" s="217" t="s">
        <v>362</v>
      </c>
      <c r="P24" s="218" t="s">
        <v>362</v>
      </c>
      <c r="Q24" s="218" t="s">
        <v>362</v>
      </c>
      <c r="R24" s="218" t="s">
        <v>362</v>
      </c>
      <c r="S24" s="218" t="s">
        <v>362</v>
      </c>
    </row>
    <row r="25" spans="1:19" s="204" customFormat="1" ht="30" x14ac:dyDescent="0.25">
      <c r="A25" s="326"/>
      <c r="B25" s="355"/>
      <c r="C25" s="216" t="s">
        <v>129</v>
      </c>
      <c r="D25" s="209">
        <v>1.5</v>
      </c>
      <c r="E25" s="210">
        <v>48.35</v>
      </c>
      <c r="F25" s="210">
        <f t="shared" si="0"/>
        <v>72.525000000000006</v>
      </c>
      <c r="G25" s="210" t="e">
        <f>E25/#REF!*100</f>
        <v>#REF!</v>
      </c>
      <c r="H25" s="210">
        <v>48.35</v>
      </c>
      <c r="I25" s="210">
        <f t="shared" si="1"/>
        <v>55.312399999999997</v>
      </c>
      <c r="J25" s="210">
        <v>66.47</v>
      </c>
      <c r="K25" s="210">
        <v>72.98</v>
      </c>
      <c r="L25" s="217" t="s">
        <v>362</v>
      </c>
      <c r="M25" s="217" t="s">
        <v>362</v>
      </c>
      <c r="N25" s="217" t="s">
        <v>362</v>
      </c>
      <c r="O25" s="217" t="s">
        <v>362</v>
      </c>
      <c r="P25" s="218" t="s">
        <v>362</v>
      </c>
      <c r="Q25" s="218" t="s">
        <v>362</v>
      </c>
      <c r="R25" s="218" t="s">
        <v>362</v>
      </c>
      <c r="S25" s="218" t="s">
        <v>362</v>
      </c>
    </row>
    <row r="26" spans="1:19" s="204" customFormat="1" ht="30" x14ac:dyDescent="0.25">
      <c r="A26" s="326"/>
      <c r="B26" s="355"/>
      <c r="C26" s="216" t="s">
        <v>130</v>
      </c>
      <c r="D26" s="209">
        <v>1.53</v>
      </c>
      <c r="E26" s="210">
        <v>48.35</v>
      </c>
      <c r="F26" s="210">
        <f t="shared" si="0"/>
        <v>73.975499999999997</v>
      </c>
      <c r="G26" s="210" t="e">
        <f>E26/#REF!*100</f>
        <v>#REF!</v>
      </c>
      <c r="H26" s="210">
        <v>48.35</v>
      </c>
      <c r="I26" s="210">
        <f t="shared" si="1"/>
        <v>55.312399999999997</v>
      </c>
      <c r="J26" s="210">
        <v>66.47</v>
      </c>
      <c r="K26" s="210">
        <v>72.98</v>
      </c>
      <c r="L26" s="217" t="s">
        <v>362</v>
      </c>
      <c r="M26" s="217" t="s">
        <v>362</v>
      </c>
      <c r="N26" s="217" t="s">
        <v>362</v>
      </c>
      <c r="O26" s="217" t="s">
        <v>362</v>
      </c>
      <c r="P26" s="218" t="s">
        <v>362</v>
      </c>
      <c r="Q26" s="218" t="s">
        <v>362</v>
      </c>
      <c r="R26" s="218" t="s">
        <v>362</v>
      </c>
      <c r="S26" s="218" t="s">
        <v>362</v>
      </c>
    </row>
    <row r="27" spans="1:19" s="204" customFormat="1" x14ac:dyDescent="0.25">
      <c r="A27" s="327"/>
      <c r="B27" s="354"/>
      <c r="C27" s="216" t="s">
        <v>310</v>
      </c>
      <c r="D27" s="209">
        <v>88.72</v>
      </c>
      <c r="E27" s="210">
        <v>22.64</v>
      </c>
      <c r="F27" s="210">
        <f t="shared" si="0"/>
        <v>2008.6207999999999</v>
      </c>
      <c r="G27" s="210" t="e">
        <f>E27/#REF!*100</f>
        <v>#REF!</v>
      </c>
      <c r="H27" s="210">
        <v>22.64</v>
      </c>
      <c r="I27" s="210">
        <v>25.91</v>
      </c>
      <c r="J27" s="210">
        <v>66.47</v>
      </c>
      <c r="K27" s="210">
        <v>72.98</v>
      </c>
      <c r="L27" s="222">
        <v>29.88</v>
      </c>
      <c r="M27" s="222">
        <v>34.19</v>
      </c>
      <c r="N27" s="222">
        <v>43.52</v>
      </c>
      <c r="O27" s="222">
        <v>47.78</v>
      </c>
      <c r="P27" s="218" t="s">
        <v>362</v>
      </c>
      <c r="Q27" s="218" t="s">
        <v>362</v>
      </c>
      <c r="R27" s="218" t="s">
        <v>362</v>
      </c>
      <c r="S27" s="218" t="s">
        <v>362</v>
      </c>
    </row>
    <row r="28" spans="1:19" s="204" customFormat="1" ht="60" x14ac:dyDescent="0.25">
      <c r="A28" s="208">
        <v>9</v>
      </c>
      <c r="B28" s="244" t="s">
        <v>7</v>
      </c>
      <c r="C28" s="216" t="s">
        <v>197</v>
      </c>
      <c r="D28" s="209">
        <v>56.22</v>
      </c>
      <c r="E28" s="210">
        <v>48.04</v>
      </c>
      <c r="F28" s="210">
        <f t="shared" si="0"/>
        <v>2700.8087999999998</v>
      </c>
      <c r="G28" s="210" t="e">
        <f>E28/#REF!*100</f>
        <v>#REF!</v>
      </c>
      <c r="H28" s="210">
        <v>48.04</v>
      </c>
      <c r="I28" s="210">
        <v>54.24</v>
      </c>
      <c r="J28" s="210">
        <v>50.32</v>
      </c>
      <c r="K28" s="210">
        <v>54.24</v>
      </c>
      <c r="L28" s="222">
        <v>67.55</v>
      </c>
      <c r="M28" s="222">
        <v>72.150000000000006</v>
      </c>
      <c r="N28" s="222">
        <v>67.55</v>
      </c>
      <c r="O28" s="222">
        <v>72.150000000000006</v>
      </c>
      <c r="P28" s="218" t="s">
        <v>362</v>
      </c>
      <c r="Q28" s="218" t="s">
        <v>362</v>
      </c>
      <c r="R28" s="218" t="s">
        <v>362</v>
      </c>
      <c r="S28" s="218" t="s">
        <v>362</v>
      </c>
    </row>
    <row r="29" spans="1:19" s="204" customFormat="1" ht="62.25" customHeight="1" x14ac:dyDescent="0.25">
      <c r="A29" s="208">
        <v>10</v>
      </c>
      <c r="B29" s="244" t="s">
        <v>236</v>
      </c>
      <c r="C29" s="216" t="s">
        <v>197</v>
      </c>
      <c r="D29" s="209"/>
      <c r="E29" s="210">
        <v>0</v>
      </c>
      <c r="F29" s="210">
        <f t="shared" si="0"/>
        <v>0</v>
      </c>
      <c r="G29" s="210" t="e">
        <f>E29/#REF!*100</f>
        <v>#REF!</v>
      </c>
      <c r="H29" s="223" t="s">
        <v>362</v>
      </c>
      <c r="I29" s="223" t="s">
        <v>362</v>
      </c>
      <c r="J29" s="210">
        <v>18.489999999999998</v>
      </c>
      <c r="K29" s="210">
        <v>18.489999999999998</v>
      </c>
      <c r="L29" s="217" t="s">
        <v>362</v>
      </c>
      <c r="M29" s="217" t="s">
        <v>362</v>
      </c>
      <c r="N29" s="217" t="s">
        <v>362</v>
      </c>
      <c r="O29" s="217" t="s">
        <v>362</v>
      </c>
      <c r="P29" s="218" t="s">
        <v>362</v>
      </c>
      <c r="Q29" s="218" t="s">
        <v>362</v>
      </c>
      <c r="R29" s="218" t="s">
        <v>362</v>
      </c>
      <c r="S29" s="218" t="s">
        <v>362</v>
      </c>
    </row>
    <row r="30" spans="1:19" s="204" customFormat="1" ht="30" x14ac:dyDescent="0.25">
      <c r="A30" s="325">
        <v>11</v>
      </c>
      <c r="B30" s="353" t="s">
        <v>141</v>
      </c>
      <c r="C30" s="216" t="s">
        <v>144</v>
      </c>
      <c r="D30" s="209">
        <v>47.21</v>
      </c>
      <c r="E30" s="210">
        <v>56.99</v>
      </c>
      <c r="F30" s="210">
        <f t="shared" si="0"/>
        <v>2690.4979000000003</v>
      </c>
      <c r="G30" s="210" t="e">
        <f>E30/#REF!*100</f>
        <v>#REF!</v>
      </c>
      <c r="H30" s="210">
        <v>56.99</v>
      </c>
      <c r="I30" s="210">
        <v>65.2</v>
      </c>
      <c r="J30" s="210">
        <v>66.47</v>
      </c>
      <c r="K30" s="210">
        <v>72.98</v>
      </c>
      <c r="L30" s="222">
        <v>68.89</v>
      </c>
      <c r="M30" s="222">
        <v>75.430000000000007</v>
      </c>
      <c r="N30" s="222">
        <v>85.13</v>
      </c>
      <c r="O30" s="222">
        <v>90.94</v>
      </c>
      <c r="P30" s="218" t="s">
        <v>362</v>
      </c>
      <c r="Q30" s="218" t="s">
        <v>362</v>
      </c>
      <c r="R30" s="218" t="s">
        <v>362</v>
      </c>
      <c r="S30" s="218" t="s">
        <v>362</v>
      </c>
    </row>
    <row r="31" spans="1:19" s="204" customFormat="1" ht="45" x14ac:dyDescent="0.25">
      <c r="A31" s="326"/>
      <c r="B31" s="355"/>
      <c r="C31" s="216" t="s">
        <v>277</v>
      </c>
      <c r="D31" s="209">
        <f>1.56+7.07+8.31</f>
        <v>16.940000000000001</v>
      </c>
      <c r="E31" s="210">
        <v>61.7</v>
      </c>
      <c r="F31" s="210">
        <f t="shared" si="0"/>
        <v>1045.1980000000001</v>
      </c>
      <c r="G31" s="210" t="e">
        <f>E31/#REF!*100</f>
        <v>#REF!</v>
      </c>
      <c r="H31" s="210">
        <v>61.7</v>
      </c>
      <c r="I31" s="210">
        <v>67.56</v>
      </c>
      <c r="J31" s="210">
        <v>66.47</v>
      </c>
      <c r="K31" s="210">
        <v>72.98</v>
      </c>
      <c r="L31" s="217" t="s">
        <v>362</v>
      </c>
      <c r="M31" s="217" t="s">
        <v>362</v>
      </c>
      <c r="N31" s="217" t="s">
        <v>362</v>
      </c>
      <c r="O31" s="217" t="s">
        <v>362</v>
      </c>
      <c r="P31" s="218" t="s">
        <v>362</v>
      </c>
      <c r="Q31" s="218" t="s">
        <v>362</v>
      </c>
      <c r="R31" s="218" t="s">
        <v>362</v>
      </c>
      <c r="S31" s="218" t="s">
        <v>362</v>
      </c>
    </row>
    <row r="32" spans="1:19" s="204" customFormat="1" ht="30" x14ac:dyDescent="0.25">
      <c r="A32" s="326"/>
      <c r="B32" s="355"/>
      <c r="C32" s="216" t="s">
        <v>66</v>
      </c>
      <c r="D32" s="209">
        <v>18.239999999999998</v>
      </c>
      <c r="E32" s="210">
        <v>44.39</v>
      </c>
      <c r="F32" s="210">
        <f t="shared" si="0"/>
        <v>809.67359999999996</v>
      </c>
      <c r="G32" s="210" t="e">
        <f>E32/#REF!*100</f>
        <v>#REF!</v>
      </c>
      <c r="H32" s="210">
        <v>44.39</v>
      </c>
      <c r="I32" s="210">
        <f>H32*1.144</f>
        <v>50.782159999999998</v>
      </c>
      <c r="J32" s="210">
        <v>66.47</v>
      </c>
      <c r="K32" s="210">
        <v>72.98</v>
      </c>
      <c r="L32" s="217" t="s">
        <v>362</v>
      </c>
      <c r="M32" s="217" t="s">
        <v>362</v>
      </c>
      <c r="N32" s="217" t="s">
        <v>362</v>
      </c>
      <c r="O32" s="217" t="s">
        <v>362</v>
      </c>
      <c r="P32" s="218" t="s">
        <v>362</v>
      </c>
      <c r="Q32" s="218" t="s">
        <v>362</v>
      </c>
      <c r="R32" s="218" t="s">
        <v>362</v>
      </c>
      <c r="S32" s="218" t="s">
        <v>362</v>
      </c>
    </row>
    <row r="33" spans="1:19" s="204" customFormat="1" x14ac:dyDescent="0.25">
      <c r="A33" s="326"/>
      <c r="B33" s="355"/>
      <c r="C33" s="216" t="s">
        <v>67</v>
      </c>
      <c r="D33" s="209">
        <v>17.14</v>
      </c>
      <c r="E33" s="210">
        <v>55.36</v>
      </c>
      <c r="F33" s="210">
        <f t="shared" si="0"/>
        <v>948.87040000000002</v>
      </c>
      <c r="G33" s="210" t="e">
        <f>E33/#REF!*100</f>
        <v>#REF!</v>
      </c>
      <c r="H33" s="210">
        <v>55.36</v>
      </c>
      <c r="I33" s="210">
        <v>63.32</v>
      </c>
      <c r="J33" s="210">
        <v>66.47</v>
      </c>
      <c r="K33" s="210">
        <v>72.98</v>
      </c>
      <c r="L33" s="217" t="s">
        <v>362</v>
      </c>
      <c r="M33" s="217" t="s">
        <v>362</v>
      </c>
      <c r="N33" s="217" t="s">
        <v>362</v>
      </c>
      <c r="O33" s="217" t="s">
        <v>362</v>
      </c>
      <c r="P33" s="218" t="s">
        <v>362</v>
      </c>
      <c r="Q33" s="218" t="s">
        <v>362</v>
      </c>
      <c r="R33" s="218" t="s">
        <v>362</v>
      </c>
      <c r="S33" s="218" t="s">
        <v>362</v>
      </c>
    </row>
    <row r="34" spans="1:19" s="204" customFormat="1" x14ac:dyDescent="0.25">
      <c r="A34" s="326"/>
      <c r="B34" s="355"/>
      <c r="C34" s="216" t="s">
        <v>68</v>
      </c>
      <c r="D34" s="209">
        <v>4.95</v>
      </c>
      <c r="E34" s="210">
        <v>52.21</v>
      </c>
      <c r="F34" s="210">
        <f t="shared" si="0"/>
        <v>258.43950000000001</v>
      </c>
      <c r="G34" s="210" t="e">
        <f>E34/#REF!*100</f>
        <v>#REF!</v>
      </c>
      <c r="H34" s="210">
        <v>52.21</v>
      </c>
      <c r="I34" s="210">
        <v>59.74</v>
      </c>
      <c r="J34" s="210">
        <v>66.47</v>
      </c>
      <c r="K34" s="210">
        <v>72.98</v>
      </c>
      <c r="L34" s="217" t="s">
        <v>362</v>
      </c>
      <c r="M34" s="217" t="s">
        <v>362</v>
      </c>
      <c r="N34" s="217" t="s">
        <v>362</v>
      </c>
      <c r="O34" s="217" t="s">
        <v>362</v>
      </c>
      <c r="P34" s="218" t="s">
        <v>362</v>
      </c>
      <c r="Q34" s="218" t="s">
        <v>362</v>
      </c>
      <c r="R34" s="218" t="s">
        <v>362</v>
      </c>
      <c r="S34" s="218" t="s">
        <v>362</v>
      </c>
    </row>
    <row r="35" spans="1:19" s="204" customFormat="1" x14ac:dyDescent="0.25">
      <c r="A35" s="327"/>
      <c r="B35" s="354"/>
      <c r="C35" s="216" t="s">
        <v>291</v>
      </c>
      <c r="D35" s="209">
        <v>19.5</v>
      </c>
      <c r="E35" s="210">
        <v>36.22</v>
      </c>
      <c r="F35" s="210">
        <f t="shared" si="0"/>
        <v>706.29</v>
      </c>
      <c r="G35" s="210" t="e">
        <f>E35/#REF!*100</f>
        <v>#REF!</v>
      </c>
      <c r="H35" s="210">
        <v>36.22</v>
      </c>
      <c r="I35" s="210">
        <f>H35*1.144</f>
        <v>41.435679999999998</v>
      </c>
      <c r="J35" s="210">
        <v>66.47</v>
      </c>
      <c r="K35" s="210">
        <v>72.98</v>
      </c>
      <c r="L35" s="217" t="s">
        <v>362</v>
      </c>
      <c r="M35" s="217" t="s">
        <v>362</v>
      </c>
      <c r="N35" s="217" t="s">
        <v>362</v>
      </c>
      <c r="O35" s="217" t="s">
        <v>362</v>
      </c>
      <c r="P35" s="218" t="s">
        <v>362</v>
      </c>
      <c r="Q35" s="218" t="s">
        <v>362</v>
      </c>
      <c r="R35" s="218" t="s">
        <v>362</v>
      </c>
      <c r="S35" s="218" t="s">
        <v>362</v>
      </c>
    </row>
    <row r="36" spans="1:19" s="204" customFormat="1" ht="27.75" customHeight="1" x14ac:dyDescent="0.25">
      <c r="A36" s="208">
        <v>12</v>
      </c>
      <c r="B36" s="244" t="s">
        <v>237</v>
      </c>
      <c r="C36" s="216" t="s">
        <v>144</v>
      </c>
      <c r="D36" s="209"/>
      <c r="E36" s="210"/>
      <c r="F36" s="210">
        <f t="shared" si="0"/>
        <v>0</v>
      </c>
      <c r="G36" s="210" t="e">
        <f>E36/#REF!*100</f>
        <v>#REF!</v>
      </c>
      <c r="H36" s="223" t="s">
        <v>362</v>
      </c>
      <c r="I36" s="223" t="s">
        <v>362</v>
      </c>
      <c r="J36" s="210">
        <v>34.64</v>
      </c>
      <c r="K36" s="210">
        <v>62.41</v>
      </c>
      <c r="L36" s="217" t="s">
        <v>362</v>
      </c>
      <c r="M36" s="217" t="s">
        <v>362</v>
      </c>
      <c r="N36" s="222">
        <v>55.48</v>
      </c>
      <c r="O36" s="222">
        <v>87.91</v>
      </c>
      <c r="P36" s="218" t="s">
        <v>362</v>
      </c>
      <c r="Q36" s="218" t="s">
        <v>362</v>
      </c>
      <c r="R36" s="218" t="s">
        <v>362</v>
      </c>
      <c r="S36" s="218" t="s">
        <v>362</v>
      </c>
    </row>
    <row r="37" spans="1:19" s="204" customFormat="1" ht="24" customHeight="1" x14ac:dyDescent="0.25">
      <c r="A37" s="208">
        <v>13</v>
      </c>
      <c r="B37" s="244" t="s">
        <v>9</v>
      </c>
      <c r="C37" s="216" t="s">
        <v>169</v>
      </c>
      <c r="D37" s="209">
        <v>75.2</v>
      </c>
      <c r="E37" s="210">
        <v>54.49</v>
      </c>
      <c r="F37" s="210">
        <f t="shared" si="0"/>
        <v>4097.6480000000001</v>
      </c>
      <c r="G37" s="210" t="e">
        <f>E37/#REF!*100</f>
        <v>#REF!</v>
      </c>
      <c r="H37" s="210">
        <v>54.49</v>
      </c>
      <c r="I37" s="210">
        <v>62.52</v>
      </c>
      <c r="J37" s="210">
        <f>H37</f>
        <v>54.49</v>
      </c>
      <c r="K37" s="210">
        <f>I37</f>
        <v>62.52</v>
      </c>
      <c r="L37" s="222"/>
      <c r="M37" s="222"/>
      <c r="N37" s="222"/>
      <c r="O37" s="222"/>
      <c r="P37" s="218" t="s">
        <v>362</v>
      </c>
      <c r="Q37" s="218" t="s">
        <v>362</v>
      </c>
      <c r="R37" s="218" t="s">
        <v>362</v>
      </c>
      <c r="S37" s="218" t="s">
        <v>362</v>
      </c>
    </row>
    <row r="38" spans="1:19" s="204" customFormat="1" ht="34.5" customHeight="1" x14ac:dyDescent="0.25">
      <c r="A38" s="208">
        <v>14</v>
      </c>
      <c r="B38" s="244" t="s">
        <v>147</v>
      </c>
      <c r="C38" s="216" t="s">
        <v>203</v>
      </c>
      <c r="D38" s="209">
        <v>77.48</v>
      </c>
      <c r="E38" s="210">
        <v>30.5</v>
      </c>
      <c r="F38" s="210">
        <f t="shared" si="0"/>
        <v>2363.1400000000003</v>
      </c>
      <c r="G38" s="210" t="e">
        <f>E38/#REF!*100</f>
        <v>#REF!</v>
      </c>
      <c r="H38" s="210">
        <v>30.5</v>
      </c>
      <c r="I38" s="210">
        <v>34.46</v>
      </c>
      <c r="J38" s="210">
        <v>54.29</v>
      </c>
      <c r="K38" s="210">
        <v>55.96</v>
      </c>
      <c r="L38" s="222">
        <v>22.03</v>
      </c>
      <c r="M38" s="222">
        <v>24.9</v>
      </c>
      <c r="N38" s="222">
        <v>46.5</v>
      </c>
      <c r="O38" s="222">
        <v>46.5</v>
      </c>
      <c r="P38" s="218" t="s">
        <v>362</v>
      </c>
      <c r="Q38" s="218" t="s">
        <v>362</v>
      </c>
      <c r="R38" s="218" t="s">
        <v>362</v>
      </c>
      <c r="S38" s="218" t="s">
        <v>362</v>
      </c>
    </row>
    <row r="39" spans="1:19" s="204" customFormat="1" ht="35.25" customHeight="1" x14ac:dyDescent="0.25">
      <c r="A39" s="208">
        <v>15</v>
      </c>
      <c r="B39" s="244" t="s">
        <v>222</v>
      </c>
      <c r="C39" s="216" t="s">
        <v>203</v>
      </c>
      <c r="D39" s="209"/>
      <c r="E39" s="210"/>
      <c r="F39" s="210">
        <f t="shared" si="0"/>
        <v>0</v>
      </c>
      <c r="G39" s="210" t="e">
        <f>E39/#REF!*100</f>
        <v>#REF!</v>
      </c>
      <c r="H39" s="223" t="s">
        <v>362</v>
      </c>
      <c r="I39" s="223" t="s">
        <v>362</v>
      </c>
      <c r="J39" s="223" t="s">
        <v>362</v>
      </c>
      <c r="K39" s="223" t="s">
        <v>362</v>
      </c>
      <c r="L39" s="217" t="s">
        <v>362</v>
      </c>
      <c r="M39" s="217" t="s">
        <v>362</v>
      </c>
      <c r="N39" s="222">
        <v>23.84</v>
      </c>
      <c r="O39" s="222">
        <v>23.84</v>
      </c>
      <c r="P39" s="218" t="s">
        <v>362</v>
      </c>
      <c r="Q39" s="218" t="s">
        <v>362</v>
      </c>
      <c r="R39" s="218" t="s">
        <v>362</v>
      </c>
      <c r="S39" s="218" t="s">
        <v>362</v>
      </c>
    </row>
    <row r="40" spans="1:19" s="204" customFormat="1" ht="177" customHeight="1" x14ac:dyDescent="0.25">
      <c r="A40" s="239">
        <v>16</v>
      </c>
      <c r="B40" s="244" t="s">
        <v>10</v>
      </c>
      <c r="C40" s="216" t="s">
        <v>369</v>
      </c>
      <c r="D40" s="209">
        <v>21.736000000000001</v>
      </c>
      <c r="E40" s="210">
        <v>31.26</v>
      </c>
      <c r="F40" s="210">
        <f t="shared" si="0"/>
        <v>679.4673600000001</v>
      </c>
      <c r="G40" s="210" t="e">
        <f>E40/#REF!*100</f>
        <v>#REF!</v>
      </c>
      <c r="H40" s="210">
        <v>31.26</v>
      </c>
      <c r="I40" s="210">
        <v>34.549999999999997</v>
      </c>
      <c r="J40" s="210">
        <v>31.26</v>
      </c>
      <c r="K40" s="210">
        <v>34.549999999999997</v>
      </c>
      <c r="L40" s="217" t="s">
        <v>362</v>
      </c>
      <c r="M40" s="217" t="s">
        <v>362</v>
      </c>
      <c r="N40" s="217" t="s">
        <v>362</v>
      </c>
      <c r="O40" s="217" t="s">
        <v>362</v>
      </c>
      <c r="P40" s="218" t="s">
        <v>362</v>
      </c>
      <c r="Q40" s="218" t="s">
        <v>362</v>
      </c>
      <c r="R40" s="218" t="s">
        <v>362</v>
      </c>
      <c r="S40" s="218" t="s">
        <v>362</v>
      </c>
    </row>
    <row r="41" spans="1:19" s="204" customFormat="1" ht="17.25" customHeight="1" x14ac:dyDescent="0.25">
      <c r="A41" s="325">
        <v>17</v>
      </c>
      <c r="B41" s="353" t="s">
        <v>141</v>
      </c>
      <c r="C41" s="216" t="s">
        <v>152</v>
      </c>
      <c r="D41" s="209">
        <v>5.4</v>
      </c>
      <c r="E41" s="210">
        <v>59.82</v>
      </c>
      <c r="F41" s="210">
        <f t="shared" si="0"/>
        <v>323.02800000000002</v>
      </c>
      <c r="G41" s="210" t="e">
        <f>E41/#REF!*100</f>
        <v>#REF!</v>
      </c>
      <c r="H41" s="210">
        <v>59.82</v>
      </c>
      <c r="I41" s="210">
        <v>65.510000000000005</v>
      </c>
      <c r="J41" s="210">
        <v>66.47</v>
      </c>
      <c r="K41" s="210">
        <v>72.98</v>
      </c>
      <c r="L41" s="217" t="s">
        <v>362</v>
      </c>
      <c r="M41" s="217" t="s">
        <v>362</v>
      </c>
      <c r="N41" s="217" t="s">
        <v>362</v>
      </c>
      <c r="O41" s="217" t="s">
        <v>362</v>
      </c>
      <c r="P41" s="218" t="s">
        <v>362</v>
      </c>
      <c r="Q41" s="218" t="s">
        <v>362</v>
      </c>
      <c r="R41" s="218" t="s">
        <v>362</v>
      </c>
      <c r="S41" s="218" t="s">
        <v>362</v>
      </c>
    </row>
    <row r="42" spans="1:19" s="204" customFormat="1" ht="24.75" customHeight="1" x14ac:dyDescent="0.25">
      <c r="A42" s="326"/>
      <c r="B42" s="355"/>
      <c r="C42" s="216" t="s">
        <v>252</v>
      </c>
      <c r="D42" s="209">
        <v>16.079999999999998</v>
      </c>
      <c r="E42" s="210">
        <v>49.32</v>
      </c>
      <c r="F42" s="210">
        <f t="shared" si="0"/>
        <v>793.0655999999999</v>
      </c>
      <c r="G42" s="210" t="e">
        <f>E42/#REF!*100</f>
        <v>#REF!</v>
      </c>
      <c r="H42" s="210">
        <v>49.32</v>
      </c>
      <c r="I42" s="210">
        <v>56.42</v>
      </c>
      <c r="J42" s="210">
        <v>66.47</v>
      </c>
      <c r="K42" s="210">
        <v>72.98</v>
      </c>
      <c r="L42" s="217" t="s">
        <v>362</v>
      </c>
      <c r="M42" s="217" t="s">
        <v>362</v>
      </c>
      <c r="N42" s="217" t="s">
        <v>362</v>
      </c>
      <c r="O42" s="217" t="s">
        <v>362</v>
      </c>
      <c r="P42" s="218" t="s">
        <v>362</v>
      </c>
      <c r="Q42" s="218" t="s">
        <v>362</v>
      </c>
      <c r="R42" s="218" t="s">
        <v>362</v>
      </c>
      <c r="S42" s="218" t="s">
        <v>362</v>
      </c>
    </row>
    <row r="43" spans="1:19" s="204" customFormat="1" ht="30.75" customHeight="1" x14ac:dyDescent="0.25">
      <c r="A43" s="326"/>
      <c r="B43" s="355"/>
      <c r="C43" s="216" t="s">
        <v>253</v>
      </c>
      <c r="D43" s="209">
        <v>5.17</v>
      </c>
      <c r="E43" s="210">
        <v>57.23</v>
      </c>
      <c r="F43" s="210">
        <f t="shared" si="0"/>
        <v>295.87909999999999</v>
      </c>
      <c r="G43" s="210" t="e">
        <f>E43/#REF!*100</f>
        <v>#REF!</v>
      </c>
      <c r="H43" s="210">
        <v>57.23</v>
      </c>
      <c r="I43" s="210">
        <v>65.47</v>
      </c>
      <c r="J43" s="210">
        <v>66.47</v>
      </c>
      <c r="K43" s="210">
        <v>72.98</v>
      </c>
      <c r="L43" s="217" t="s">
        <v>362</v>
      </c>
      <c r="M43" s="217" t="s">
        <v>362</v>
      </c>
      <c r="N43" s="217" t="s">
        <v>362</v>
      </c>
      <c r="O43" s="217" t="s">
        <v>362</v>
      </c>
      <c r="P43" s="218" t="s">
        <v>362</v>
      </c>
      <c r="Q43" s="218" t="s">
        <v>362</v>
      </c>
      <c r="R43" s="218" t="s">
        <v>362</v>
      </c>
      <c r="S43" s="218" t="s">
        <v>362</v>
      </c>
    </row>
    <row r="44" spans="1:19" s="204" customFormat="1" ht="36.75" customHeight="1" x14ac:dyDescent="0.25">
      <c r="A44" s="326"/>
      <c r="B44" s="355"/>
      <c r="C44" s="216" t="s">
        <v>254</v>
      </c>
      <c r="D44" s="209">
        <v>8.94</v>
      </c>
      <c r="E44" s="210">
        <v>53.65</v>
      </c>
      <c r="F44" s="210">
        <f t="shared" si="0"/>
        <v>479.63099999999997</v>
      </c>
      <c r="G44" s="210" t="e">
        <f>E44/#REF!*100</f>
        <v>#REF!</v>
      </c>
      <c r="H44" s="210">
        <v>53.65</v>
      </c>
      <c r="I44" s="210">
        <v>61.38</v>
      </c>
      <c r="J44" s="210">
        <v>66.47</v>
      </c>
      <c r="K44" s="210">
        <v>72.98</v>
      </c>
      <c r="L44" s="217" t="s">
        <v>362</v>
      </c>
      <c r="M44" s="217" t="s">
        <v>362</v>
      </c>
      <c r="N44" s="217" t="s">
        <v>362</v>
      </c>
      <c r="O44" s="217" t="s">
        <v>362</v>
      </c>
      <c r="P44" s="218" t="s">
        <v>362</v>
      </c>
      <c r="Q44" s="218" t="s">
        <v>362</v>
      </c>
      <c r="R44" s="218" t="s">
        <v>362</v>
      </c>
      <c r="S44" s="218" t="s">
        <v>362</v>
      </c>
    </row>
    <row r="45" spans="1:19" s="204" customFormat="1" ht="18" customHeight="1" x14ac:dyDescent="0.25">
      <c r="A45" s="326"/>
      <c r="B45" s="355"/>
      <c r="C45" s="216" t="s">
        <v>255</v>
      </c>
      <c r="D45" s="209">
        <v>15.18</v>
      </c>
      <c r="E45" s="210">
        <v>47.42</v>
      </c>
      <c r="F45" s="210">
        <f t="shared" si="0"/>
        <v>719.8356</v>
      </c>
      <c r="G45" s="210" t="e">
        <f>E45/#REF!*100</f>
        <v>#REF!</v>
      </c>
      <c r="H45" s="210">
        <v>47.42</v>
      </c>
      <c r="I45" s="210">
        <v>54.25</v>
      </c>
      <c r="J45" s="210">
        <v>66.47</v>
      </c>
      <c r="K45" s="210">
        <v>72.98</v>
      </c>
      <c r="L45" s="217" t="s">
        <v>362</v>
      </c>
      <c r="M45" s="217" t="s">
        <v>362</v>
      </c>
      <c r="N45" s="217" t="s">
        <v>362</v>
      </c>
      <c r="O45" s="217" t="s">
        <v>362</v>
      </c>
      <c r="P45" s="218" t="s">
        <v>362</v>
      </c>
      <c r="Q45" s="218" t="s">
        <v>362</v>
      </c>
      <c r="R45" s="218" t="s">
        <v>362</v>
      </c>
      <c r="S45" s="218" t="s">
        <v>362</v>
      </c>
    </row>
    <row r="46" spans="1:19" s="204" customFormat="1" ht="36.75" customHeight="1" x14ac:dyDescent="0.25">
      <c r="A46" s="326"/>
      <c r="B46" s="355"/>
      <c r="C46" s="216" t="s">
        <v>257</v>
      </c>
      <c r="D46" s="209">
        <f>3.14+6.29+8.76+5.05+7.95</f>
        <v>31.189999999999998</v>
      </c>
      <c r="E46" s="210">
        <v>61.97</v>
      </c>
      <c r="F46" s="210">
        <f t="shared" si="0"/>
        <v>1932.8442999999997</v>
      </c>
      <c r="G46" s="210" t="e">
        <f>E46/#REF!*100</f>
        <v>#REF!</v>
      </c>
      <c r="H46" s="210">
        <v>61.97</v>
      </c>
      <c r="I46" s="210">
        <v>67.86</v>
      </c>
      <c r="J46" s="210">
        <v>66.47</v>
      </c>
      <c r="K46" s="210">
        <v>72.98</v>
      </c>
      <c r="L46" s="217" t="s">
        <v>362</v>
      </c>
      <c r="M46" s="217" t="s">
        <v>362</v>
      </c>
      <c r="N46" s="217" t="s">
        <v>362</v>
      </c>
      <c r="O46" s="217" t="s">
        <v>362</v>
      </c>
      <c r="P46" s="218" t="s">
        <v>362</v>
      </c>
      <c r="Q46" s="218" t="s">
        <v>362</v>
      </c>
      <c r="R46" s="218" t="s">
        <v>362</v>
      </c>
      <c r="S46" s="218" t="s">
        <v>362</v>
      </c>
    </row>
    <row r="47" spans="1:19" s="204" customFormat="1" ht="18" customHeight="1" x14ac:dyDescent="0.25">
      <c r="A47" s="326"/>
      <c r="B47" s="355"/>
      <c r="C47" s="216" t="s">
        <v>258</v>
      </c>
      <c r="D47" s="209">
        <v>10.86</v>
      </c>
      <c r="E47" s="210">
        <v>51.54</v>
      </c>
      <c r="F47" s="210">
        <f t="shared" si="0"/>
        <v>559.72439999999995</v>
      </c>
      <c r="G47" s="210" t="e">
        <f>E47/#REF!*100</f>
        <v>#REF!</v>
      </c>
      <c r="H47" s="210">
        <v>51.54</v>
      </c>
      <c r="I47" s="210">
        <f>H47*1.144</f>
        <v>58.961759999999991</v>
      </c>
      <c r="J47" s="210">
        <v>66.47</v>
      </c>
      <c r="K47" s="210">
        <v>72.98</v>
      </c>
      <c r="L47" s="217" t="s">
        <v>362</v>
      </c>
      <c r="M47" s="217" t="s">
        <v>362</v>
      </c>
      <c r="N47" s="217" t="s">
        <v>362</v>
      </c>
      <c r="O47" s="217" t="s">
        <v>362</v>
      </c>
      <c r="P47" s="218" t="s">
        <v>362</v>
      </c>
      <c r="Q47" s="218" t="s">
        <v>362</v>
      </c>
      <c r="R47" s="218" t="s">
        <v>362</v>
      </c>
      <c r="S47" s="218" t="s">
        <v>362</v>
      </c>
    </row>
    <row r="48" spans="1:19" s="204" customFormat="1" ht="24.75" customHeight="1" x14ac:dyDescent="0.25">
      <c r="A48" s="326"/>
      <c r="B48" s="355"/>
      <c r="C48" s="216" t="s">
        <v>256</v>
      </c>
      <c r="D48" s="209">
        <v>18.21</v>
      </c>
      <c r="E48" s="210">
        <v>51.43</v>
      </c>
      <c r="F48" s="210">
        <f t="shared" si="0"/>
        <v>936.5403</v>
      </c>
      <c r="G48" s="210" t="e">
        <f>E48/#REF!*100</f>
        <v>#REF!</v>
      </c>
      <c r="H48" s="210">
        <v>51.43</v>
      </c>
      <c r="I48" s="210">
        <f>H48*1.144</f>
        <v>58.835919999999994</v>
      </c>
      <c r="J48" s="210">
        <v>66.47</v>
      </c>
      <c r="K48" s="210">
        <v>72.98</v>
      </c>
      <c r="L48" s="217" t="s">
        <v>362</v>
      </c>
      <c r="M48" s="217" t="s">
        <v>362</v>
      </c>
      <c r="N48" s="217" t="s">
        <v>362</v>
      </c>
      <c r="O48" s="217" t="s">
        <v>362</v>
      </c>
      <c r="P48" s="218" t="s">
        <v>362</v>
      </c>
      <c r="Q48" s="218" t="s">
        <v>362</v>
      </c>
      <c r="R48" s="218" t="s">
        <v>362</v>
      </c>
      <c r="S48" s="218" t="s">
        <v>362</v>
      </c>
    </row>
    <row r="49" spans="1:19" s="204" customFormat="1" ht="15" customHeight="1" x14ac:dyDescent="0.25">
      <c r="A49" s="326"/>
      <c r="B49" s="355"/>
      <c r="C49" s="216" t="s">
        <v>69</v>
      </c>
      <c r="D49" s="209">
        <v>14.82</v>
      </c>
      <c r="E49" s="210">
        <v>55.36</v>
      </c>
      <c r="F49" s="210">
        <f t="shared" si="0"/>
        <v>820.43520000000001</v>
      </c>
      <c r="G49" s="210" t="e">
        <f>E49/#REF!*100</f>
        <v>#REF!</v>
      </c>
      <c r="H49" s="210">
        <v>55.36</v>
      </c>
      <c r="I49" s="210">
        <v>63.32</v>
      </c>
      <c r="J49" s="210">
        <v>66.47</v>
      </c>
      <c r="K49" s="210">
        <v>72.98</v>
      </c>
      <c r="L49" s="217" t="s">
        <v>362</v>
      </c>
      <c r="M49" s="217" t="s">
        <v>362</v>
      </c>
      <c r="N49" s="217" t="s">
        <v>362</v>
      </c>
      <c r="O49" s="217" t="s">
        <v>362</v>
      </c>
      <c r="P49" s="218" t="s">
        <v>362</v>
      </c>
      <c r="Q49" s="218" t="s">
        <v>362</v>
      </c>
      <c r="R49" s="218" t="s">
        <v>362</v>
      </c>
      <c r="S49" s="218" t="s">
        <v>362</v>
      </c>
    </row>
    <row r="50" spans="1:19" s="204" customFormat="1" ht="15.75" customHeight="1" x14ac:dyDescent="0.25">
      <c r="A50" s="326"/>
      <c r="B50" s="355"/>
      <c r="C50" s="216" t="s">
        <v>148</v>
      </c>
      <c r="D50" s="209">
        <v>105.11</v>
      </c>
      <c r="E50" s="210">
        <v>47.08</v>
      </c>
      <c r="F50" s="210">
        <f t="shared" si="0"/>
        <v>4948.5788000000002</v>
      </c>
      <c r="G50" s="210" t="e">
        <f>E50/#REF!*100</f>
        <v>#REF!</v>
      </c>
      <c r="H50" s="210">
        <v>47.08</v>
      </c>
      <c r="I50" s="210">
        <v>53.86</v>
      </c>
      <c r="J50" s="210">
        <v>66.47</v>
      </c>
      <c r="K50" s="210">
        <v>72.98</v>
      </c>
      <c r="L50" s="222">
        <v>67.180000000000007</v>
      </c>
      <c r="M50" s="222">
        <f>L50*1.095</f>
        <v>73.562100000000001</v>
      </c>
      <c r="N50" s="222">
        <v>85.13</v>
      </c>
      <c r="O50" s="222">
        <v>90.91</v>
      </c>
      <c r="P50" s="218" t="s">
        <v>362</v>
      </c>
      <c r="Q50" s="218" t="s">
        <v>362</v>
      </c>
      <c r="R50" s="218" t="s">
        <v>362</v>
      </c>
      <c r="S50" s="218" t="s">
        <v>362</v>
      </c>
    </row>
    <row r="51" spans="1:19" s="204" customFormat="1" ht="15.75" customHeight="1" x14ac:dyDescent="0.25">
      <c r="A51" s="327"/>
      <c r="B51" s="354"/>
      <c r="C51" s="216" t="s">
        <v>342</v>
      </c>
      <c r="D51" s="209">
        <v>37.840000000000003</v>
      </c>
      <c r="E51" s="210">
        <v>31.26</v>
      </c>
      <c r="F51" s="210">
        <f t="shared" si="0"/>
        <v>1182.8784000000001</v>
      </c>
      <c r="G51" s="210" t="e">
        <f>E51/#REF!*100</f>
        <v>#REF!</v>
      </c>
      <c r="H51" s="210">
        <v>31.26</v>
      </c>
      <c r="I51" s="210">
        <v>35.76</v>
      </c>
      <c r="J51" s="210">
        <v>76.81</v>
      </c>
      <c r="K51" s="210">
        <v>72.98</v>
      </c>
      <c r="L51" s="217" t="s">
        <v>362</v>
      </c>
      <c r="M51" s="217" t="s">
        <v>362</v>
      </c>
      <c r="N51" s="217" t="s">
        <v>362</v>
      </c>
      <c r="O51" s="217" t="s">
        <v>362</v>
      </c>
      <c r="P51" s="218" t="s">
        <v>362</v>
      </c>
      <c r="Q51" s="218" t="s">
        <v>362</v>
      </c>
      <c r="R51" s="218" t="s">
        <v>362</v>
      </c>
      <c r="S51" s="218" t="s">
        <v>362</v>
      </c>
    </row>
    <row r="52" spans="1:19" s="204" customFormat="1" x14ac:dyDescent="0.25">
      <c r="A52" s="208">
        <v>18</v>
      </c>
      <c r="B52" s="244" t="s">
        <v>11</v>
      </c>
      <c r="C52" s="216" t="s">
        <v>193</v>
      </c>
      <c r="D52" s="209">
        <v>96.75</v>
      </c>
      <c r="E52" s="210">
        <v>57.21</v>
      </c>
      <c r="F52" s="210">
        <f t="shared" si="0"/>
        <v>5535.0675000000001</v>
      </c>
      <c r="G52" s="210" t="e">
        <f>E52/#REF!*100</f>
        <v>#REF!</v>
      </c>
      <c r="H52" s="210">
        <v>57.21</v>
      </c>
      <c r="I52" s="210">
        <v>62.69</v>
      </c>
      <c r="J52" s="210">
        <v>57.21</v>
      </c>
      <c r="K52" s="210">
        <v>62.69</v>
      </c>
      <c r="L52" s="217" t="s">
        <v>362</v>
      </c>
      <c r="M52" s="217" t="s">
        <v>362</v>
      </c>
      <c r="N52" s="217" t="s">
        <v>362</v>
      </c>
      <c r="O52" s="217" t="s">
        <v>362</v>
      </c>
      <c r="P52" s="218" t="s">
        <v>362</v>
      </c>
      <c r="Q52" s="218" t="s">
        <v>362</v>
      </c>
      <c r="R52" s="218" t="s">
        <v>362</v>
      </c>
      <c r="S52" s="218" t="s">
        <v>362</v>
      </c>
    </row>
    <row r="53" spans="1:19" s="204" customFormat="1" ht="30" x14ac:dyDescent="0.25">
      <c r="A53" s="325">
        <v>19</v>
      </c>
      <c r="B53" s="353" t="s">
        <v>141</v>
      </c>
      <c r="C53" s="216" t="s">
        <v>70</v>
      </c>
      <c r="D53" s="209">
        <f>9.85+18.97</f>
        <v>28.82</v>
      </c>
      <c r="E53" s="210">
        <v>42.76</v>
      </c>
      <c r="F53" s="210">
        <f t="shared" si="0"/>
        <v>1232.3432</v>
      </c>
      <c r="G53" s="210" t="e">
        <f>E53/#REF!*100</f>
        <v>#REF!</v>
      </c>
      <c r="H53" s="210">
        <v>42.76</v>
      </c>
      <c r="I53" s="210">
        <v>48.91</v>
      </c>
      <c r="J53" s="210">
        <v>66.47</v>
      </c>
      <c r="K53" s="210">
        <v>72.98</v>
      </c>
      <c r="L53" s="217" t="s">
        <v>362</v>
      </c>
      <c r="M53" s="217" t="s">
        <v>362</v>
      </c>
      <c r="N53" s="217" t="s">
        <v>362</v>
      </c>
      <c r="O53" s="217" t="s">
        <v>362</v>
      </c>
      <c r="P53" s="218" t="s">
        <v>362</v>
      </c>
      <c r="Q53" s="218" t="s">
        <v>362</v>
      </c>
      <c r="R53" s="218" t="s">
        <v>362</v>
      </c>
      <c r="S53" s="218" t="s">
        <v>362</v>
      </c>
    </row>
    <row r="54" spans="1:19" s="204" customFormat="1" ht="30" x14ac:dyDescent="0.25">
      <c r="A54" s="326"/>
      <c r="B54" s="355"/>
      <c r="C54" s="216" t="s">
        <v>170</v>
      </c>
      <c r="D54" s="209">
        <v>8.0399999999999991</v>
      </c>
      <c r="E54" s="210">
        <v>44.33</v>
      </c>
      <c r="F54" s="210">
        <f t="shared" si="0"/>
        <v>356.41319999999996</v>
      </c>
      <c r="G54" s="210" t="e">
        <f>E54/#REF!*100</f>
        <v>#REF!</v>
      </c>
      <c r="H54" s="210">
        <v>44.33</v>
      </c>
      <c r="I54" s="210">
        <f>H54*1.144</f>
        <v>50.713519999999995</v>
      </c>
      <c r="J54" s="210">
        <v>66.47</v>
      </c>
      <c r="K54" s="210">
        <v>72.98</v>
      </c>
      <c r="L54" s="217" t="s">
        <v>362</v>
      </c>
      <c r="M54" s="217" t="s">
        <v>362</v>
      </c>
      <c r="N54" s="217" t="s">
        <v>362</v>
      </c>
      <c r="O54" s="217" t="s">
        <v>362</v>
      </c>
      <c r="P54" s="218" t="s">
        <v>362</v>
      </c>
      <c r="Q54" s="218" t="s">
        <v>362</v>
      </c>
      <c r="R54" s="218" t="s">
        <v>362</v>
      </c>
      <c r="S54" s="218" t="s">
        <v>362</v>
      </c>
    </row>
    <row r="55" spans="1:19" s="204" customFormat="1" ht="60" x14ac:dyDescent="0.25">
      <c r="A55" s="327"/>
      <c r="B55" s="354"/>
      <c r="C55" s="216" t="s">
        <v>71</v>
      </c>
      <c r="D55" s="209">
        <f>9.98+11.57+4.89+7.53+2.14+14.7</f>
        <v>50.81</v>
      </c>
      <c r="E55" s="210">
        <v>51.31</v>
      </c>
      <c r="F55" s="210">
        <f t="shared" si="0"/>
        <v>2607.0611000000004</v>
      </c>
      <c r="G55" s="210" t="e">
        <f>E55/#REF!*100</f>
        <v>#REF!</v>
      </c>
      <c r="H55" s="210">
        <v>51.31</v>
      </c>
      <c r="I55" s="210">
        <f>H55*1.144</f>
        <v>58.698639999999997</v>
      </c>
      <c r="J55" s="210">
        <v>66.47</v>
      </c>
      <c r="K55" s="210">
        <v>72.98</v>
      </c>
      <c r="L55" s="217" t="s">
        <v>362</v>
      </c>
      <c r="M55" s="217" t="s">
        <v>362</v>
      </c>
      <c r="N55" s="217" t="s">
        <v>362</v>
      </c>
      <c r="O55" s="217" t="s">
        <v>362</v>
      </c>
      <c r="P55" s="218" t="s">
        <v>362</v>
      </c>
      <c r="Q55" s="218" t="s">
        <v>362</v>
      </c>
      <c r="R55" s="218" t="s">
        <v>362</v>
      </c>
      <c r="S55" s="218" t="s">
        <v>362</v>
      </c>
    </row>
    <row r="56" spans="1:19" s="204" customFormat="1" ht="30" x14ac:dyDescent="0.25">
      <c r="A56" s="208">
        <v>20</v>
      </c>
      <c r="B56" s="244" t="s">
        <v>12</v>
      </c>
      <c r="C56" s="216" t="s">
        <v>204</v>
      </c>
      <c r="D56" s="209">
        <v>108.71</v>
      </c>
      <c r="E56" s="210">
        <v>67.97</v>
      </c>
      <c r="F56" s="210">
        <f t="shared" si="0"/>
        <v>7389.0186999999996</v>
      </c>
      <c r="G56" s="210" t="e">
        <f>E56/#REF!*100</f>
        <v>#REF!</v>
      </c>
      <c r="H56" s="210">
        <v>67.97</v>
      </c>
      <c r="I56" s="210">
        <v>68.67</v>
      </c>
      <c r="J56" s="210">
        <v>70.69</v>
      </c>
      <c r="K56" s="210">
        <v>68.67</v>
      </c>
      <c r="L56" s="222">
        <v>99.09</v>
      </c>
      <c r="M56" s="222">
        <v>103.55</v>
      </c>
      <c r="N56" s="222">
        <v>118.99</v>
      </c>
      <c r="O56" s="222">
        <v>129.88999999999999</v>
      </c>
      <c r="P56" s="218" t="s">
        <v>362</v>
      </c>
      <c r="Q56" s="218" t="s">
        <v>362</v>
      </c>
      <c r="R56" s="218" t="s">
        <v>362</v>
      </c>
      <c r="S56" s="218" t="s">
        <v>362</v>
      </c>
    </row>
    <row r="57" spans="1:19" s="204" customFormat="1" x14ac:dyDescent="0.25">
      <c r="A57" s="328">
        <v>21</v>
      </c>
      <c r="B57" s="353" t="s">
        <v>13</v>
      </c>
      <c r="C57" s="216" t="s">
        <v>210</v>
      </c>
      <c r="D57" s="209">
        <v>25.617999999999999</v>
      </c>
      <c r="E57" s="210">
        <v>26.9</v>
      </c>
      <c r="F57" s="210">
        <f t="shared" si="0"/>
        <v>689.12419999999997</v>
      </c>
      <c r="G57" s="210" t="e">
        <f>E57/#REF!*100</f>
        <v>#REF!</v>
      </c>
      <c r="H57" s="210">
        <v>26.9</v>
      </c>
      <c r="I57" s="210">
        <v>30.77</v>
      </c>
      <c r="J57" s="210">
        <v>34.61</v>
      </c>
      <c r="K57" s="210">
        <v>86.88</v>
      </c>
      <c r="L57" s="217" t="s">
        <v>362</v>
      </c>
      <c r="M57" s="217" t="s">
        <v>362</v>
      </c>
      <c r="N57" s="217" t="s">
        <v>362</v>
      </c>
      <c r="O57" s="217" t="s">
        <v>362</v>
      </c>
      <c r="P57" s="218" t="s">
        <v>362</v>
      </c>
      <c r="Q57" s="218" t="s">
        <v>362</v>
      </c>
      <c r="R57" s="218" t="s">
        <v>362</v>
      </c>
      <c r="S57" s="218" t="s">
        <v>362</v>
      </c>
    </row>
    <row r="58" spans="1:19" s="204" customFormat="1" ht="30" x14ac:dyDescent="0.25">
      <c r="A58" s="329"/>
      <c r="B58" s="355"/>
      <c r="C58" s="216" t="s">
        <v>191</v>
      </c>
      <c r="D58" s="209">
        <v>8.6300000000000008</v>
      </c>
      <c r="E58" s="210">
        <v>55.63</v>
      </c>
      <c r="F58" s="210">
        <f t="shared" si="0"/>
        <v>480.08690000000007</v>
      </c>
      <c r="G58" s="210" t="e">
        <f>E58/#REF!*100</f>
        <v>#REF!</v>
      </c>
      <c r="H58" s="210">
        <v>55.63</v>
      </c>
      <c r="I58" s="210">
        <v>60.91</v>
      </c>
      <c r="J58" s="210">
        <v>63.69</v>
      </c>
      <c r="K58" s="210">
        <v>86.88</v>
      </c>
      <c r="L58" s="217" t="s">
        <v>362</v>
      </c>
      <c r="M58" s="217" t="s">
        <v>362</v>
      </c>
      <c r="N58" s="217" t="s">
        <v>362</v>
      </c>
      <c r="O58" s="217" t="s">
        <v>362</v>
      </c>
      <c r="P58" s="218" t="s">
        <v>362</v>
      </c>
      <c r="Q58" s="218" t="s">
        <v>362</v>
      </c>
      <c r="R58" s="218" t="s">
        <v>362</v>
      </c>
      <c r="S58" s="218" t="s">
        <v>362</v>
      </c>
    </row>
    <row r="59" spans="1:19" s="204" customFormat="1" ht="45" x14ac:dyDescent="0.25">
      <c r="A59" s="329"/>
      <c r="B59" s="355"/>
      <c r="C59" s="216" t="s">
        <v>205</v>
      </c>
      <c r="D59" s="209">
        <v>112.08799999999999</v>
      </c>
      <c r="E59" s="210">
        <v>56.1</v>
      </c>
      <c r="F59" s="210">
        <f t="shared" si="0"/>
        <v>6288.1368000000002</v>
      </c>
      <c r="G59" s="210" t="e">
        <f>E59/#REF!*100</f>
        <v>#REF!</v>
      </c>
      <c r="H59" s="210">
        <v>56.1</v>
      </c>
      <c r="I59" s="210">
        <v>60.91</v>
      </c>
      <c r="J59" s="210">
        <v>61.48</v>
      </c>
      <c r="K59" s="210">
        <v>86.88</v>
      </c>
      <c r="L59" s="217" t="s">
        <v>362</v>
      </c>
      <c r="M59" s="217" t="s">
        <v>362</v>
      </c>
      <c r="N59" s="217" t="s">
        <v>362</v>
      </c>
      <c r="O59" s="217" t="s">
        <v>362</v>
      </c>
      <c r="P59" s="218" t="s">
        <v>362</v>
      </c>
      <c r="Q59" s="218" t="s">
        <v>362</v>
      </c>
      <c r="R59" s="218" t="s">
        <v>362</v>
      </c>
      <c r="S59" s="218" t="s">
        <v>362</v>
      </c>
    </row>
    <row r="60" spans="1:19" s="204" customFormat="1" ht="30" x14ac:dyDescent="0.25">
      <c r="A60" s="330"/>
      <c r="B60" s="354"/>
      <c r="C60" s="216" t="s">
        <v>376</v>
      </c>
      <c r="D60" s="209"/>
      <c r="E60" s="210"/>
      <c r="F60" s="210"/>
      <c r="G60" s="210"/>
      <c r="H60" s="210">
        <v>56.1</v>
      </c>
      <c r="I60" s="210">
        <v>60.91</v>
      </c>
      <c r="J60" s="210">
        <v>77.209999999999994</v>
      </c>
      <c r="K60" s="210">
        <v>86.88</v>
      </c>
      <c r="L60" s="217" t="s">
        <v>362</v>
      </c>
      <c r="M60" s="217" t="s">
        <v>362</v>
      </c>
      <c r="N60" s="217" t="s">
        <v>362</v>
      </c>
      <c r="O60" s="217" t="s">
        <v>362</v>
      </c>
      <c r="P60" s="218" t="s">
        <v>362</v>
      </c>
      <c r="Q60" s="218" t="s">
        <v>362</v>
      </c>
      <c r="R60" s="218" t="s">
        <v>362</v>
      </c>
      <c r="S60" s="218" t="s">
        <v>362</v>
      </c>
    </row>
    <row r="61" spans="1:19" s="204" customFormat="1" ht="45" x14ac:dyDescent="0.25">
      <c r="A61" s="208">
        <v>22</v>
      </c>
      <c r="B61" s="244" t="s">
        <v>14</v>
      </c>
      <c r="C61" s="216" t="s">
        <v>191</v>
      </c>
      <c r="D61" s="209">
        <v>15.8</v>
      </c>
      <c r="E61" s="210">
        <v>55.63</v>
      </c>
      <c r="F61" s="210">
        <f t="shared" si="0"/>
        <v>878.95400000000006</v>
      </c>
      <c r="G61" s="210" t="e">
        <f>E61/#REF!*100</f>
        <v>#REF!</v>
      </c>
      <c r="H61" s="210">
        <v>55.63</v>
      </c>
      <c r="I61" s="210">
        <v>60.91</v>
      </c>
      <c r="J61" s="210">
        <v>60.31</v>
      </c>
      <c r="K61" s="210">
        <v>68.09</v>
      </c>
      <c r="L61" s="217" t="s">
        <v>362</v>
      </c>
      <c r="M61" s="217" t="s">
        <v>362</v>
      </c>
      <c r="N61" s="217" t="s">
        <v>362</v>
      </c>
      <c r="O61" s="217" t="s">
        <v>362</v>
      </c>
      <c r="P61" s="218" t="s">
        <v>362</v>
      </c>
      <c r="Q61" s="218" t="s">
        <v>362</v>
      </c>
      <c r="R61" s="218" t="s">
        <v>362</v>
      </c>
      <c r="S61" s="218" t="s">
        <v>362</v>
      </c>
    </row>
    <row r="62" spans="1:19" s="204" customFormat="1" ht="24.75" customHeight="1" x14ac:dyDescent="0.25">
      <c r="A62" s="328">
        <v>23</v>
      </c>
      <c r="B62" s="353" t="s">
        <v>15</v>
      </c>
      <c r="C62" s="216" t="s">
        <v>52</v>
      </c>
      <c r="D62" s="209"/>
      <c r="E62" s="210"/>
      <c r="F62" s="210">
        <f t="shared" si="0"/>
        <v>0</v>
      </c>
      <c r="G62" s="210" t="e">
        <f>E62/#REF!*100</f>
        <v>#REF!</v>
      </c>
      <c r="H62" s="210"/>
      <c r="I62" s="210"/>
      <c r="J62" s="210"/>
      <c r="K62" s="210"/>
      <c r="L62" s="222"/>
      <c r="M62" s="222"/>
      <c r="N62" s="222"/>
      <c r="O62" s="222"/>
      <c r="P62" s="218" t="s">
        <v>362</v>
      </c>
      <c r="Q62" s="218" t="s">
        <v>362</v>
      </c>
      <c r="R62" s="218" t="s">
        <v>362</v>
      </c>
      <c r="S62" s="218" t="s">
        <v>362</v>
      </c>
    </row>
    <row r="63" spans="1:19" s="204" customFormat="1" x14ac:dyDescent="0.25">
      <c r="A63" s="329"/>
      <c r="B63" s="355"/>
      <c r="C63" s="216" t="s">
        <v>111</v>
      </c>
      <c r="D63" s="209">
        <v>44</v>
      </c>
      <c r="E63" s="210">
        <v>63.87</v>
      </c>
      <c r="F63" s="210">
        <f t="shared" si="0"/>
        <v>2810.2799999999997</v>
      </c>
      <c r="G63" s="210" t="e">
        <f>E63/#REF!*100</f>
        <v>#REF!</v>
      </c>
      <c r="H63" s="210">
        <v>63.87</v>
      </c>
      <c r="I63" s="210">
        <v>70.62</v>
      </c>
      <c r="J63" s="210">
        <v>68.239999999999995</v>
      </c>
      <c r="K63" s="210">
        <v>70.62</v>
      </c>
      <c r="L63" s="217" t="s">
        <v>362</v>
      </c>
      <c r="M63" s="217" t="s">
        <v>362</v>
      </c>
      <c r="N63" s="217" t="s">
        <v>362</v>
      </c>
      <c r="O63" s="217" t="s">
        <v>362</v>
      </c>
      <c r="P63" s="218" t="s">
        <v>362</v>
      </c>
      <c r="Q63" s="218" t="s">
        <v>362</v>
      </c>
      <c r="R63" s="218" t="s">
        <v>362</v>
      </c>
      <c r="S63" s="218" t="s">
        <v>362</v>
      </c>
    </row>
    <row r="64" spans="1:19" s="204" customFormat="1" x14ac:dyDescent="0.25">
      <c r="A64" s="329"/>
      <c r="B64" s="355"/>
      <c r="C64" s="216" t="s">
        <v>117</v>
      </c>
      <c r="D64" s="209">
        <v>41.74</v>
      </c>
      <c r="E64" s="210">
        <v>49.68</v>
      </c>
      <c r="F64" s="210">
        <f t="shared" si="0"/>
        <v>2073.6432</v>
      </c>
      <c r="G64" s="210" t="e">
        <f>E64/#REF!*100</f>
        <v>#REF!</v>
      </c>
      <c r="H64" s="210">
        <v>49.68</v>
      </c>
      <c r="I64" s="210">
        <v>54.69</v>
      </c>
      <c r="J64" s="210">
        <v>51.99</v>
      </c>
      <c r="K64" s="210">
        <v>54.69</v>
      </c>
      <c r="L64" s="217" t="s">
        <v>362</v>
      </c>
      <c r="M64" s="217" t="s">
        <v>362</v>
      </c>
      <c r="N64" s="217" t="s">
        <v>362</v>
      </c>
      <c r="O64" s="217" t="s">
        <v>362</v>
      </c>
      <c r="P64" s="218" t="s">
        <v>362</v>
      </c>
      <c r="Q64" s="218" t="s">
        <v>362</v>
      </c>
      <c r="R64" s="218" t="s">
        <v>362</v>
      </c>
      <c r="S64" s="218" t="s">
        <v>362</v>
      </c>
    </row>
    <row r="65" spans="1:19" s="204" customFormat="1" x14ac:dyDescent="0.25">
      <c r="A65" s="329"/>
      <c r="B65" s="355"/>
      <c r="C65" s="216" t="s">
        <v>104</v>
      </c>
      <c r="D65" s="209">
        <v>30.38</v>
      </c>
      <c r="E65" s="210">
        <v>51.99</v>
      </c>
      <c r="F65" s="210">
        <f t="shared" si="0"/>
        <v>1579.4562000000001</v>
      </c>
      <c r="G65" s="210" t="e">
        <f>E65/#REF!*100</f>
        <v>#REF!</v>
      </c>
      <c r="H65" s="210">
        <v>51.99</v>
      </c>
      <c r="I65" s="210">
        <v>54.69</v>
      </c>
      <c r="J65" s="210">
        <v>51.99</v>
      </c>
      <c r="K65" s="210">
        <v>54.69</v>
      </c>
      <c r="L65" s="222">
        <v>39.07</v>
      </c>
      <c r="M65" s="222">
        <v>44.7</v>
      </c>
      <c r="N65" s="222">
        <v>53.16</v>
      </c>
      <c r="O65" s="222">
        <v>53.16</v>
      </c>
      <c r="P65" s="218" t="s">
        <v>362</v>
      </c>
      <c r="Q65" s="218" t="s">
        <v>362</v>
      </c>
      <c r="R65" s="218" t="s">
        <v>362</v>
      </c>
      <c r="S65" s="218" t="s">
        <v>362</v>
      </c>
    </row>
    <row r="66" spans="1:19" s="204" customFormat="1" x14ac:dyDescent="0.25">
      <c r="A66" s="329"/>
      <c r="B66" s="355"/>
      <c r="C66" s="216" t="s">
        <v>118</v>
      </c>
      <c r="D66" s="209">
        <v>95.4</v>
      </c>
      <c r="E66" s="210">
        <v>49.68</v>
      </c>
      <c r="F66" s="210">
        <f t="shared" si="0"/>
        <v>4739.4720000000007</v>
      </c>
      <c r="G66" s="210" t="e">
        <f>E66/#REF!*100</f>
        <v>#REF!</v>
      </c>
      <c r="H66" s="210">
        <v>49.68</v>
      </c>
      <c r="I66" s="210">
        <v>54.69</v>
      </c>
      <c r="J66" s="210">
        <v>51.99</v>
      </c>
      <c r="K66" s="210">
        <v>54.69</v>
      </c>
      <c r="L66" s="222">
        <v>41.13</v>
      </c>
      <c r="M66" s="222">
        <v>47.05</v>
      </c>
      <c r="N66" s="222">
        <v>53.16</v>
      </c>
      <c r="O66" s="222">
        <v>53.16</v>
      </c>
      <c r="P66" s="218" t="s">
        <v>362</v>
      </c>
      <c r="Q66" s="218" t="s">
        <v>362</v>
      </c>
      <c r="R66" s="218" t="s">
        <v>362</v>
      </c>
      <c r="S66" s="218" t="s">
        <v>362</v>
      </c>
    </row>
    <row r="67" spans="1:19" s="204" customFormat="1" x14ac:dyDescent="0.25">
      <c r="A67" s="329"/>
      <c r="B67" s="355"/>
      <c r="C67" s="216" t="s">
        <v>105</v>
      </c>
      <c r="D67" s="209">
        <v>62.74</v>
      </c>
      <c r="E67" s="210">
        <v>51.99</v>
      </c>
      <c r="F67" s="210">
        <f t="shared" si="0"/>
        <v>3261.8526000000002</v>
      </c>
      <c r="G67" s="210" t="e">
        <f>E67/#REF!*100</f>
        <v>#REF!</v>
      </c>
      <c r="H67" s="210">
        <v>51.99</v>
      </c>
      <c r="I67" s="210">
        <v>54.69</v>
      </c>
      <c r="J67" s="210">
        <v>51.99</v>
      </c>
      <c r="K67" s="210">
        <v>54.69</v>
      </c>
      <c r="L67" s="222">
        <v>13.79</v>
      </c>
      <c r="M67" s="222">
        <v>15.78</v>
      </c>
      <c r="N67" s="222">
        <v>25.02</v>
      </c>
      <c r="O67" s="222">
        <v>26.06</v>
      </c>
      <c r="P67" s="218" t="s">
        <v>362</v>
      </c>
      <c r="Q67" s="218" t="s">
        <v>362</v>
      </c>
      <c r="R67" s="218" t="s">
        <v>362</v>
      </c>
      <c r="S67" s="218" t="s">
        <v>362</v>
      </c>
    </row>
    <row r="68" spans="1:19" s="204" customFormat="1" ht="30" x14ac:dyDescent="0.25">
      <c r="A68" s="329"/>
      <c r="B68" s="355"/>
      <c r="C68" s="216" t="s">
        <v>371</v>
      </c>
      <c r="D68" s="209">
        <v>116.68</v>
      </c>
      <c r="E68" s="210">
        <v>24.88</v>
      </c>
      <c r="F68" s="210">
        <f t="shared" si="0"/>
        <v>2902.9983999999999</v>
      </c>
      <c r="G68" s="210" t="e">
        <f>E68/#REF!*100</f>
        <v>#REF!</v>
      </c>
      <c r="H68" s="210">
        <v>24.88</v>
      </c>
      <c r="I68" s="210">
        <v>28.46</v>
      </c>
      <c r="J68" s="210">
        <v>26.94</v>
      </c>
      <c r="K68" s="210">
        <v>45.28</v>
      </c>
      <c r="L68" s="222">
        <v>39.07</v>
      </c>
      <c r="M68" s="222">
        <v>44.7</v>
      </c>
      <c r="N68" s="222">
        <v>53.16</v>
      </c>
      <c r="O68" s="222">
        <v>53.16</v>
      </c>
      <c r="P68" s="218" t="s">
        <v>362</v>
      </c>
      <c r="Q68" s="218" t="s">
        <v>362</v>
      </c>
      <c r="R68" s="218" t="s">
        <v>362</v>
      </c>
      <c r="S68" s="218" t="s">
        <v>362</v>
      </c>
    </row>
    <row r="69" spans="1:19" s="204" customFormat="1" ht="30" x14ac:dyDescent="0.25">
      <c r="A69" s="329"/>
      <c r="B69" s="355"/>
      <c r="C69" s="216" t="s">
        <v>370</v>
      </c>
      <c r="D69" s="209">
        <v>65.349999999999994</v>
      </c>
      <c r="E69" s="210">
        <v>63.87</v>
      </c>
      <c r="F69" s="210">
        <f t="shared" si="0"/>
        <v>4173.9044999999996</v>
      </c>
      <c r="G69" s="210" t="e">
        <f>E69/#REF!*100</f>
        <v>#REF!</v>
      </c>
      <c r="H69" s="210">
        <v>63.87</v>
      </c>
      <c r="I69" s="210">
        <v>70.62</v>
      </c>
      <c r="J69" s="210">
        <v>68.239999999999995</v>
      </c>
      <c r="K69" s="210">
        <v>70.62</v>
      </c>
      <c r="L69" s="217" t="s">
        <v>362</v>
      </c>
      <c r="M69" s="217" t="s">
        <v>362</v>
      </c>
      <c r="N69" s="217" t="s">
        <v>362</v>
      </c>
      <c r="O69" s="217" t="s">
        <v>362</v>
      </c>
      <c r="P69" s="218" t="s">
        <v>362</v>
      </c>
      <c r="Q69" s="218" t="s">
        <v>362</v>
      </c>
      <c r="R69" s="218" t="s">
        <v>362</v>
      </c>
      <c r="S69" s="218" t="s">
        <v>362</v>
      </c>
    </row>
    <row r="70" spans="1:19" s="204" customFormat="1" x14ac:dyDescent="0.25">
      <c r="A70" s="329"/>
      <c r="B70" s="355"/>
      <c r="C70" s="216" t="s">
        <v>115</v>
      </c>
      <c r="D70" s="209">
        <v>137.76</v>
      </c>
      <c r="E70" s="210">
        <v>36.53</v>
      </c>
      <c r="F70" s="210">
        <f t="shared" si="0"/>
        <v>5032.3728000000001</v>
      </c>
      <c r="G70" s="210" t="e">
        <f>E70/#REF!*100</f>
        <v>#REF!</v>
      </c>
      <c r="H70" s="210">
        <v>36.53</v>
      </c>
      <c r="I70" s="210">
        <v>41.79</v>
      </c>
      <c r="J70" s="210">
        <v>36.979999999999997</v>
      </c>
      <c r="K70" s="210">
        <v>45.28</v>
      </c>
      <c r="L70" s="222">
        <v>22.09</v>
      </c>
      <c r="M70" s="222">
        <v>25.27</v>
      </c>
      <c r="N70" s="222">
        <v>25.02</v>
      </c>
      <c r="O70" s="222">
        <v>26.06</v>
      </c>
      <c r="P70" s="218" t="s">
        <v>362</v>
      </c>
      <c r="Q70" s="218" t="s">
        <v>362</v>
      </c>
      <c r="R70" s="218" t="s">
        <v>362</v>
      </c>
      <c r="S70" s="218" t="s">
        <v>362</v>
      </c>
    </row>
    <row r="71" spans="1:19" s="204" customFormat="1" x14ac:dyDescent="0.25">
      <c r="A71" s="329"/>
      <c r="B71" s="355"/>
      <c r="C71" s="216" t="s">
        <v>121</v>
      </c>
      <c r="D71" s="209">
        <v>109.16</v>
      </c>
      <c r="E71" s="210">
        <v>41.74</v>
      </c>
      <c r="F71" s="210">
        <f t="shared" si="0"/>
        <v>4556.3383999999996</v>
      </c>
      <c r="G71" s="210" t="e">
        <f>E71/#REF!*100</f>
        <v>#REF!</v>
      </c>
      <c r="H71" s="210">
        <v>41.74</v>
      </c>
      <c r="I71" s="210">
        <v>45.28</v>
      </c>
      <c r="J71" s="210">
        <v>44.12</v>
      </c>
      <c r="K71" s="210">
        <v>45.28</v>
      </c>
      <c r="L71" s="217" t="s">
        <v>362</v>
      </c>
      <c r="M71" s="217" t="s">
        <v>362</v>
      </c>
      <c r="N71" s="217" t="s">
        <v>362</v>
      </c>
      <c r="O71" s="217" t="s">
        <v>362</v>
      </c>
      <c r="P71" s="218" t="s">
        <v>362</v>
      </c>
      <c r="Q71" s="218" t="s">
        <v>362</v>
      </c>
      <c r="R71" s="218" t="s">
        <v>362</v>
      </c>
      <c r="S71" s="218" t="s">
        <v>362</v>
      </c>
    </row>
    <row r="72" spans="1:19" s="204" customFormat="1" ht="30" x14ac:dyDescent="0.25">
      <c r="A72" s="329"/>
      <c r="B72" s="355"/>
      <c r="C72" s="216" t="s">
        <v>198</v>
      </c>
      <c r="D72" s="209">
        <v>95.79</v>
      </c>
      <c r="E72" s="210">
        <v>44.72</v>
      </c>
      <c r="F72" s="210">
        <f t="shared" si="0"/>
        <v>4283.7287999999999</v>
      </c>
      <c r="G72" s="210" t="e">
        <f>E72/#REF!*100</f>
        <v>#REF!</v>
      </c>
      <c r="H72" s="210">
        <v>44.72</v>
      </c>
      <c r="I72" s="210">
        <v>51.16</v>
      </c>
      <c r="J72" s="210">
        <v>47.8</v>
      </c>
      <c r="K72" s="210">
        <v>54.69</v>
      </c>
      <c r="L72" s="217" t="s">
        <v>362</v>
      </c>
      <c r="M72" s="217" t="s">
        <v>362</v>
      </c>
      <c r="N72" s="217" t="s">
        <v>362</v>
      </c>
      <c r="O72" s="217" t="s">
        <v>362</v>
      </c>
      <c r="P72" s="218" t="s">
        <v>362</v>
      </c>
      <c r="Q72" s="218" t="s">
        <v>362</v>
      </c>
      <c r="R72" s="218" t="s">
        <v>362</v>
      </c>
      <c r="S72" s="218" t="s">
        <v>362</v>
      </c>
    </row>
    <row r="73" spans="1:19" s="204" customFormat="1" x14ac:dyDescent="0.25">
      <c r="A73" s="329"/>
      <c r="B73" s="355"/>
      <c r="C73" s="216" t="s">
        <v>199</v>
      </c>
      <c r="D73" s="209"/>
      <c r="E73" s="210"/>
      <c r="F73" s="210">
        <f t="shared" si="0"/>
        <v>0</v>
      </c>
      <c r="G73" s="210" t="e">
        <f>E73/#REF!*100</f>
        <v>#REF!</v>
      </c>
      <c r="H73" s="223" t="s">
        <v>362</v>
      </c>
      <c r="I73" s="223" t="s">
        <v>362</v>
      </c>
      <c r="J73" s="223" t="s">
        <v>362</v>
      </c>
      <c r="K73" s="223" t="s">
        <v>362</v>
      </c>
      <c r="L73" s="222">
        <v>41.13</v>
      </c>
      <c r="M73" s="222">
        <v>47.05</v>
      </c>
      <c r="N73" s="222">
        <v>53.16</v>
      </c>
      <c r="O73" s="222">
        <v>53.16</v>
      </c>
      <c r="P73" s="218" t="s">
        <v>362</v>
      </c>
      <c r="Q73" s="218" t="s">
        <v>362</v>
      </c>
      <c r="R73" s="218" t="s">
        <v>362</v>
      </c>
      <c r="S73" s="218" t="s">
        <v>362</v>
      </c>
    </row>
    <row r="74" spans="1:19" s="204" customFormat="1" x14ac:dyDescent="0.25">
      <c r="A74" s="329"/>
      <c r="B74" s="355"/>
      <c r="C74" s="216" t="s">
        <v>200</v>
      </c>
      <c r="D74" s="209"/>
      <c r="E74" s="210"/>
      <c r="F74" s="210">
        <f t="shared" si="0"/>
        <v>0</v>
      </c>
      <c r="G74" s="210" t="e">
        <f>E74/#REF!*100</f>
        <v>#REF!</v>
      </c>
      <c r="H74" s="223" t="s">
        <v>362</v>
      </c>
      <c r="I74" s="223" t="s">
        <v>362</v>
      </c>
      <c r="J74" s="223" t="s">
        <v>362</v>
      </c>
      <c r="K74" s="223" t="s">
        <v>362</v>
      </c>
      <c r="L74" s="222">
        <v>53.16</v>
      </c>
      <c r="M74" s="222">
        <v>53.16</v>
      </c>
      <c r="N74" s="222">
        <v>53.16</v>
      </c>
      <c r="O74" s="222">
        <v>53.16</v>
      </c>
      <c r="P74" s="218" t="s">
        <v>362</v>
      </c>
      <c r="Q74" s="218" t="s">
        <v>362</v>
      </c>
      <c r="R74" s="218" t="s">
        <v>362</v>
      </c>
      <c r="S74" s="218" t="s">
        <v>362</v>
      </c>
    </row>
    <row r="75" spans="1:19" s="204" customFormat="1" x14ac:dyDescent="0.25">
      <c r="A75" s="329"/>
      <c r="B75" s="355"/>
      <c r="C75" s="216" t="s">
        <v>110</v>
      </c>
      <c r="D75" s="209">
        <v>76.290000000000006</v>
      </c>
      <c r="E75" s="210">
        <v>44.72</v>
      </c>
      <c r="F75" s="210">
        <f t="shared" si="0"/>
        <v>3411.6888000000004</v>
      </c>
      <c r="G75" s="210" t="e">
        <f>E75/#REF!*100</f>
        <v>#REF!</v>
      </c>
      <c r="H75" s="210">
        <v>44.72</v>
      </c>
      <c r="I75" s="210">
        <v>51.16</v>
      </c>
      <c r="J75" s="210">
        <v>47.8</v>
      </c>
      <c r="K75" s="210">
        <v>54.69</v>
      </c>
      <c r="L75" s="217" t="s">
        <v>362</v>
      </c>
      <c r="M75" s="217" t="s">
        <v>362</v>
      </c>
      <c r="N75" s="217" t="s">
        <v>362</v>
      </c>
      <c r="O75" s="217" t="s">
        <v>362</v>
      </c>
      <c r="P75" s="218" t="s">
        <v>362</v>
      </c>
      <c r="Q75" s="218" t="s">
        <v>362</v>
      </c>
      <c r="R75" s="218" t="s">
        <v>362</v>
      </c>
      <c r="S75" s="218" t="s">
        <v>362</v>
      </c>
    </row>
    <row r="76" spans="1:19" s="204" customFormat="1" x14ac:dyDescent="0.25">
      <c r="A76" s="329"/>
      <c r="B76" s="355"/>
      <c r="C76" s="216" t="s">
        <v>106</v>
      </c>
      <c r="D76" s="209">
        <v>13.23</v>
      </c>
      <c r="E76" s="210">
        <v>51.99</v>
      </c>
      <c r="F76" s="210">
        <f t="shared" si="0"/>
        <v>687.82770000000005</v>
      </c>
      <c r="G76" s="210" t="e">
        <f>E76/#REF!*100</f>
        <v>#REF!</v>
      </c>
      <c r="H76" s="210">
        <v>51.99</v>
      </c>
      <c r="I76" s="210">
        <v>54.69</v>
      </c>
      <c r="J76" s="210">
        <v>51.99</v>
      </c>
      <c r="K76" s="210">
        <v>54.69</v>
      </c>
      <c r="L76" s="217" t="s">
        <v>362</v>
      </c>
      <c r="M76" s="217" t="s">
        <v>362</v>
      </c>
      <c r="N76" s="217" t="s">
        <v>362</v>
      </c>
      <c r="O76" s="217" t="s">
        <v>362</v>
      </c>
      <c r="P76" s="218" t="s">
        <v>362</v>
      </c>
      <c r="Q76" s="218" t="s">
        <v>362</v>
      </c>
      <c r="R76" s="218" t="s">
        <v>362</v>
      </c>
      <c r="S76" s="218" t="s">
        <v>362</v>
      </c>
    </row>
    <row r="77" spans="1:19" s="204" customFormat="1" x14ac:dyDescent="0.25">
      <c r="A77" s="329"/>
      <c r="B77" s="355"/>
      <c r="C77" s="216" t="s">
        <v>120</v>
      </c>
      <c r="D77" s="209">
        <v>50.07</v>
      </c>
      <c r="E77" s="210">
        <v>25.18</v>
      </c>
      <c r="F77" s="210">
        <f t="shared" si="0"/>
        <v>1260.7626</v>
      </c>
      <c r="G77" s="210" t="e">
        <f>E77/#REF!*100</f>
        <v>#REF!</v>
      </c>
      <c r="H77" s="210">
        <v>25.18</v>
      </c>
      <c r="I77" s="210">
        <v>28.81</v>
      </c>
      <c r="J77" s="210">
        <v>32.19</v>
      </c>
      <c r="K77" s="210">
        <v>45.28</v>
      </c>
      <c r="L77" s="217" t="s">
        <v>362</v>
      </c>
      <c r="M77" s="217" t="s">
        <v>362</v>
      </c>
      <c r="N77" s="217" t="s">
        <v>362</v>
      </c>
      <c r="O77" s="217" t="s">
        <v>362</v>
      </c>
      <c r="P77" s="218" t="s">
        <v>362</v>
      </c>
      <c r="Q77" s="218" t="s">
        <v>362</v>
      </c>
      <c r="R77" s="218" t="s">
        <v>362</v>
      </c>
      <c r="S77" s="218" t="s">
        <v>362</v>
      </c>
    </row>
    <row r="78" spans="1:19" s="204" customFormat="1" x14ac:dyDescent="0.25">
      <c r="A78" s="329"/>
      <c r="B78" s="355"/>
      <c r="C78" s="216" t="s">
        <v>108</v>
      </c>
      <c r="D78" s="209">
        <v>37.799999999999997</v>
      </c>
      <c r="E78" s="210">
        <v>51.99</v>
      </c>
      <c r="F78" s="210">
        <f t="shared" si="0"/>
        <v>1965.222</v>
      </c>
      <c r="G78" s="210" t="e">
        <f>E78/#REF!*100</f>
        <v>#REF!</v>
      </c>
      <c r="H78" s="210">
        <v>51.99</v>
      </c>
      <c r="I78" s="210">
        <v>54.69</v>
      </c>
      <c r="J78" s="210">
        <v>51.99</v>
      </c>
      <c r="K78" s="210">
        <v>54.69</v>
      </c>
      <c r="L78" s="217" t="s">
        <v>362</v>
      </c>
      <c r="M78" s="217" t="s">
        <v>362</v>
      </c>
      <c r="N78" s="217" t="s">
        <v>362</v>
      </c>
      <c r="O78" s="217" t="s">
        <v>362</v>
      </c>
      <c r="P78" s="218" t="s">
        <v>362</v>
      </c>
      <c r="Q78" s="218" t="s">
        <v>362</v>
      </c>
      <c r="R78" s="218" t="s">
        <v>362</v>
      </c>
      <c r="S78" s="218" t="s">
        <v>362</v>
      </c>
    </row>
    <row r="79" spans="1:19" s="204" customFormat="1" x14ac:dyDescent="0.25">
      <c r="A79" s="329"/>
      <c r="B79" s="355"/>
      <c r="C79" s="216" t="s">
        <v>107</v>
      </c>
      <c r="D79" s="209">
        <v>68.22</v>
      </c>
      <c r="E79" s="210">
        <v>51.99</v>
      </c>
      <c r="F79" s="210">
        <f t="shared" si="0"/>
        <v>3546.7577999999999</v>
      </c>
      <c r="G79" s="210" t="e">
        <f>E79/#REF!*100</f>
        <v>#REF!</v>
      </c>
      <c r="H79" s="210">
        <v>51.99</v>
      </c>
      <c r="I79" s="210">
        <v>54.69</v>
      </c>
      <c r="J79" s="210">
        <v>51.99</v>
      </c>
      <c r="K79" s="210">
        <v>54.69</v>
      </c>
      <c r="L79" s="222">
        <v>31.42</v>
      </c>
      <c r="M79" s="222">
        <v>35.94</v>
      </c>
      <c r="N79" s="222">
        <v>53.16</v>
      </c>
      <c r="O79" s="222">
        <v>53.16</v>
      </c>
      <c r="P79" s="218" t="s">
        <v>362</v>
      </c>
      <c r="Q79" s="218" t="s">
        <v>362</v>
      </c>
      <c r="R79" s="218" t="s">
        <v>362</v>
      </c>
      <c r="S79" s="218" t="s">
        <v>362</v>
      </c>
    </row>
    <row r="80" spans="1:19" s="204" customFormat="1" x14ac:dyDescent="0.25">
      <c r="A80" s="329"/>
      <c r="B80" s="355"/>
      <c r="C80" s="216" t="s">
        <v>109</v>
      </c>
      <c r="D80" s="209">
        <v>51.76</v>
      </c>
      <c r="E80" s="210">
        <v>35.700000000000003</v>
      </c>
      <c r="F80" s="210">
        <f t="shared" si="0"/>
        <v>1847.8320000000001</v>
      </c>
      <c r="G80" s="210" t="e">
        <f>E80/#REF!*100</f>
        <v>#REF!</v>
      </c>
      <c r="H80" s="210">
        <v>35.700000000000003</v>
      </c>
      <c r="I80" s="210">
        <v>40.840000000000003</v>
      </c>
      <c r="J80" s="210">
        <v>51.99</v>
      </c>
      <c r="K80" s="210">
        <v>54.69</v>
      </c>
      <c r="L80" s="217" t="s">
        <v>362</v>
      </c>
      <c r="M80" s="217" t="s">
        <v>362</v>
      </c>
      <c r="N80" s="217" t="s">
        <v>362</v>
      </c>
      <c r="O80" s="217" t="s">
        <v>362</v>
      </c>
      <c r="P80" s="218" t="s">
        <v>362</v>
      </c>
      <c r="Q80" s="218" t="s">
        <v>362</v>
      </c>
      <c r="R80" s="218" t="s">
        <v>362</v>
      </c>
      <c r="S80" s="218" t="s">
        <v>362</v>
      </c>
    </row>
    <row r="81" spans="1:19" s="204" customFormat="1" ht="30" x14ac:dyDescent="0.25">
      <c r="A81" s="329"/>
      <c r="B81" s="355"/>
      <c r="C81" s="216" t="s">
        <v>114</v>
      </c>
      <c r="D81" s="209">
        <v>74.040000000000006</v>
      </c>
      <c r="E81" s="210">
        <v>24.88</v>
      </c>
      <c r="F81" s="210">
        <f t="shared" si="0"/>
        <v>1842.1152000000002</v>
      </c>
      <c r="G81" s="210" t="e">
        <f>E81/#REF!*100</f>
        <v>#REF!</v>
      </c>
      <c r="H81" s="210">
        <v>24.88</v>
      </c>
      <c r="I81" s="210">
        <v>28.46</v>
      </c>
      <c r="J81" s="210">
        <v>26.94</v>
      </c>
      <c r="K81" s="210">
        <v>45.28</v>
      </c>
      <c r="L81" s="222">
        <v>31.42</v>
      </c>
      <c r="M81" s="222">
        <v>35.94</v>
      </c>
      <c r="N81" s="222">
        <v>53.16</v>
      </c>
      <c r="O81" s="222">
        <v>53.16</v>
      </c>
      <c r="P81" s="218" t="s">
        <v>362</v>
      </c>
      <c r="Q81" s="218" t="s">
        <v>362</v>
      </c>
      <c r="R81" s="218" t="s">
        <v>362</v>
      </c>
      <c r="S81" s="218" t="s">
        <v>362</v>
      </c>
    </row>
    <row r="82" spans="1:19" s="204" customFormat="1" ht="30" x14ac:dyDescent="0.25">
      <c r="A82" s="329"/>
      <c r="B82" s="355"/>
      <c r="C82" s="216" t="s">
        <v>341</v>
      </c>
      <c r="D82" s="209">
        <v>148.74</v>
      </c>
      <c r="E82" s="210">
        <v>29.81</v>
      </c>
      <c r="F82" s="210">
        <f t="shared" si="0"/>
        <v>4433.9394000000002</v>
      </c>
      <c r="G82" s="210" t="e">
        <f>E82/#REF!*100</f>
        <v>#REF!</v>
      </c>
      <c r="H82" s="210">
        <v>29.81</v>
      </c>
      <c r="I82" s="210">
        <v>34.1</v>
      </c>
      <c r="J82" s="210">
        <v>32.19</v>
      </c>
      <c r="K82" s="210">
        <v>45.28</v>
      </c>
      <c r="L82" s="222">
        <v>41.13</v>
      </c>
      <c r="M82" s="222">
        <v>47.05</v>
      </c>
      <c r="N82" s="222">
        <v>53.16</v>
      </c>
      <c r="O82" s="222">
        <v>53.16</v>
      </c>
      <c r="P82" s="218" t="s">
        <v>362</v>
      </c>
      <c r="Q82" s="218" t="s">
        <v>362</v>
      </c>
      <c r="R82" s="218" t="s">
        <v>362</v>
      </c>
      <c r="S82" s="218" t="s">
        <v>362</v>
      </c>
    </row>
    <row r="83" spans="1:19" s="204" customFormat="1" x14ac:dyDescent="0.25">
      <c r="A83" s="330"/>
      <c r="B83" s="354"/>
      <c r="C83" s="216" t="s">
        <v>116</v>
      </c>
      <c r="D83" s="209">
        <v>38.53</v>
      </c>
      <c r="E83" s="210">
        <v>49.68</v>
      </c>
      <c r="F83" s="210">
        <f t="shared" si="0"/>
        <v>1914.1704</v>
      </c>
      <c r="G83" s="210" t="e">
        <f>E83/#REF!*100</f>
        <v>#REF!</v>
      </c>
      <c r="H83" s="210">
        <v>49.68</v>
      </c>
      <c r="I83" s="210">
        <v>54.69</v>
      </c>
      <c r="J83" s="210">
        <v>51.99</v>
      </c>
      <c r="K83" s="210">
        <v>54.69</v>
      </c>
      <c r="L83" s="217" t="s">
        <v>362</v>
      </c>
      <c r="M83" s="217" t="s">
        <v>362</v>
      </c>
      <c r="N83" s="217" t="s">
        <v>362</v>
      </c>
      <c r="O83" s="217" t="s">
        <v>362</v>
      </c>
      <c r="P83" s="218" t="s">
        <v>362</v>
      </c>
      <c r="Q83" s="218" t="s">
        <v>362</v>
      </c>
      <c r="R83" s="218" t="s">
        <v>362</v>
      </c>
      <c r="S83" s="218" t="s">
        <v>362</v>
      </c>
    </row>
    <row r="84" spans="1:19" s="204" customFormat="1" ht="30" x14ac:dyDescent="0.25">
      <c r="A84" s="241">
        <v>24</v>
      </c>
      <c r="B84" s="246" t="s">
        <v>377</v>
      </c>
      <c r="C84" s="216" t="s">
        <v>109</v>
      </c>
      <c r="D84" s="209"/>
      <c r="E84" s="210"/>
      <c r="F84" s="210"/>
      <c r="G84" s="210"/>
      <c r="H84" s="210">
        <v>35.700000000000003</v>
      </c>
      <c r="I84" s="210">
        <v>37.22</v>
      </c>
      <c r="J84" s="210">
        <v>35.700000000000003</v>
      </c>
      <c r="K84" s="210">
        <v>37.22</v>
      </c>
      <c r="L84" s="217">
        <v>30.02</v>
      </c>
      <c r="M84" s="217">
        <v>32.869999999999997</v>
      </c>
      <c r="N84" s="217">
        <v>30.02</v>
      </c>
      <c r="O84" s="217">
        <v>32.869999999999997</v>
      </c>
      <c r="P84" s="218"/>
      <c r="Q84" s="218"/>
      <c r="R84" s="218"/>
      <c r="S84" s="218"/>
    </row>
    <row r="85" spans="1:19" s="204" customFormat="1" ht="30" x14ac:dyDescent="0.25">
      <c r="A85" s="208">
        <v>25</v>
      </c>
      <c r="B85" s="244" t="s">
        <v>132</v>
      </c>
      <c r="C85" s="216" t="s">
        <v>95</v>
      </c>
      <c r="D85" s="209">
        <v>92.38</v>
      </c>
      <c r="E85" s="210">
        <v>30.41</v>
      </c>
      <c r="F85" s="210">
        <f t="shared" si="0"/>
        <v>2809.2757999999999</v>
      </c>
      <c r="G85" s="210" t="e">
        <f>E85/#REF!*100</f>
        <v>#REF!</v>
      </c>
      <c r="H85" s="210">
        <v>30.41</v>
      </c>
      <c r="I85" s="210">
        <v>34.51</v>
      </c>
      <c r="J85" s="210">
        <v>30.41</v>
      </c>
      <c r="K85" s="210">
        <v>34.51</v>
      </c>
      <c r="L85" s="222">
        <v>31.68</v>
      </c>
      <c r="M85" s="222">
        <v>34.36</v>
      </c>
      <c r="N85" s="222">
        <v>31.68</v>
      </c>
      <c r="O85" s="222">
        <v>34.36</v>
      </c>
      <c r="P85" s="218" t="s">
        <v>362</v>
      </c>
      <c r="Q85" s="218" t="s">
        <v>362</v>
      </c>
      <c r="R85" s="218" t="s">
        <v>362</v>
      </c>
      <c r="S85" s="218" t="s">
        <v>362</v>
      </c>
    </row>
    <row r="86" spans="1:19" s="204" customFormat="1" x14ac:dyDescent="0.25">
      <c r="A86" s="208">
        <v>26</v>
      </c>
      <c r="B86" s="244" t="s">
        <v>141</v>
      </c>
      <c r="C86" s="216" t="s">
        <v>211</v>
      </c>
      <c r="D86" s="209">
        <v>146.32</v>
      </c>
      <c r="E86" s="210">
        <v>61.07</v>
      </c>
      <c r="F86" s="210">
        <f t="shared" si="0"/>
        <v>8935.7623999999996</v>
      </c>
      <c r="G86" s="210" t="e">
        <f>E86/#REF!*100</f>
        <v>#REF!</v>
      </c>
      <c r="H86" s="210">
        <v>61.07</v>
      </c>
      <c r="I86" s="210">
        <v>66.86</v>
      </c>
      <c r="J86" s="210">
        <v>66.47</v>
      </c>
      <c r="K86" s="210">
        <v>72.98</v>
      </c>
      <c r="L86" s="222">
        <v>34.51</v>
      </c>
      <c r="M86" s="222">
        <f>L86*1.144</f>
        <v>39.479439999999997</v>
      </c>
      <c r="N86" s="222">
        <v>43.52</v>
      </c>
      <c r="O86" s="222">
        <v>47.78</v>
      </c>
      <c r="P86" s="218" t="s">
        <v>362</v>
      </c>
      <c r="Q86" s="218" t="s">
        <v>362</v>
      </c>
      <c r="R86" s="218" t="s">
        <v>362</v>
      </c>
      <c r="S86" s="218" t="s">
        <v>362</v>
      </c>
    </row>
    <row r="87" spans="1:19" s="204" customFormat="1" ht="15" customHeight="1" x14ac:dyDescent="0.25">
      <c r="A87" s="328">
        <v>27</v>
      </c>
      <c r="B87" s="353" t="s">
        <v>16</v>
      </c>
      <c r="C87" s="224" t="s">
        <v>353</v>
      </c>
      <c r="D87" s="225">
        <v>31.46</v>
      </c>
      <c r="E87" s="223">
        <v>55.67</v>
      </c>
      <c r="F87" s="210">
        <f t="shared" si="0"/>
        <v>1751.3782000000001</v>
      </c>
      <c r="G87" s="223" t="e">
        <f>E87/#REF!*100</f>
        <v>#REF!</v>
      </c>
      <c r="H87" s="226">
        <v>55.67</v>
      </c>
      <c r="I87" s="226">
        <v>60.89</v>
      </c>
      <c r="J87" s="226">
        <v>55.67</v>
      </c>
      <c r="K87" s="226">
        <v>60.89</v>
      </c>
      <c r="L87" s="227">
        <v>17.11</v>
      </c>
      <c r="M87" s="227">
        <v>18.670000000000002</v>
      </c>
      <c r="N87" s="227">
        <v>17.11</v>
      </c>
      <c r="O87" s="227">
        <v>18.670000000000002</v>
      </c>
      <c r="P87" s="218" t="s">
        <v>362</v>
      </c>
      <c r="Q87" s="218" t="s">
        <v>362</v>
      </c>
      <c r="R87" s="218" t="s">
        <v>362</v>
      </c>
      <c r="S87" s="218" t="s">
        <v>362</v>
      </c>
    </row>
    <row r="88" spans="1:19" s="204" customFormat="1" x14ac:dyDescent="0.25">
      <c r="A88" s="330"/>
      <c r="B88" s="354"/>
      <c r="C88" s="211" t="s">
        <v>97</v>
      </c>
      <c r="D88" s="225">
        <v>30.98</v>
      </c>
      <c r="E88" s="223">
        <f>E87</f>
        <v>55.67</v>
      </c>
      <c r="F88" s="210">
        <f t="shared" si="0"/>
        <v>1724.6566</v>
      </c>
      <c r="G88" s="223"/>
      <c r="H88" s="226">
        <f>E88</f>
        <v>55.67</v>
      </c>
      <c r="I88" s="226">
        <f>I87</f>
        <v>60.89</v>
      </c>
      <c r="J88" s="226">
        <v>55.67</v>
      </c>
      <c r="K88" s="226">
        <f>K87</f>
        <v>60.89</v>
      </c>
      <c r="L88" s="217" t="s">
        <v>362</v>
      </c>
      <c r="M88" s="217" t="s">
        <v>362</v>
      </c>
      <c r="N88" s="217" t="s">
        <v>362</v>
      </c>
      <c r="O88" s="217" t="s">
        <v>362</v>
      </c>
      <c r="P88" s="218" t="s">
        <v>362</v>
      </c>
      <c r="Q88" s="218" t="s">
        <v>362</v>
      </c>
      <c r="R88" s="218" t="s">
        <v>362</v>
      </c>
      <c r="S88" s="218" t="s">
        <v>362</v>
      </c>
    </row>
    <row r="89" spans="1:19" s="204" customFormat="1" x14ac:dyDescent="0.25">
      <c r="A89" s="208">
        <v>28</v>
      </c>
      <c r="B89" s="244" t="s">
        <v>17</v>
      </c>
      <c r="C89" s="216" t="s">
        <v>195</v>
      </c>
      <c r="D89" s="209">
        <v>52.4</v>
      </c>
      <c r="E89" s="210">
        <v>49.69</v>
      </c>
      <c r="F89" s="210">
        <f t="shared" si="0"/>
        <v>2603.7559999999999</v>
      </c>
      <c r="G89" s="210" t="e">
        <f>E89/#REF!*100</f>
        <v>#REF!</v>
      </c>
      <c r="H89" s="210">
        <v>49.69</v>
      </c>
      <c r="I89" s="210">
        <v>54.41</v>
      </c>
      <c r="J89" s="210">
        <v>63.14</v>
      </c>
      <c r="K89" s="210">
        <v>75.72</v>
      </c>
      <c r="L89" s="222">
        <v>59.12</v>
      </c>
      <c r="M89" s="222">
        <v>64.739999999999995</v>
      </c>
      <c r="N89" s="222">
        <v>97.39</v>
      </c>
      <c r="O89" s="222">
        <v>97.39</v>
      </c>
      <c r="P89" s="218" t="s">
        <v>362</v>
      </c>
      <c r="Q89" s="218" t="s">
        <v>362</v>
      </c>
      <c r="R89" s="218" t="s">
        <v>362</v>
      </c>
      <c r="S89" s="218" t="s">
        <v>362</v>
      </c>
    </row>
    <row r="90" spans="1:19" s="204" customFormat="1" x14ac:dyDescent="0.25">
      <c r="A90" s="328">
        <v>29</v>
      </c>
      <c r="B90" s="353" t="s">
        <v>251</v>
      </c>
      <c r="C90" s="216" t="s">
        <v>98</v>
      </c>
      <c r="D90" s="209">
        <v>61.201999999999998</v>
      </c>
      <c r="E90" s="210">
        <v>46.85</v>
      </c>
      <c r="F90" s="210">
        <f t="shared" si="0"/>
        <v>2867.3137000000002</v>
      </c>
      <c r="G90" s="210" t="e">
        <f>E90/#REF!*100</f>
        <v>#REF!</v>
      </c>
      <c r="H90" s="210">
        <f>E90</f>
        <v>46.85</v>
      </c>
      <c r="I90" s="210">
        <v>53.6</v>
      </c>
      <c r="J90" s="210">
        <v>61.05</v>
      </c>
      <c r="K90" s="210">
        <v>66.86</v>
      </c>
      <c r="L90" s="222">
        <v>60.47</v>
      </c>
      <c r="M90" s="222">
        <v>66.209999999999994</v>
      </c>
      <c r="N90" s="222">
        <v>146.34</v>
      </c>
      <c r="O90" s="222">
        <v>160.13</v>
      </c>
      <c r="P90" s="218" t="s">
        <v>362</v>
      </c>
      <c r="Q90" s="218" t="s">
        <v>362</v>
      </c>
      <c r="R90" s="218" t="s">
        <v>362</v>
      </c>
      <c r="S90" s="218" t="s">
        <v>362</v>
      </c>
    </row>
    <row r="91" spans="1:19" s="204" customFormat="1" ht="30" x14ac:dyDescent="0.25">
      <c r="A91" s="329"/>
      <c r="B91" s="355"/>
      <c r="C91" s="216" t="s">
        <v>226</v>
      </c>
      <c r="D91" s="209"/>
      <c r="E91" s="210"/>
      <c r="F91" s="210">
        <f t="shared" si="0"/>
        <v>0</v>
      </c>
      <c r="G91" s="210" t="e">
        <f>E91/#REF!*100</f>
        <v>#REF!</v>
      </c>
      <c r="H91" s="223" t="s">
        <v>362</v>
      </c>
      <c r="I91" s="223" t="s">
        <v>362</v>
      </c>
      <c r="J91" s="223" t="s">
        <v>362</v>
      </c>
      <c r="K91" s="223" t="s">
        <v>362</v>
      </c>
      <c r="L91" s="217" t="s">
        <v>362</v>
      </c>
      <c r="M91" s="217" t="s">
        <v>362</v>
      </c>
      <c r="N91" s="222">
        <v>25.74</v>
      </c>
      <c r="O91" s="222">
        <v>25.74</v>
      </c>
      <c r="P91" s="218" t="s">
        <v>362</v>
      </c>
      <c r="Q91" s="218" t="s">
        <v>362</v>
      </c>
      <c r="R91" s="218" t="s">
        <v>362</v>
      </c>
      <c r="S91" s="218" t="s">
        <v>362</v>
      </c>
    </row>
    <row r="92" spans="1:19" s="204" customFormat="1" ht="30" x14ac:dyDescent="0.25">
      <c r="A92" s="329"/>
      <c r="B92" s="355"/>
      <c r="C92" s="216" t="s">
        <v>227</v>
      </c>
      <c r="D92" s="209">
        <f>23.506+10.496</f>
        <v>34.002000000000002</v>
      </c>
      <c r="E92" s="210">
        <v>56.51</v>
      </c>
      <c r="F92" s="210">
        <f t="shared" ref="F92:F156" si="2">D92*E92</f>
        <v>1921.4530200000002</v>
      </c>
      <c r="G92" s="210" t="e">
        <f>E92/#REF!*100</f>
        <v>#REF!</v>
      </c>
      <c r="H92" s="210">
        <f>E92</f>
        <v>56.51</v>
      </c>
      <c r="I92" s="210">
        <v>61.88</v>
      </c>
      <c r="J92" s="210">
        <v>61.05</v>
      </c>
      <c r="K92" s="210">
        <f>K90</f>
        <v>66.86</v>
      </c>
      <c r="L92" s="217" t="s">
        <v>362</v>
      </c>
      <c r="M92" s="217" t="s">
        <v>362</v>
      </c>
      <c r="N92" s="217" t="s">
        <v>362</v>
      </c>
      <c r="O92" s="217" t="s">
        <v>362</v>
      </c>
      <c r="P92" s="218" t="s">
        <v>362</v>
      </c>
      <c r="Q92" s="218" t="s">
        <v>362</v>
      </c>
      <c r="R92" s="218" t="s">
        <v>362</v>
      </c>
      <c r="S92" s="218" t="s">
        <v>362</v>
      </c>
    </row>
    <row r="93" spans="1:19" s="204" customFormat="1" ht="30" x14ac:dyDescent="0.25">
      <c r="A93" s="330"/>
      <c r="B93" s="354"/>
      <c r="C93" s="216" t="s">
        <v>228</v>
      </c>
      <c r="D93" s="209">
        <v>11.795999999999999</v>
      </c>
      <c r="E93" s="210">
        <v>51.84</v>
      </c>
      <c r="F93" s="210">
        <f t="shared" si="2"/>
        <v>611.50463999999999</v>
      </c>
      <c r="G93" s="210" t="e">
        <f>E93/#REF!*100</f>
        <v>#REF!</v>
      </c>
      <c r="H93" s="210">
        <f>E93</f>
        <v>51.84</v>
      </c>
      <c r="I93" s="210">
        <v>56.76</v>
      </c>
      <c r="J93" s="210">
        <v>61.05</v>
      </c>
      <c r="K93" s="210">
        <f>K92</f>
        <v>66.86</v>
      </c>
      <c r="L93" s="217" t="s">
        <v>362</v>
      </c>
      <c r="M93" s="217" t="s">
        <v>362</v>
      </c>
      <c r="N93" s="217" t="s">
        <v>362</v>
      </c>
      <c r="O93" s="217" t="s">
        <v>362</v>
      </c>
      <c r="P93" s="218" t="s">
        <v>362</v>
      </c>
      <c r="Q93" s="218" t="s">
        <v>362</v>
      </c>
      <c r="R93" s="218" t="s">
        <v>362</v>
      </c>
      <c r="S93" s="218" t="s">
        <v>362</v>
      </c>
    </row>
    <row r="94" spans="1:19" s="204" customFormat="1" ht="30" x14ac:dyDescent="0.25">
      <c r="A94" s="208">
        <v>30</v>
      </c>
      <c r="B94" s="244" t="s">
        <v>19</v>
      </c>
      <c r="C94" s="216" t="s">
        <v>184</v>
      </c>
      <c r="D94" s="209">
        <v>51.07</v>
      </c>
      <c r="E94" s="210">
        <v>48.26</v>
      </c>
      <c r="F94" s="210">
        <f t="shared" si="2"/>
        <v>2464.6381999999999</v>
      </c>
      <c r="G94" s="210" t="e">
        <f>E94/#REF!*100</f>
        <v>#REF!</v>
      </c>
      <c r="H94" s="210">
        <v>48.26</v>
      </c>
      <c r="I94" s="210">
        <v>52.94</v>
      </c>
      <c r="J94" s="210">
        <v>48.26</v>
      </c>
      <c r="K94" s="210">
        <v>52.94</v>
      </c>
      <c r="L94" s="222">
        <v>54.97</v>
      </c>
      <c r="M94" s="222">
        <v>55.92</v>
      </c>
      <c r="N94" s="222">
        <v>54.97</v>
      </c>
      <c r="O94" s="222">
        <v>55.92</v>
      </c>
      <c r="P94" s="218" t="s">
        <v>362</v>
      </c>
      <c r="Q94" s="218" t="s">
        <v>362</v>
      </c>
      <c r="R94" s="218" t="s">
        <v>362</v>
      </c>
      <c r="S94" s="218" t="s">
        <v>362</v>
      </c>
    </row>
    <row r="95" spans="1:19" s="204" customFormat="1" ht="30" x14ac:dyDescent="0.25">
      <c r="A95" s="208">
        <v>31</v>
      </c>
      <c r="B95" s="244" t="s">
        <v>20</v>
      </c>
      <c r="C95" s="216" t="s">
        <v>177</v>
      </c>
      <c r="D95" s="209">
        <v>70.91</v>
      </c>
      <c r="E95" s="210">
        <v>59.21</v>
      </c>
      <c r="F95" s="210">
        <f t="shared" si="2"/>
        <v>4198.5810999999994</v>
      </c>
      <c r="G95" s="210" t="e">
        <f>E95/#REF!*100</f>
        <v>#REF!</v>
      </c>
      <c r="H95" s="210">
        <v>59.21</v>
      </c>
      <c r="I95" s="210">
        <v>62.09</v>
      </c>
      <c r="J95" s="210">
        <v>59.21</v>
      </c>
      <c r="K95" s="210">
        <v>62.09</v>
      </c>
      <c r="L95" s="222">
        <v>88.51</v>
      </c>
      <c r="M95" s="222">
        <v>88.51</v>
      </c>
      <c r="N95" s="222">
        <v>88.51</v>
      </c>
      <c r="O95" s="222">
        <v>88.51</v>
      </c>
      <c r="P95" s="218" t="s">
        <v>362</v>
      </c>
      <c r="Q95" s="218" t="s">
        <v>362</v>
      </c>
      <c r="R95" s="218" t="s">
        <v>362</v>
      </c>
      <c r="S95" s="218" t="s">
        <v>362</v>
      </c>
    </row>
    <row r="96" spans="1:19" s="204" customFormat="1" ht="45" x14ac:dyDescent="0.25">
      <c r="A96" s="325">
        <v>32</v>
      </c>
      <c r="B96" s="353" t="s">
        <v>141</v>
      </c>
      <c r="C96" s="216" t="s">
        <v>154</v>
      </c>
      <c r="D96" s="209">
        <v>9.4700000000000006</v>
      </c>
      <c r="E96" s="210">
        <v>51.36</v>
      </c>
      <c r="F96" s="210">
        <f t="shared" si="2"/>
        <v>486.37920000000003</v>
      </c>
      <c r="G96" s="210" t="e">
        <f>E96/#REF!*100</f>
        <v>#REF!</v>
      </c>
      <c r="H96" s="210">
        <v>51.36</v>
      </c>
      <c r="I96" s="210">
        <v>58.75</v>
      </c>
      <c r="J96" s="210">
        <v>66.47</v>
      </c>
      <c r="K96" s="210">
        <v>72.98</v>
      </c>
      <c r="L96" s="217" t="s">
        <v>362</v>
      </c>
      <c r="M96" s="217" t="s">
        <v>362</v>
      </c>
      <c r="N96" s="217" t="s">
        <v>362</v>
      </c>
      <c r="O96" s="217" t="s">
        <v>362</v>
      </c>
      <c r="P96" s="218" t="s">
        <v>362</v>
      </c>
      <c r="Q96" s="218" t="s">
        <v>362</v>
      </c>
      <c r="R96" s="218" t="s">
        <v>362</v>
      </c>
      <c r="S96" s="218" t="s">
        <v>362</v>
      </c>
    </row>
    <row r="97" spans="1:19" s="204" customFormat="1" ht="45" x14ac:dyDescent="0.25">
      <c r="A97" s="326"/>
      <c r="B97" s="355"/>
      <c r="C97" s="216" t="s">
        <v>155</v>
      </c>
      <c r="D97" s="209">
        <v>22.11</v>
      </c>
      <c r="E97" s="210">
        <v>44.77</v>
      </c>
      <c r="F97" s="210">
        <f t="shared" si="2"/>
        <v>989.86470000000008</v>
      </c>
      <c r="G97" s="210" t="e">
        <f>E97/#REF!*100</f>
        <v>#REF!</v>
      </c>
      <c r="H97" s="210">
        <v>44.77</v>
      </c>
      <c r="I97" s="210">
        <f>H97*1.144</f>
        <v>51.216879999999996</v>
      </c>
      <c r="J97" s="210">
        <v>66.47</v>
      </c>
      <c r="K97" s="210">
        <v>72.98</v>
      </c>
      <c r="L97" s="217" t="s">
        <v>362</v>
      </c>
      <c r="M97" s="217" t="s">
        <v>362</v>
      </c>
      <c r="N97" s="217" t="s">
        <v>362</v>
      </c>
      <c r="O97" s="217" t="s">
        <v>362</v>
      </c>
      <c r="P97" s="218" t="s">
        <v>362</v>
      </c>
      <c r="Q97" s="218" t="s">
        <v>362</v>
      </c>
      <c r="R97" s="218" t="s">
        <v>362</v>
      </c>
      <c r="S97" s="218" t="s">
        <v>362</v>
      </c>
    </row>
    <row r="98" spans="1:19" s="204" customFormat="1" ht="30" x14ac:dyDescent="0.25">
      <c r="A98" s="326"/>
      <c r="B98" s="355"/>
      <c r="C98" s="216" t="s">
        <v>156</v>
      </c>
      <c r="D98" s="209">
        <v>11.48</v>
      </c>
      <c r="E98" s="210">
        <v>57.66</v>
      </c>
      <c r="F98" s="210">
        <f t="shared" si="2"/>
        <v>661.93679999999995</v>
      </c>
      <c r="G98" s="210" t="e">
        <f>E98/#REF!*100</f>
        <v>#REF!</v>
      </c>
      <c r="H98" s="210">
        <v>57.66</v>
      </c>
      <c r="I98" s="210">
        <f>H98*1.144</f>
        <v>65.963039999999992</v>
      </c>
      <c r="J98" s="210">
        <v>66.47</v>
      </c>
      <c r="K98" s="210">
        <v>72.98</v>
      </c>
      <c r="L98" s="217" t="s">
        <v>362</v>
      </c>
      <c r="M98" s="217" t="s">
        <v>362</v>
      </c>
      <c r="N98" s="217" t="s">
        <v>362</v>
      </c>
      <c r="O98" s="217" t="s">
        <v>362</v>
      </c>
      <c r="P98" s="218" t="s">
        <v>362</v>
      </c>
      <c r="Q98" s="218" t="s">
        <v>362</v>
      </c>
      <c r="R98" s="218" t="s">
        <v>362</v>
      </c>
      <c r="S98" s="218" t="s">
        <v>362</v>
      </c>
    </row>
    <row r="99" spans="1:19" s="204" customFormat="1" ht="30" x14ac:dyDescent="0.25">
      <c r="A99" s="326"/>
      <c r="B99" s="355"/>
      <c r="C99" s="216" t="s">
        <v>157</v>
      </c>
      <c r="D99" s="209">
        <v>9.75</v>
      </c>
      <c r="E99" s="210">
        <v>58.87</v>
      </c>
      <c r="F99" s="210">
        <f t="shared" si="2"/>
        <v>573.98249999999996</v>
      </c>
      <c r="G99" s="210" t="e">
        <f>E99/#REF!*100</f>
        <v>#REF!</v>
      </c>
      <c r="H99" s="210">
        <v>58.87</v>
      </c>
      <c r="I99" s="210">
        <v>67.02</v>
      </c>
      <c r="J99" s="210">
        <v>66.47</v>
      </c>
      <c r="K99" s="210">
        <v>72.98</v>
      </c>
      <c r="L99" s="217" t="s">
        <v>362</v>
      </c>
      <c r="M99" s="217" t="s">
        <v>362</v>
      </c>
      <c r="N99" s="217" t="s">
        <v>362</v>
      </c>
      <c r="O99" s="217" t="s">
        <v>362</v>
      </c>
      <c r="P99" s="218" t="s">
        <v>362</v>
      </c>
      <c r="Q99" s="218" t="s">
        <v>362</v>
      </c>
      <c r="R99" s="218" t="s">
        <v>362</v>
      </c>
      <c r="S99" s="218" t="s">
        <v>362</v>
      </c>
    </row>
    <row r="100" spans="1:19" s="204" customFormat="1" ht="30" x14ac:dyDescent="0.25">
      <c r="A100" s="326"/>
      <c r="B100" s="355"/>
      <c r="C100" s="216" t="s">
        <v>158</v>
      </c>
      <c r="D100" s="209">
        <v>7.46</v>
      </c>
      <c r="E100" s="210">
        <v>58.582999999999998</v>
      </c>
      <c r="F100" s="210">
        <f t="shared" si="2"/>
        <v>437.02918</v>
      </c>
      <c r="G100" s="210" t="e">
        <f>E100/#REF!*100</f>
        <v>#REF!</v>
      </c>
      <c r="H100" s="210">
        <v>58.582999999999998</v>
      </c>
      <c r="I100" s="210">
        <v>67.02</v>
      </c>
      <c r="J100" s="210">
        <v>66.47</v>
      </c>
      <c r="K100" s="210">
        <v>72.98</v>
      </c>
      <c r="L100" s="217" t="s">
        <v>362</v>
      </c>
      <c r="M100" s="217" t="s">
        <v>362</v>
      </c>
      <c r="N100" s="217" t="s">
        <v>362</v>
      </c>
      <c r="O100" s="217" t="s">
        <v>362</v>
      </c>
      <c r="P100" s="218" t="s">
        <v>362</v>
      </c>
      <c r="Q100" s="218" t="s">
        <v>362</v>
      </c>
      <c r="R100" s="218" t="s">
        <v>362</v>
      </c>
      <c r="S100" s="218" t="s">
        <v>362</v>
      </c>
    </row>
    <row r="101" spans="1:19" s="204" customFormat="1" ht="30" x14ac:dyDescent="0.25">
      <c r="A101" s="326"/>
      <c r="B101" s="355"/>
      <c r="C101" s="216" t="s">
        <v>159</v>
      </c>
      <c r="D101" s="209">
        <v>6.77</v>
      </c>
      <c r="E101" s="210">
        <v>53.42</v>
      </c>
      <c r="F101" s="210">
        <f t="shared" si="2"/>
        <v>361.65339999999998</v>
      </c>
      <c r="G101" s="210" t="e">
        <f>E101/#REF!*100</f>
        <v>#REF!</v>
      </c>
      <c r="H101" s="210">
        <v>53.42</v>
      </c>
      <c r="I101" s="210">
        <v>61.12</v>
      </c>
      <c r="J101" s="210">
        <v>66.47</v>
      </c>
      <c r="K101" s="210">
        <v>72.98</v>
      </c>
      <c r="L101" s="217" t="s">
        <v>362</v>
      </c>
      <c r="M101" s="217" t="s">
        <v>362</v>
      </c>
      <c r="N101" s="217" t="s">
        <v>362</v>
      </c>
      <c r="O101" s="217" t="s">
        <v>362</v>
      </c>
      <c r="P101" s="218" t="s">
        <v>362</v>
      </c>
      <c r="Q101" s="218" t="s">
        <v>362</v>
      </c>
      <c r="R101" s="218" t="s">
        <v>362</v>
      </c>
      <c r="S101" s="218" t="s">
        <v>362</v>
      </c>
    </row>
    <row r="102" spans="1:19" s="204" customFormat="1" ht="30" x14ac:dyDescent="0.25">
      <c r="A102" s="326"/>
      <c r="B102" s="355"/>
      <c r="C102" s="216" t="s">
        <v>160</v>
      </c>
      <c r="D102" s="209">
        <v>13.12</v>
      </c>
      <c r="E102" s="210">
        <v>57.29</v>
      </c>
      <c r="F102" s="210">
        <f t="shared" si="2"/>
        <v>751.64479999999992</v>
      </c>
      <c r="G102" s="210" t="e">
        <f>E102/#REF!*100</f>
        <v>#REF!</v>
      </c>
      <c r="H102" s="210">
        <v>57.29</v>
      </c>
      <c r="I102" s="210">
        <v>65.53</v>
      </c>
      <c r="J102" s="210">
        <v>66.47</v>
      </c>
      <c r="K102" s="210">
        <v>72.98</v>
      </c>
      <c r="L102" s="217" t="s">
        <v>362</v>
      </c>
      <c r="M102" s="217" t="s">
        <v>362</v>
      </c>
      <c r="N102" s="217" t="s">
        <v>362</v>
      </c>
      <c r="O102" s="217" t="s">
        <v>362</v>
      </c>
      <c r="P102" s="218" t="s">
        <v>362</v>
      </c>
      <c r="Q102" s="218" t="s">
        <v>362</v>
      </c>
      <c r="R102" s="218" t="s">
        <v>362</v>
      </c>
      <c r="S102" s="218" t="s">
        <v>362</v>
      </c>
    </row>
    <row r="103" spans="1:19" s="204" customFormat="1" ht="30" x14ac:dyDescent="0.25">
      <c r="A103" s="326"/>
      <c r="B103" s="355"/>
      <c r="C103" s="216" t="s">
        <v>161</v>
      </c>
      <c r="D103" s="209">
        <v>5.96</v>
      </c>
      <c r="E103" s="210">
        <v>51.42</v>
      </c>
      <c r="F103" s="210">
        <f t="shared" si="2"/>
        <v>306.46320000000003</v>
      </c>
      <c r="G103" s="210" t="e">
        <f>E103/#REF!*100</f>
        <v>#REF!</v>
      </c>
      <c r="H103" s="210">
        <v>51.42</v>
      </c>
      <c r="I103" s="210">
        <f>H103*1.144</f>
        <v>58.824479999999994</v>
      </c>
      <c r="J103" s="210">
        <v>66.47</v>
      </c>
      <c r="K103" s="210">
        <v>72.98</v>
      </c>
      <c r="L103" s="217" t="s">
        <v>362</v>
      </c>
      <c r="M103" s="217" t="s">
        <v>362</v>
      </c>
      <c r="N103" s="217" t="s">
        <v>362</v>
      </c>
      <c r="O103" s="217" t="s">
        <v>362</v>
      </c>
      <c r="P103" s="218" t="s">
        <v>362</v>
      </c>
      <c r="Q103" s="218" t="s">
        <v>362</v>
      </c>
      <c r="R103" s="218" t="s">
        <v>362</v>
      </c>
      <c r="S103" s="218" t="s">
        <v>362</v>
      </c>
    </row>
    <row r="104" spans="1:19" s="204" customFormat="1" ht="30" x14ac:dyDescent="0.25">
      <c r="A104" s="326"/>
      <c r="B104" s="355"/>
      <c r="C104" s="216" t="s">
        <v>162</v>
      </c>
      <c r="D104" s="209">
        <v>9.7799999999999994</v>
      </c>
      <c r="E104" s="210">
        <v>58.78</v>
      </c>
      <c r="F104" s="210">
        <f t="shared" si="2"/>
        <v>574.86839999999995</v>
      </c>
      <c r="G104" s="210" t="e">
        <f>E104/#REF!*100</f>
        <v>#REF!</v>
      </c>
      <c r="H104" s="210">
        <v>58.78</v>
      </c>
      <c r="I104" s="210">
        <f>H104*1.144</f>
        <v>67.244320000000002</v>
      </c>
      <c r="J104" s="210">
        <v>66.47</v>
      </c>
      <c r="K104" s="210">
        <v>72.98</v>
      </c>
      <c r="L104" s="217" t="s">
        <v>362</v>
      </c>
      <c r="M104" s="217" t="s">
        <v>362</v>
      </c>
      <c r="N104" s="217" t="s">
        <v>362</v>
      </c>
      <c r="O104" s="217" t="s">
        <v>362</v>
      </c>
      <c r="P104" s="218" t="s">
        <v>362</v>
      </c>
      <c r="Q104" s="218" t="s">
        <v>362</v>
      </c>
      <c r="R104" s="218" t="s">
        <v>362</v>
      </c>
      <c r="S104" s="218" t="s">
        <v>362</v>
      </c>
    </row>
    <row r="105" spans="1:19" s="204" customFormat="1" ht="30" x14ac:dyDescent="0.25">
      <c r="A105" s="326"/>
      <c r="B105" s="355"/>
      <c r="C105" s="216" t="s">
        <v>163</v>
      </c>
      <c r="D105" s="209">
        <v>7.36</v>
      </c>
      <c r="E105" s="210">
        <v>59.68</v>
      </c>
      <c r="F105" s="210">
        <f t="shared" si="2"/>
        <v>439.2448</v>
      </c>
      <c r="G105" s="210" t="e">
        <f>E105/#REF!*100</f>
        <v>#REF!</v>
      </c>
      <c r="H105" s="210">
        <v>59.68</v>
      </c>
      <c r="I105" s="210">
        <v>65.34</v>
      </c>
      <c r="J105" s="210">
        <v>66.47</v>
      </c>
      <c r="K105" s="210">
        <v>72.98</v>
      </c>
      <c r="L105" s="217" t="s">
        <v>362</v>
      </c>
      <c r="M105" s="217" t="s">
        <v>362</v>
      </c>
      <c r="N105" s="217" t="s">
        <v>362</v>
      </c>
      <c r="O105" s="217" t="s">
        <v>362</v>
      </c>
      <c r="P105" s="218" t="s">
        <v>362</v>
      </c>
      <c r="Q105" s="218" t="s">
        <v>362</v>
      </c>
      <c r="R105" s="218" t="s">
        <v>362</v>
      </c>
      <c r="S105" s="218" t="s">
        <v>362</v>
      </c>
    </row>
    <row r="106" spans="1:19" s="204" customFormat="1" ht="60" x14ac:dyDescent="0.25">
      <c r="A106" s="326"/>
      <c r="B106" s="355"/>
      <c r="C106" s="216" t="s">
        <v>164</v>
      </c>
      <c r="D106" s="209">
        <v>10</v>
      </c>
      <c r="E106" s="210">
        <v>50.02</v>
      </c>
      <c r="F106" s="210">
        <f t="shared" si="2"/>
        <v>500.20000000000005</v>
      </c>
      <c r="G106" s="210" t="e">
        <f>E106/#REF!*100</f>
        <v>#REF!</v>
      </c>
      <c r="H106" s="210">
        <v>50.02</v>
      </c>
      <c r="I106" s="210">
        <f>H106*1.144</f>
        <v>57.222879999999996</v>
      </c>
      <c r="J106" s="210">
        <v>66.47</v>
      </c>
      <c r="K106" s="210">
        <v>72.98</v>
      </c>
      <c r="L106" s="217" t="s">
        <v>362</v>
      </c>
      <c r="M106" s="217" t="s">
        <v>362</v>
      </c>
      <c r="N106" s="217" t="s">
        <v>362</v>
      </c>
      <c r="O106" s="217" t="s">
        <v>362</v>
      </c>
      <c r="P106" s="218" t="s">
        <v>362</v>
      </c>
      <c r="Q106" s="218" t="s">
        <v>362</v>
      </c>
      <c r="R106" s="218" t="s">
        <v>362</v>
      </c>
      <c r="S106" s="218" t="s">
        <v>362</v>
      </c>
    </row>
    <row r="107" spans="1:19" s="204" customFormat="1" ht="30" x14ac:dyDescent="0.25">
      <c r="A107" s="326"/>
      <c r="B107" s="355"/>
      <c r="C107" s="216" t="s">
        <v>165</v>
      </c>
      <c r="D107" s="209">
        <v>6.77</v>
      </c>
      <c r="E107" s="210">
        <v>60.85</v>
      </c>
      <c r="F107" s="210">
        <f t="shared" si="2"/>
        <v>411.9545</v>
      </c>
      <c r="G107" s="210" t="e">
        <f>E107/#REF!*100</f>
        <v>#REF!</v>
      </c>
      <c r="H107" s="210">
        <v>60.85</v>
      </c>
      <c r="I107" s="210">
        <v>66.64</v>
      </c>
      <c r="J107" s="210">
        <v>66.47</v>
      </c>
      <c r="K107" s="210">
        <v>72.98</v>
      </c>
      <c r="L107" s="217" t="s">
        <v>362</v>
      </c>
      <c r="M107" s="217" t="s">
        <v>362</v>
      </c>
      <c r="N107" s="217" t="s">
        <v>362</v>
      </c>
      <c r="O107" s="217" t="s">
        <v>362</v>
      </c>
      <c r="P107" s="218" t="s">
        <v>362</v>
      </c>
      <c r="Q107" s="218" t="s">
        <v>362</v>
      </c>
      <c r="R107" s="218" t="s">
        <v>362</v>
      </c>
      <c r="S107" s="218" t="s">
        <v>362</v>
      </c>
    </row>
    <row r="108" spans="1:19" s="204" customFormat="1" ht="30" x14ac:dyDescent="0.25">
      <c r="A108" s="326"/>
      <c r="B108" s="355"/>
      <c r="C108" s="216" t="s">
        <v>166</v>
      </c>
      <c r="D108" s="209">
        <v>15.48</v>
      </c>
      <c r="E108" s="210">
        <v>61.88</v>
      </c>
      <c r="F108" s="210">
        <f t="shared" si="2"/>
        <v>957.90240000000006</v>
      </c>
      <c r="G108" s="210" t="e">
        <f>E108/#REF!*100</f>
        <v>#REF!</v>
      </c>
      <c r="H108" s="210">
        <v>61.88</v>
      </c>
      <c r="I108" s="210">
        <f>H108*1.095</f>
        <v>67.758600000000001</v>
      </c>
      <c r="J108" s="210">
        <v>66.47</v>
      </c>
      <c r="K108" s="210">
        <v>72.98</v>
      </c>
      <c r="L108" s="217" t="s">
        <v>362</v>
      </c>
      <c r="M108" s="217" t="s">
        <v>362</v>
      </c>
      <c r="N108" s="217" t="s">
        <v>362</v>
      </c>
      <c r="O108" s="217" t="s">
        <v>362</v>
      </c>
      <c r="P108" s="218" t="s">
        <v>362</v>
      </c>
      <c r="Q108" s="218" t="s">
        <v>362</v>
      </c>
      <c r="R108" s="218" t="s">
        <v>362</v>
      </c>
      <c r="S108" s="218" t="s">
        <v>362</v>
      </c>
    </row>
    <row r="109" spans="1:19" s="204" customFormat="1" ht="30" x14ac:dyDescent="0.25">
      <c r="A109" s="327"/>
      <c r="B109" s="354"/>
      <c r="C109" s="216" t="s">
        <v>324</v>
      </c>
      <c r="D109" s="209">
        <v>37.909999999999997</v>
      </c>
      <c r="E109" s="210">
        <v>46.54</v>
      </c>
      <c r="F109" s="210">
        <f t="shared" si="2"/>
        <v>1764.3313999999998</v>
      </c>
      <c r="G109" s="210" t="e">
        <f>E109/#REF!*100</f>
        <v>#REF!</v>
      </c>
      <c r="H109" s="210">
        <v>46.54</v>
      </c>
      <c r="I109" s="210">
        <v>53.23</v>
      </c>
      <c r="J109" s="210">
        <v>66.47</v>
      </c>
      <c r="K109" s="210">
        <v>72.98</v>
      </c>
      <c r="L109" s="217" t="s">
        <v>362</v>
      </c>
      <c r="M109" s="217" t="s">
        <v>362</v>
      </c>
      <c r="N109" s="217" t="s">
        <v>362</v>
      </c>
      <c r="O109" s="217" t="s">
        <v>362</v>
      </c>
      <c r="P109" s="218" t="s">
        <v>362</v>
      </c>
      <c r="Q109" s="218" t="s">
        <v>362</v>
      </c>
      <c r="R109" s="218" t="s">
        <v>362</v>
      </c>
      <c r="S109" s="218" t="s">
        <v>362</v>
      </c>
    </row>
    <row r="110" spans="1:19" s="204" customFormat="1" ht="30" customHeight="1" x14ac:dyDescent="0.25">
      <c r="A110" s="325">
        <v>33</v>
      </c>
      <c r="B110" s="353" t="s">
        <v>326</v>
      </c>
      <c r="C110" s="216" t="s">
        <v>327</v>
      </c>
      <c r="D110" s="209">
        <v>26.9</v>
      </c>
      <c r="E110" s="210">
        <v>42.12</v>
      </c>
      <c r="F110" s="210">
        <f t="shared" si="2"/>
        <v>1133.0279999999998</v>
      </c>
      <c r="G110" s="210" t="e">
        <f>E110/#REF!*100</f>
        <v>#REF!</v>
      </c>
      <c r="H110" s="210">
        <f t="shared" ref="H110:H117" si="3">E110</f>
        <v>42.12</v>
      </c>
      <c r="I110" s="210">
        <f>H110*1.144</f>
        <v>48.185279999999992</v>
      </c>
      <c r="J110" s="210">
        <v>64.22</v>
      </c>
      <c r="K110" s="210">
        <v>72.16</v>
      </c>
      <c r="L110" s="217" t="s">
        <v>362</v>
      </c>
      <c r="M110" s="217" t="s">
        <v>362</v>
      </c>
      <c r="N110" s="217" t="s">
        <v>362</v>
      </c>
      <c r="O110" s="217" t="s">
        <v>362</v>
      </c>
      <c r="P110" s="218" t="s">
        <v>362</v>
      </c>
      <c r="Q110" s="218" t="s">
        <v>362</v>
      </c>
      <c r="R110" s="218" t="s">
        <v>362</v>
      </c>
      <c r="S110" s="218" t="s">
        <v>362</v>
      </c>
    </row>
    <row r="111" spans="1:19" s="204" customFormat="1" x14ac:dyDescent="0.25">
      <c r="A111" s="326"/>
      <c r="B111" s="355"/>
      <c r="C111" s="216" t="s">
        <v>328</v>
      </c>
      <c r="D111" s="209">
        <v>37.9</v>
      </c>
      <c r="E111" s="210">
        <v>36.22</v>
      </c>
      <c r="F111" s="210">
        <f t="shared" si="2"/>
        <v>1372.7379999999998</v>
      </c>
      <c r="G111" s="210" t="e">
        <f>E111/#REF!*100</f>
        <v>#REF!</v>
      </c>
      <c r="H111" s="210">
        <f t="shared" si="3"/>
        <v>36.22</v>
      </c>
      <c r="I111" s="210">
        <f>H111*1.144</f>
        <v>41.435679999999998</v>
      </c>
      <c r="J111" s="210">
        <v>64.22</v>
      </c>
      <c r="K111" s="210">
        <v>72.16</v>
      </c>
      <c r="L111" s="217" t="s">
        <v>362</v>
      </c>
      <c r="M111" s="217" t="s">
        <v>362</v>
      </c>
      <c r="N111" s="217" t="s">
        <v>362</v>
      </c>
      <c r="O111" s="217" t="s">
        <v>362</v>
      </c>
      <c r="P111" s="218" t="s">
        <v>362</v>
      </c>
      <c r="Q111" s="218" t="s">
        <v>362</v>
      </c>
      <c r="R111" s="218" t="s">
        <v>362</v>
      </c>
      <c r="S111" s="218" t="s">
        <v>362</v>
      </c>
    </row>
    <row r="112" spans="1:19" s="204" customFormat="1" ht="30" x14ac:dyDescent="0.25">
      <c r="A112" s="326"/>
      <c r="B112" s="355"/>
      <c r="C112" s="216" t="s">
        <v>329</v>
      </c>
      <c r="D112" s="209">
        <v>44.74</v>
      </c>
      <c r="E112" s="210">
        <v>44.64</v>
      </c>
      <c r="F112" s="210">
        <f t="shared" si="2"/>
        <v>1997.1936000000001</v>
      </c>
      <c r="G112" s="210" t="e">
        <f>E112/#REF!*100</f>
        <v>#REF!</v>
      </c>
      <c r="H112" s="210">
        <f t="shared" si="3"/>
        <v>44.64</v>
      </c>
      <c r="I112" s="210">
        <v>48.19</v>
      </c>
      <c r="J112" s="210">
        <v>64.22</v>
      </c>
      <c r="K112" s="210">
        <v>72.16</v>
      </c>
      <c r="L112" s="217" t="s">
        <v>362</v>
      </c>
      <c r="M112" s="217" t="s">
        <v>362</v>
      </c>
      <c r="N112" s="217" t="s">
        <v>362</v>
      </c>
      <c r="O112" s="217" t="s">
        <v>362</v>
      </c>
      <c r="P112" s="218" t="s">
        <v>362</v>
      </c>
      <c r="Q112" s="218" t="s">
        <v>362</v>
      </c>
      <c r="R112" s="218" t="s">
        <v>362</v>
      </c>
      <c r="S112" s="218" t="s">
        <v>362</v>
      </c>
    </row>
    <row r="113" spans="1:19" s="204" customFormat="1" x14ac:dyDescent="0.25">
      <c r="A113" s="326"/>
      <c r="B113" s="355"/>
      <c r="C113" s="216" t="s">
        <v>330</v>
      </c>
      <c r="D113" s="209">
        <v>23.37</v>
      </c>
      <c r="E113" s="210">
        <v>42.12</v>
      </c>
      <c r="F113" s="210">
        <f t="shared" si="2"/>
        <v>984.34439999999995</v>
      </c>
      <c r="G113" s="210" t="e">
        <f>E113/#REF!*100</f>
        <v>#REF!</v>
      </c>
      <c r="H113" s="210">
        <f t="shared" si="3"/>
        <v>42.12</v>
      </c>
      <c r="I113" s="210">
        <f>H113*1.144</f>
        <v>48.185279999999992</v>
      </c>
      <c r="J113" s="210">
        <v>64.22</v>
      </c>
      <c r="K113" s="210">
        <v>72.16</v>
      </c>
      <c r="L113" s="217" t="s">
        <v>362</v>
      </c>
      <c r="M113" s="217" t="s">
        <v>362</v>
      </c>
      <c r="N113" s="217" t="s">
        <v>362</v>
      </c>
      <c r="O113" s="217" t="s">
        <v>362</v>
      </c>
      <c r="P113" s="218" t="s">
        <v>362</v>
      </c>
      <c r="Q113" s="218" t="s">
        <v>362</v>
      </c>
      <c r="R113" s="218" t="s">
        <v>362</v>
      </c>
      <c r="S113" s="218" t="s">
        <v>362</v>
      </c>
    </row>
    <row r="114" spans="1:19" s="204" customFormat="1" x14ac:dyDescent="0.25">
      <c r="A114" s="326"/>
      <c r="B114" s="355"/>
      <c r="C114" s="216" t="s">
        <v>331</v>
      </c>
      <c r="D114" s="209">
        <v>25.95</v>
      </c>
      <c r="E114" s="210">
        <v>39.15</v>
      </c>
      <c r="F114" s="210">
        <f t="shared" si="2"/>
        <v>1015.9424999999999</v>
      </c>
      <c r="G114" s="210" t="e">
        <f>E114/#REF!*100</f>
        <v>#REF!</v>
      </c>
      <c r="H114" s="210">
        <f t="shared" si="3"/>
        <v>39.15</v>
      </c>
      <c r="I114" s="210">
        <f>H114*1.144</f>
        <v>44.787599999999998</v>
      </c>
      <c r="J114" s="210">
        <v>64.22</v>
      </c>
      <c r="K114" s="210">
        <v>72.16</v>
      </c>
      <c r="L114" s="217" t="s">
        <v>362</v>
      </c>
      <c r="M114" s="217" t="s">
        <v>362</v>
      </c>
      <c r="N114" s="217" t="s">
        <v>362</v>
      </c>
      <c r="O114" s="217" t="s">
        <v>362</v>
      </c>
      <c r="P114" s="218" t="s">
        <v>362</v>
      </c>
      <c r="Q114" s="218" t="s">
        <v>362</v>
      </c>
      <c r="R114" s="218" t="s">
        <v>362</v>
      </c>
      <c r="S114" s="218" t="s">
        <v>362</v>
      </c>
    </row>
    <row r="115" spans="1:19" s="204" customFormat="1" x14ac:dyDescent="0.25">
      <c r="A115" s="326"/>
      <c r="B115" s="355"/>
      <c r="C115" s="216" t="s">
        <v>332</v>
      </c>
      <c r="D115" s="209">
        <v>32.53</v>
      </c>
      <c r="E115" s="210">
        <v>24.98</v>
      </c>
      <c r="F115" s="210">
        <f t="shared" si="2"/>
        <v>812.59940000000006</v>
      </c>
      <c r="G115" s="210" t="e">
        <f>E115/#REF!*100</f>
        <v>#REF!</v>
      </c>
      <c r="H115" s="210">
        <f t="shared" si="3"/>
        <v>24.98</v>
      </c>
      <c r="I115" s="210">
        <f>H115*1.144</f>
        <v>28.577119999999997</v>
      </c>
      <c r="J115" s="210">
        <v>64.22</v>
      </c>
      <c r="K115" s="210">
        <v>72.16</v>
      </c>
      <c r="L115" s="217" t="s">
        <v>362</v>
      </c>
      <c r="M115" s="217" t="s">
        <v>362</v>
      </c>
      <c r="N115" s="217" t="s">
        <v>362</v>
      </c>
      <c r="O115" s="217" t="s">
        <v>362</v>
      </c>
      <c r="P115" s="218" t="s">
        <v>362</v>
      </c>
      <c r="Q115" s="218" t="s">
        <v>362</v>
      </c>
      <c r="R115" s="218" t="s">
        <v>362</v>
      </c>
      <c r="S115" s="218" t="s">
        <v>362</v>
      </c>
    </row>
    <row r="116" spans="1:19" s="204" customFormat="1" x14ac:dyDescent="0.25">
      <c r="A116" s="326"/>
      <c r="B116" s="355"/>
      <c r="C116" s="216" t="s">
        <v>333</v>
      </c>
      <c r="D116" s="209">
        <v>56.65</v>
      </c>
      <c r="E116" s="210">
        <v>36.22</v>
      </c>
      <c r="F116" s="210">
        <f t="shared" si="2"/>
        <v>2051.8629999999998</v>
      </c>
      <c r="G116" s="210" t="e">
        <f>E116/#REF!*100</f>
        <v>#REF!</v>
      </c>
      <c r="H116" s="210">
        <f t="shared" si="3"/>
        <v>36.22</v>
      </c>
      <c r="I116" s="210">
        <f>H116*1.144</f>
        <v>41.435679999999998</v>
      </c>
      <c r="J116" s="210">
        <v>64.22</v>
      </c>
      <c r="K116" s="210">
        <v>72.16</v>
      </c>
      <c r="L116" s="217" t="s">
        <v>362</v>
      </c>
      <c r="M116" s="217" t="s">
        <v>362</v>
      </c>
      <c r="N116" s="217" t="s">
        <v>362</v>
      </c>
      <c r="O116" s="217" t="s">
        <v>362</v>
      </c>
      <c r="P116" s="218" t="s">
        <v>362</v>
      </c>
      <c r="Q116" s="218" t="s">
        <v>362</v>
      </c>
      <c r="R116" s="218" t="s">
        <v>362</v>
      </c>
      <c r="S116" s="218" t="s">
        <v>362</v>
      </c>
    </row>
    <row r="117" spans="1:19" s="204" customFormat="1" ht="30" x14ac:dyDescent="0.25">
      <c r="A117" s="327"/>
      <c r="B117" s="354"/>
      <c r="C117" s="216" t="s">
        <v>334</v>
      </c>
      <c r="D117" s="209">
        <v>37.83</v>
      </c>
      <c r="E117" s="210">
        <v>39.15</v>
      </c>
      <c r="F117" s="210">
        <f t="shared" si="2"/>
        <v>1481.0445</v>
      </c>
      <c r="G117" s="210" t="e">
        <f>E117/#REF!*100</f>
        <v>#REF!</v>
      </c>
      <c r="H117" s="210">
        <f t="shared" si="3"/>
        <v>39.15</v>
      </c>
      <c r="I117" s="210">
        <f>H117*1.144</f>
        <v>44.787599999999998</v>
      </c>
      <c r="J117" s="210">
        <v>64.22</v>
      </c>
      <c r="K117" s="210">
        <v>72.16</v>
      </c>
      <c r="L117" s="217" t="s">
        <v>362</v>
      </c>
      <c r="M117" s="217" t="s">
        <v>362</v>
      </c>
      <c r="N117" s="217" t="s">
        <v>362</v>
      </c>
      <c r="O117" s="217" t="s">
        <v>362</v>
      </c>
      <c r="P117" s="218" t="s">
        <v>362</v>
      </c>
      <c r="Q117" s="218" t="s">
        <v>362</v>
      </c>
      <c r="R117" s="218" t="s">
        <v>362</v>
      </c>
      <c r="S117" s="218" t="s">
        <v>362</v>
      </c>
    </row>
    <row r="118" spans="1:19" s="204" customFormat="1" ht="45" x14ac:dyDescent="0.25">
      <c r="A118" s="208">
        <v>34</v>
      </c>
      <c r="B118" s="247" t="s">
        <v>335</v>
      </c>
      <c r="C118" s="216" t="s">
        <v>336</v>
      </c>
      <c r="D118" s="209">
        <v>39.369999999999997</v>
      </c>
      <c r="E118" s="210">
        <v>44</v>
      </c>
      <c r="F118" s="210">
        <f t="shared" si="2"/>
        <v>1732.28</v>
      </c>
      <c r="G118" s="210" t="e">
        <f>E118/#REF!*100</f>
        <v>#REF!</v>
      </c>
      <c r="H118" s="210">
        <v>44</v>
      </c>
      <c r="I118" s="210">
        <v>50.34</v>
      </c>
      <c r="J118" s="210">
        <v>51.16</v>
      </c>
      <c r="K118" s="210">
        <v>57.04</v>
      </c>
      <c r="L118" s="217" t="s">
        <v>362</v>
      </c>
      <c r="M118" s="217" t="s">
        <v>362</v>
      </c>
      <c r="N118" s="217" t="s">
        <v>362</v>
      </c>
      <c r="O118" s="217" t="s">
        <v>362</v>
      </c>
      <c r="P118" s="218" t="s">
        <v>362</v>
      </c>
      <c r="Q118" s="218" t="s">
        <v>362</v>
      </c>
      <c r="R118" s="218" t="s">
        <v>362</v>
      </c>
      <c r="S118" s="218" t="s">
        <v>362</v>
      </c>
    </row>
    <row r="119" spans="1:19" s="204" customFormat="1" ht="30" x14ac:dyDescent="0.25">
      <c r="A119" s="208">
        <v>35</v>
      </c>
      <c r="B119" s="244" t="s">
        <v>22</v>
      </c>
      <c r="C119" s="216" t="s">
        <v>172</v>
      </c>
      <c r="D119" s="209">
        <v>185.51</v>
      </c>
      <c r="E119" s="210">
        <v>33.82</v>
      </c>
      <c r="F119" s="210">
        <f t="shared" si="2"/>
        <v>6273.9481999999998</v>
      </c>
      <c r="G119" s="210" t="e">
        <f>E119/#REF!*100</f>
        <v>#REF!</v>
      </c>
      <c r="H119" s="210">
        <v>33.82</v>
      </c>
      <c r="I119" s="210">
        <v>37.56</v>
      </c>
      <c r="J119" s="210">
        <v>33.82</v>
      </c>
      <c r="K119" s="210">
        <v>37.56</v>
      </c>
      <c r="L119" s="222">
        <v>12.98</v>
      </c>
      <c r="M119" s="222">
        <v>15.15</v>
      </c>
      <c r="N119" s="222">
        <v>12.98</v>
      </c>
      <c r="O119" s="222">
        <v>15.15</v>
      </c>
      <c r="P119" s="218" t="s">
        <v>362</v>
      </c>
      <c r="Q119" s="218" t="s">
        <v>362</v>
      </c>
      <c r="R119" s="218" t="s">
        <v>362</v>
      </c>
      <c r="S119" s="218" t="s">
        <v>362</v>
      </c>
    </row>
    <row r="120" spans="1:19" s="204" customFormat="1" ht="30" x14ac:dyDescent="0.25">
      <c r="A120" s="325">
        <v>36</v>
      </c>
      <c r="B120" s="353" t="s">
        <v>141</v>
      </c>
      <c r="C120" s="216" t="s">
        <v>196</v>
      </c>
      <c r="D120" s="209">
        <v>91.06</v>
      </c>
      <c r="E120" s="210">
        <v>52.67</v>
      </c>
      <c r="F120" s="210">
        <f t="shared" si="2"/>
        <v>4796.1302000000005</v>
      </c>
      <c r="G120" s="210" t="e">
        <f>E120/#REF!*100</f>
        <v>#REF!</v>
      </c>
      <c r="H120" s="210">
        <v>52.67</v>
      </c>
      <c r="I120" s="210">
        <f>H120*1.144</f>
        <v>60.254479999999994</v>
      </c>
      <c r="J120" s="210">
        <v>66.47</v>
      </c>
      <c r="K120" s="210">
        <v>72.98</v>
      </c>
      <c r="L120" s="217" t="s">
        <v>362</v>
      </c>
      <c r="M120" s="217" t="s">
        <v>362</v>
      </c>
      <c r="N120" s="217" t="s">
        <v>362</v>
      </c>
      <c r="O120" s="217" t="s">
        <v>362</v>
      </c>
      <c r="P120" s="218" t="s">
        <v>362</v>
      </c>
      <c r="Q120" s="218" t="s">
        <v>362</v>
      </c>
      <c r="R120" s="218" t="s">
        <v>362</v>
      </c>
      <c r="S120" s="218" t="s">
        <v>362</v>
      </c>
    </row>
    <row r="121" spans="1:19" s="204" customFormat="1" ht="30" x14ac:dyDescent="0.25">
      <c r="A121" s="326"/>
      <c r="B121" s="355"/>
      <c r="C121" s="216" t="s">
        <v>73</v>
      </c>
      <c r="D121" s="209">
        <f>5.94+19.43</f>
        <v>25.37</v>
      </c>
      <c r="E121" s="210">
        <v>43.88</v>
      </c>
      <c r="F121" s="210">
        <f t="shared" si="2"/>
        <v>1113.2356000000002</v>
      </c>
      <c r="G121" s="210" t="e">
        <f>E121/#REF!*100</f>
        <v>#REF!</v>
      </c>
      <c r="H121" s="210">
        <v>43.88</v>
      </c>
      <c r="I121" s="210">
        <v>50.21</v>
      </c>
      <c r="J121" s="210">
        <v>66.47</v>
      </c>
      <c r="K121" s="210">
        <v>72.98</v>
      </c>
      <c r="L121" s="217" t="s">
        <v>362</v>
      </c>
      <c r="M121" s="217" t="s">
        <v>362</v>
      </c>
      <c r="N121" s="217" t="s">
        <v>362</v>
      </c>
      <c r="O121" s="217" t="s">
        <v>362</v>
      </c>
      <c r="P121" s="218" t="s">
        <v>362</v>
      </c>
      <c r="Q121" s="218" t="s">
        <v>362</v>
      </c>
      <c r="R121" s="218" t="s">
        <v>362</v>
      </c>
      <c r="S121" s="218" t="s">
        <v>362</v>
      </c>
    </row>
    <row r="122" spans="1:19" s="204" customFormat="1" x14ac:dyDescent="0.25">
      <c r="A122" s="326"/>
      <c r="B122" s="355"/>
      <c r="C122" s="216" t="s">
        <v>74</v>
      </c>
      <c r="D122" s="209">
        <v>7.86</v>
      </c>
      <c r="E122" s="210">
        <v>55.36</v>
      </c>
      <c r="F122" s="210">
        <f t="shared" si="2"/>
        <v>435.12960000000004</v>
      </c>
      <c r="G122" s="210" t="e">
        <f>E122/#REF!*100</f>
        <v>#REF!</v>
      </c>
      <c r="H122" s="210">
        <v>55.36</v>
      </c>
      <c r="I122" s="210">
        <v>63.32</v>
      </c>
      <c r="J122" s="210">
        <v>66.47</v>
      </c>
      <c r="K122" s="210">
        <v>72.98</v>
      </c>
      <c r="L122" s="217" t="s">
        <v>362</v>
      </c>
      <c r="M122" s="217" t="s">
        <v>362</v>
      </c>
      <c r="N122" s="217" t="s">
        <v>362</v>
      </c>
      <c r="O122" s="217" t="s">
        <v>362</v>
      </c>
      <c r="P122" s="218" t="s">
        <v>362</v>
      </c>
      <c r="Q122" s="218" t="s">
        <v>362</v>
      </c>
      <c r="R122" s="218" t="s">
        <v>362</v>
      </c>
      <c r="S122" s="218" t="s">
        <v>362</v>
      </c>
    </row>
    <row r="123" spans="1:19" s="204" customFormat="1" ht="30" x14ac:dyDescent="0.25">
      <c r="A123" s="326"/>
      <c r="B123" s="355"/>
      <c r="C123" s="216" t="s">
        <v>75</v>
      </c>
      <c r="D123" s="209">
        <v>48.76</v>
      </c>
      <c r="E123" s="210">
        <v>19.48</v>
      </c>
      <c r="F123" s="210">
        <f t="shared" si="2"/>
        <v>949.84479999999996</v>
      </c>
      <c r="G123" s="210" t="e">
        <f>E123/#REF!*100</f>
        <v>#REF!</v>
      </c>
      <c r="H123" s="210">
        <v>19.48</v>
      </c>
      <c r="I123" s="210">
        <v>22.28</v>
      </c>
      <c r="J123" s="210">
        <v>66.47</v>
      </c>
      <c r="K123" s="210">
        <v>72.98</v>
      </c>
      <c r="L123" s="217" t="s">
        <v>362</v>
      </c>
      <c r="M123" s="217" t="s">
        <v>362</v>
      </c>
      <c r="N123" s="217" t="s">
        <v>362</v>
      </c>
      <c r="O123" s="217" t="s">
        <v>362</v>
      </c>
      <c r="P123" s="218" t="s">
        <v>362</v>
      </c>
      <c r="Q123" s="218" t="s">
        <v>362</v>
      </c>
      <c r="R123" s="218" t="s">
        <v>362</v>
      </c>
      <c r="S123" s="218" t="s">
        <v>362</v>
      </c>
    </row>
    <row r="124" spans="1:19" s="204" customFormat="1" x14ac:dyDescent="0.25">
      <c r="A124" s="326"/>
      <c r="B124" s="355"/>
      <c r="C124" s="216" t="s">
        <v>76</v>
      </c>
      <c r="D124" s="209">
        <v>26.25</v>
      </c>
      <c r="E124" s="210">
        <v>26.74</v>
      </c>
      <c r="F124" s="210">
        <f t="shared" si="2"/>
        <v>701.92499999999995</v>
      </c>
      <c r="G124" s="210" t="e">
        <f>E124/#REF!*100</f>
        <v>#REF!</v>
      </c>
      <c r="H124" s="210">
        <v>26.74</v>
      </c>
      <c r="I124" s="210">
        <f>H124*1.144</f>
        <v>30.590559999999996</v>
      </c>
      <c r="J124" s="210">
        <v>66.47</v>
      </c>
      <c r="K124" s="210">
        <v>72.98</v>
      </c>
      <c r="L124" s="217" t="s">
        <v>362</v>
      </c>
      <c r="M124" s="217" t="s">
        <v>362</v>
      </c>
      <c r="N124" s="217" t="s">
        <v>362</v>
      </c>
      <c r="O124" s="217" t="s">
        <v>362</v>
      </c>
      <c r="P124" s="218" t="s">
        <v>362</v>
      </c>
      <c r="Q124" s="218" t="s">
        <v>362</v>
      </c>
      <c r="R124" s="218" t="s">
        <v>362</v>
      </c>
      <c r="S124" s="218" t="s">
        <v>362</v>
      </c>
    </row>
    <row r="125" spans="1:19" s="204" customFormat="1" x14ac:dyDescent="0.25">
      <c r="A125" s="326"/>
      <c r="B125" s="355"/>
      <c r="C125" s="216" t="s">
        <v>77</v>
      </c>
      <c r="D125" s="209">
        <v>5.66</v>
      </c>
      <c r="E125" s="210">
        <v>37.08</v>
      </c>
      <c r="F125" s="210">
        <f t="shared" si="2"/>
        <v>209.87279999999998</v>
      </c>
      <c r="G125" s="210" t="e">
        <f>E125/#REF!*100</f>
        <v>#REF!</v>
      </c>
      <c r="H125" s="210">
        <v>37.08</v>
      </c>
      <c r="I125" s="210">
        <f>H125*1.144</f>
        <v>42.419519999999991</v>
      </c>
      <c r="J125" s="210">
        <v>66.47</v>
      </c>
      <c r="K125" s="210">
        <v>72.98</v>
      </c>
      <c r="L125" s="217" t="s">
        <v>362</v>
      </c>
      <c r="M125" s="217" t="s">
        <v>362</v>
      </c>
      <c r="N125" s="217" t="s">
        <v>362</v>
      </c>
      <c r="O125" s="217" t="s">
        <v>362</v>
      </c>
      <c r="P125" s="218" t="s">
        <v>362</v>
      </c>
      <c r="Q125" s="218" t="s">
        <v>362</v>
      </c>
      <c r="R125" s="218" t="s">
        <v>362</v>
      </c>
      <c r="S125" s="218" t="s">
        <v>362</v>
      </c>
    </row>
    <row r="126" spans="1:19" s="204" customFormat="1" x14ac:dyDescent="0.25">
      <c r="A126" s="326"/>
      <c r="B126" s="355"/>
      <c r="C126" s="216" t="s">
        <v>78</v>
      </c>
      <c r="D126" s="209">
        <v>10.25</v>
      </c>
      <c r="E126" s="210">
        <v>36.369999999999997</v>
      </c>
      <c r="F126" s="210">
        <f t="shared" si="2"/>
        <v>372.79249999999996</v>
      </c>
      <c r="G126" s="210" t="e">
        <f>E126/#REF!*100</f>
        <v>#REF!</v>
      </c>
      <c r="H126" s="210">
        <v>36.369999999999997</v>
      </c>
      <c r="I126" s="210">
        <v>41.6</v>
      </c>
      <c r="J126" s="210">
        <v>66.47</v>
      </c>
      <c r="K126" s="210">
        <v>72.98</v>
      </c>
      <c r="L126" s="217" t="s">
        <v>362</v>
      </c>
      <c r="M126" s="217" t="s">
        <v>362</v>
      </c>
      <c r="N126" s="217" t="s">
        <v>362</v>
      </c>
      <c r="O126" s="217" t="s">
        <v>362</v>
      </c>
      <c r="P126" s="218" t="s">
        <v>362</v>
      </c>
      <c r="Q126" s="218" t="s">
        <v>362</v>
      </c>
      <c r="R126" s="218" t="s">
        <v>362</v>
      </c>
      <c r="S126" s="218" t="s">
        <v>362</v>
      </c>
    </row>
    <row r="127" spans="1:19" s="204" customFormat="1" x14ac:dyDescent="0.25">
      <c r="A127" s="326"/>
      <c r="B127" s="355"/>
      <c r="C127" s="216" t="s">
        <v>292</v>
      </c>
      <c r="D127" s="209">
        <v>10.61</v>
      </c>
      <c r="E127" s="210">
        <v>47.04</v>
      </c>
      <c r="F127" s="210">
        <f t="shared" si="2"/>
        <v>499.09439999999995</v>
      </c>
      <c r="G127" s="210" t="e">
        <f>E127/#REF!*100</f>
        <v>#REF!</v>
      </c>
      <c r="H127" s="210">
        <v>47.04</v>
      </c>
      <c r="I127" s="210">
        <f>H127*1.144</f>
        <v>53.813759999999995</v>
      </c>
      <c r="J127" s="210">
        <v>66.47</v>
      </c>
      <c r="K127" s="210">
        <v>72.98</v>
      </c>
      <c r="L127" s="217" t="s">
        <v>362</v>
      </c>
      <c r="M127" s="217" t="s">
        <v>362</v>
      </c>
      <c r="N127" s="217" t="s">
        <v>362</v>
      </c>
      <c r="O127" s="217" t="s">
        <v>362</v>
      </c>
      <c r="P127" s="218" t="s">
        <v>362</v>
      </c>
      <c r="Q127" s="218" t="s">
        <v>362</v>
      </c>
      <c r="R127" s="218" t="s">
        <v>362</v>
      </c>
      <c r="S127" s="218" t="s">
        <v>362</v>
      </c>
    </row>
    <row r="128" spans="1:19" s="204" customFormat="1" x14ac:dyDescent="0.25">
      <c r="A128" s="326"/>
      <c r="B128" s="355"/>
      <c r="C128" s="216" t="s">
        <v>293</v>
      </c>
      <c r="D128" s="209">
        <v>14.32</v>
      </c>
      <c r="E128" s="210">
        <v>33.49</v>
      </c>
      <c r="F128" s="210">
        <f t="shared" si="2"/>
        <v>479.57680000000005</v>
      </c>
      <c r="G128" s="210" t="e">
        <f>E128/#REF!*100</f>
        <v>#REF!</v>
      </c>
      <c r="H128" s="210">
        <v>33.49</v>
      </c>
      <c r="I128" s="210">
        <v>38.32</v>
      </c>
      <c r="J128" s="210">
        <v>66.47</v>
      </c>
      <c r="K128" s="210">
        <v>72.98</v>
      </c>
      <c r="L128" s="217" t="s">
        <v>362</v>
      </c>
      <c r="M128" s="217" t="s">
        <v>362</v>
      </c>
      <c r="N128" s="217" t="s">
        <v>362</v>
      </c>
      <c r="O128" s="217" t="s">
        <v>362</v>
      </c>
      <c r="P128" s="218" t="s">
        <v>362</v>
      </c>
      <c r="Q128" s="218" t="s">
        <v>362</v>
      </c>
      <c r="R128" s="218" t="s">
        <v>362</v>
      </c>
      <c r="S128" s="218" t="s">
        <v>362</v>
      </c>
    </row>
    <row r="129" spans="1:19" s="204" customFormat="1" x14ac:dyDescent="0.25">
      <c r="A129" s="326"/>
      <c r="B129" s="355"/>
      <c r="C129" s="216" t="s">
        <v>294</v>
      </c>
      <c r="D129" s="209">
        <v>84.7</v>
      </c>
      <c r="E129" s="210">
        <v>27.26</v>
      </c>
      <c r="F129" s="210">
        <f t="shared" si="2"/>
        <v>2308.922</v>
      </c>
      <c r="G129" s="210" t="e">
        <f>E129/#REF!*100</f>
        <v>#REF!</v>
      </c>
      <c r="H129" s="210">
        <v>27.26</v>
      </c>
      <c r="I129" s="210">
        <f>H129*1.144</f>
        <v>31.18544</v>
      </c>
      <c r="J129" s="210">
        <v>66.47</v>
      </c>
      <c r="K129" s="210">
        <v>72.98</v>
      </c>
      <c r="L129" s="217" t="s">
        <v>362</v>
      </c>
      <c r="M129" s="217" t="s">
        <v>362</v>
      </c>
      <c r="N129" s="217" t="s">
        <v>362</v>
      </c>
      <c r="O129" s="217" t="s">
        <v>362</v>
      </c>
      <c r="P129" s="218" t="s">
        <v>362</v>
      </c>
      <c r="Q129" s="218" t="s">
        <v>362</v>
      </c>
      <c r="R129" s="218" t="s">
        <v>362</v>
      </c>
      <c r="S129" s="218" t="s">
        <v>362</v>
      </c>
    </row>
    <row r="130" spans="1:19" s="204" customFormat="1" x14ac:dyDescent="0.25">
      <c r="A130" s="327"/>
      <c r="B130" s="354"/>
      <c r="C130" s="216" t="s">
        <v>295</v>
      </c>
      <c r="D130" s="209">
        <v>30.88</v>
      </c>
      <c r="E130" s="210">
        <v>31.85</v>
      </c>
      <c r="F130" s="210">
        <f t="shared" si="2"/>
        <v>983.52800000000002</v>
      </c>
      <c r="G130" s="210" t="e">
        <f>E130/#REF!*100</f>
        <v>#REF!</v>
      </c>
      <c r="H130" s="210">
        <v>31.85</v>
      </c>
      <c r="I130" s="210">
        <v>36.43</v>
      </c>
      <c r="J130" s="210">
        <v>66.47</v>
      </c>
      <c r="K130" s="210">
        <v>72.98</v>
      </c>
      <c r="L130" s="217" t="s">
        <v>362</v>
      </c>
      <c r="M130" s="217" t="s">
        <v>362</v>
      </c>
      <c r="N130" s="217" t="s">
        <v>362</v>
      </c>
      <c r="O130" s="217" t="s">
        <v>362</v>
      </c>
      <c r="P130" s="218" t="s">
        <v>362</v>
      </c>
      <c r="Q130" s="218" t="s">
        <v>362</v>
      </c>
      <c r="R130" s="218" t="s">
        <v>362</v>
      </c>
      <c r="S130" s="218" t="s">
        <v>362</v>
      </c>
    </row>
    <row r="131" spans="1:19" s="204" customFormat="1" ht="30" x14ac:dyDescent="0.25">
      <c r="A131" s="228">
        <v>37</v>
      </c>
      <c r="B131" s="244" t="s">
        <v>24</v>
      </c>
      <c r="C131" s="216" t="s">
        <v>206</v>
      </c>
      <c r="D131" s="209">
        <v>214.376</v>
      </c>
      <c r="E131" s="210">
        <v>42.83</v>
      </c>
      <c r="F131" s="210">
        <f t="shared" si="2"/>
        <v>9181.72408</v>
      </c>
      <c r="G131" s="210" t="e">
        <f>E131/#REF!*100</f>
        <v>#REF!</v>
      </c>
      <c r="H131" s="210">
        <v>42.83</v>
      </c>
      <c r="I131" s="210">
        <v>45.55</v>
      </c>
      <c r="J131" s="210">
        <v>42.83</v>
      </c>
      <c r="K131" s="210">
        <v>45.55</v>
      </c>
      <c r="L131" s="222">
        <v>54.66</v>
      </c>
      <c r="M131" s="222">
        <v>60.02</v>
      </c>
      <c r="N131" s="222">
        <v>113.93</v>
      </c>
      <c r="O131" s="222">
        <v>123.15</v>
      </c>
      <c r="P131" s="218" t="s">
        <v>362</v>
      </c>
      <c r="Q131" s="218" t="s">
        <v>362</v>
      </c>
      <c r="R131" s="218" t="s">
        <v>362</v>
      </c>
      <c r="S131" s="218" t="s">
        <v>362</v>
      </c>
    </row>
    <row r="132" spans="1:19" s="204" customFormat="1" ht="42" customHeight="1" x14ac:dyDescent="0.25">
      <c r="A132" s="328">
        <v>38</v>
      </c>
      <c r="B132" s="356" t="s">
        <v>26</v>
      </c>
      <c r="C132" s="216" t="s">
        <v>212</v>
      </c>
      <c r="D132" s="209">
        <v>8.35</v>
      </c>
      <c r="E132" s="210">
        <v>48.06</v>
      </c>
      <c r="F132" s="210">
        <f t="shared" si="2"/>
        <v>401.30099999999999</v>
      </c>
      <c r="G132" s="210" t="e">
        <f>E132/#REF!*100</f>
        <v>#REF!</v>
      </c>
      <c r="H132" s="210">
        <v>48.06</v>
      </c>
      <c r="I132" s="210">
        <v>52.34</v>
      </c>
      <c r="J132" s="210">
        <v>48.06</v>
      </c>
      <c r="K132" s="210">
        <v>52.34</v>
      </c>
      <c r="L132" s="217" t="s">
        <v>362</v>
      </c>
      <c r="M132" s="217" t="s">
        <v>362</v>
      </c>
      <c r="N132" s="217" t="s">
        <v>362</v>
      </c>
      <c r="O132" s="217" t="s">
        <v>362</v>
      </c>
      <c r="P132" s="218" t="s">
        <v>362</v>
      </c>
      <c r="Q132" s="218" t="s">
        <v>362</v>
      </c>
      <c r="R132" s="218" t="s">
        <v>362</v>
      </c>
      <c r="S132" s="218" t="s">
        <v>362</v>
      </c>
    </row>
    <row r="133" spans="1:19" s="204" customFormat="1" ht="18.75" customHeight="1" x14ac:dyDescent="0.25">
      <c r="A133" s="330"/>
      <c r="B133" s="357"/>
      <c r="C133" s="216" t="s">
        <v>185</v>
      </c>
      <c r="D133" s="209">
        <v>37.200000000000003</v>
      </c>
      <c r="E133" s="210">
        <v>47.12</v>
      </c>
      <c r="F133" s="210">
        <f t="shared" si="2"/>
        <v>1752.864</v>
      </c>
      <c r="G133" s="210" t="e">
        <f>E133/#REF!*100</f>
        <v>#REF!</v>
      </c>
      <c r="H133" s="210">
        <v>47.12</v>
      </c>
      <c r="I133" s="210">
        <v>52.34</v>
      </c>
      <c r="J133" s="210">
        <v>48.41</v>
      </c>
      <c r="K133" s="210">
        <v>52.34</v>
      </c>
      <c r="L133" s="222">
        <v>21.94</v>
      </c>
      <c r="M133" s="222">
        <v>24.79</v>
      </c>
      <c r="N133" s="222">
        <v>24.72</v>
      </c>
      <c r="O133" s="222">
        <v>28.85</v>
      </c>
      <c r="P133" s="218" t="s">
        <v>362</v>
      </c>
      <c r="Q133" s="218" t="s">
        <v>362</v>
      </c>
      <c r="R133" s="218" t="s">
        <v>362</v>
      </c>
      <c r="S133" s="218" t="s">
        <v>362</v>
      </c>
    </row>
    <row r="134" spans="1:19" s="204" customFormat="1" ht="30" x14ac:dyDescent="0.25">
      <c r="A134" s="208">
        <v>39</v>
      </c>
      <c r="B134" s="244" t="s">
        <v>27</v>
      </c>
      <c r="C134" s="216" t="s">
        <v>178</v>
      </c>
      <c r="D134" s="209">
        <v>145.30000000000001</v>
      </c>
      <c r="E134" s="210">
        <v>45.69</v>
      </c>
      <c r="F134" s="210">
        <f t="shared" si="2"/>
        <v>6638.7570000000005</v>
      </c>
      <c r="G134" s="210" t="e">
        <f>E134/#REF!*100</f>
        <v>#REF!</v>
      </c>
      <c r="H134" s="210">
        <v>45.69</v>
      </c>
      <c r="I134" s="210">
        <v>46.71</v>
      </c>
      <c r="J134" s="210">
        <v>45.69</v>
      </c>
      <c r="K134" s="210">
        <v>46.71</v>
      </c>
      <c r="L134" s="222">
        <v>55.51</v>
      </c>
      <c r="M134" s="222">
        <v>61.46</v>
      </c>
      <c r="N134" s="222">
        <v>59.67</v>
      </c>
      <c r="O134" s="222">
        <v>61.46</v>
      </c>
      <c r="P134" s="218" t="s">
        <v>362</v>
      </c>
      <c r="Q134" s="218" t="s">
        <v>362</v>
      </c>
      <c r="R134" s="218" t="s">
        <v>362</v>
      </c>
      <c r="S134" s="218" t="s">
        <v>362</v>
      </c>
    </row>
    <row r="135" spans="1:19" s="204" customFormat="1" ht="30" x14ac:dyDescent="0.25">
      <c r="A135" s="208">
        <v>40</v>
      </c>
      <c r="B135" s="244" t="s">
        <v>28</v>
      </c>
      <c r="C135" s="216" t="s">
        <v>143</v>
      </c>
      <c r="D135" s="209">
        <v>127</v>
      </c>
      <c r="E135" s="210">
        <v>53.88</v>
      </c>
      <c r="F135" s="210">
        <f t="shared" si="2"/>
        <v>6842.76</v>
      </c>
      <c r="G135" s="210" t="e">
        <f>E135/#REF!*100</f>
        <v>#REF!</v>
      </c>
      <c r="H135" s="210">
        <f>E135</f>
        <v>53.88</v>
      </c>
      <c r="I135" s="210">
        <v>61.08</v>
      </c>
      <c r="J135" s="210">
        <v>53.88</v>
      </c>
      <c r="K135" s="210">
        <v>61.08</v>
      </c>
      <c r="L135" s="222">
        <v>33.33</v>
      </c>
      <c r="M135" s="222">
        <v>34.92</v>
      </c>
      <c r="N135" s="222">
        <v>33.33</v>
      </c>
      <c r="O135" s="222">
        <v>34.92</v>
      </c>
      <c r="P135" s="218" t="s">
        <v>362</v>
      </c>
      <c r="Q135" s="218" t="s">
        <v>362</v>
      </c>
      <c r="R135" s="218" t="s">
        <v>362</v>
      </c>
      <c r="S135" s="218" t="s">
        <v>362</v>
      </c>
    </row>
    <row r="136" spans="1:19" s="204" customFormat="1" ht="30" x14ac:dyDescent="0.25">
      <c r="A136" s="328">
        <v>41</v>
      </c>
      <c r="B136" s="353" t="s">
        <v>311</v>
      </c>
      <c r="C136" s="216" t="s">
        <v>175</v>
      </c>
      <c r="D136" s="209">
        <v>38</v>
      </c>
      <c r="E136" s="210">
        <v>61.82</v>
      </c>
      <c r="F136" s="210">
        <f t="shared" si="2"/>
        <v>2349.16</v>
      </c>
      <c r="G136" s="210" t="e">
        <f>E136/#REF!*100</f>
        <v>#REF!</v>
      </c>
      <c r="H136" s="210">
        <v>61.82</v>
      </c>
      <c r="I136" s="210">
        <v>63.45</v>
      </c>
      <c r="J136" s="210">
        <v>61.82</v>
      </c>
      <c r="K136" s="210">
        <v>63.45</v>
      </c>
      <c r="L136" s="217" t="s">
        <v>362</v>
      </c>
      <c r="M136" s="217" t="s">
        <v>362</v>
      </c>
      <c r="N136" s="217" t="s">
        <v>362</v>
      </c>
      <c r="O136" s="217" t="s">
        <v>362</v>
      </c>
      <c r="P136" s="218" t="s">
        <v>362</v>
      </c>
      <c r="Q136" s="218" t="s">
        <v>362</v>
      </c>
      <c r="R136" s="218" t="s">
        <v>362</v>
      </c>
      <c r="S136" s="218" t="s">
        <v>362</v>
      </c>
    </row>
    <row r="137" spans="1:19" s="204" customFormat="1" ht="30" x14ac:dyDescent="0.25">
      <c r="A137" s="329"/>
      <c r="B137" s="355"/>
      <c r="C137" s="216" t="s">
        <v>181</v>
      </c>
      <c r="D137" s="209">
        <v>27.74</v>
      </c>
      <c r="E137" s="210">
        <v>48.09</v>
      </c>
      <c r="F137" s="210">
        <f t="shared" si="2"/>
        <v>1334.0165999999999</v>
      </c>
      <c r="G137" s="210" t="e">
        <f>E137/#REF!*100</f>
        <v>#REF!</v>
      </c>
      <c r="H137" s="210">
        <v>48.09</v>
      </c>
      <c r="I137" s="210">
        <v>51.75</v>
      </c>
      <c r="J137" s="210">
        <v>48.09</v>
      </c>
      <c r="K137" s="210">
        <v>51.75</v>
      </c>
      <c r="L137" s="217" t="s">
        <v>362</v>
      </c>
      <c r="M137" s="217" t="s">
        <v>362</v>
      </c>
      <c r="N137" s="217" t="s">
        <v>362</v>
      </c>
      <c r="O137" s="217" t="s">
        <v>362</v>
      </c>
      <c r="P137" s="218" t="s">
        <v>362</v>
      </c>
      <c r="Q137" s="218" t="s">
        <v>362</v>
      </c>
      <c r="R137" s="218" t="s">
        <v>362</v>
      </c>
      <c r="S137" s="218" t="s">
        <v>362</v>
      </c>
    </row>
    <row r="138" spans="1:19" s="204" customFormat="1" ht="66.75" customHeight="1" x14ac:dyDescent="0.25">
      <c r="A138" s="329"/>
      <c r="B138" s="355"/>
      <c r="C138" s="216" t="s">
        <v>350</v>
      </c>
      <c r="D138" s="209">
        <v>153.83000000000001</v>
      </c>
      <c r="E138" s="210">
        <v>43.33</v>
      </c>
      <c r="F138" s="210">
        <f t="shared" si="2"/>
        <v>6665.4539000000004</v>
      </c>
      <c r="G138" s="210" t="e">
        <f>E138/#REF!*100</f>
        <v>#REF!</v>
      </c>
      <c r="H138" s="210">
        <v>43.33</v>
      </c>
      <c r="I138" s="210">
        <v>48.67</v>
      </c>
      <c r="J138" s="210">
        <v>43.33</v>
      </c>
      <c r="K138" s="210">
        <v>48.67</v>
      </c>
      <c r="L138" s="217" t="s">
        <v>362</v>
      </c>
      <c r="M138" s="217" t="s">
        <v>362</v>
      </c>
      <c r="N138" s="217" t="s">
        <v>362</v>
      </c>
      <c r="O138" s="217" t="s">
        <v>362</v>
      </c>
      <c r="P138" s="218" t="s">
        <v>362</v>
      </c>
      <c r="Q138" s="218" t="s">
        <v>362</v>
      </c>
      <c r="R138" s="218" t="s">
        <v>362</v>
      </c>
      <c r="S138" s="218" t="s">
        <v>362</v>
      </c>
    </row>
    <row r="139" spans="1:19" s="204" customFormat="1" ht="23.25" customHeight="1" x14ac:dyDescent="0.25">
      <c r="A139" s="329"/>
      <c r="B139" s="355"/>
      <c r="C139" s="216" t="s">
        <v>186</v>
      </c>
      <c r="D139" s="209">
        <v>43.28</v>
      </c>
      <c r="E139" s="210">
        <v>43.33</v>
      </c>
      <c r="F139" s="210">
        <f t="shared" si="2"/>
        <v>1875.3224</v>
      </c>
      <c r="G139" s="210" t="e">
        <f>E139/#REF!*100</f>
        <v>#REF!</v>
      </c>
      <c r="H139" s="210">
        <v>43.33</v>
      </c>
      <c r="I139" s="210">
        <v>48.67</v>
      </c>
      <c r="J139" s="210">
        <v>43.33</v>
      </c>
      <c r="K139" s="210">
        <v>48.67</v>
      </c>
      <c r="L139" s="222">
        <v>45.56</v>
      </c>
      <c r="M139" s="222">
        <v>49.59</v>
      </c>
      <c r="N139" s="222">
        <v>45.56</v>
      </c>
      <c r="O139" s="222">
        <v>49.59</v>
      </c>
      <c r="P139" s="218" t="s">
        <v>362</v>
      </c>
      <c r="Q139" s="218" t="s">
        <v>362</v>
      </c>
      <c r="R139" s="218" t="s">
        <v>362</v>
      </c>
      <c r="S139" s="218" t="s">
        <v>362</v>
      </c>
    </row>
    <row r="140" spans="1:19" s="204" customFormat="1" ht="42" customHeight="1" x14ac:dyDescent="0.25">
      <c r="A140" s="329"/>
      <c r="B140" s="355"/>
      <c r="C140" s="216" t="s">
        <v>351</v>
      </c>
      <c r="D140" s="209">
        <v>69.349999999999994</v>
      </c>
      <c r="E140" s="210">
        <v>56.45</v>
      </c>
      <c r="F140" s="210">
        <f t="shared" si="2"/>
        <v>3914.8074999999999</v>
      </c>
      <c r="G140" s="210" t="e">
        <f>E140/#REF!*100</f>
        <v>#REF!</v>
      </c>
      <c r="H140" s="210">
        <v>56.45</v>
      </c>
      <c r="I140" s="210">
        <v>63.45</v>
      </c>
      <c r="J140" s="210">
        <v>56.45</v>
      </c>
      <c r="K140" s="210">
        <v>63.45</v>
      </c>
      <c r="L140" s="217" t="s">
        <v>362</v>
      </c>
      <c r="M140" s="217" t="s">
        <v>362</v>
      </c>
      <c r="N140" s="217" t="s">
        <v>362</v>
      </c>
      <c r="O140" s="217" t="s">
        <v>362</v>
      </c>
      <c r="P140" s="218" t="s">
        <v>362</v>
      </c>
      <c r="Q140" s="218" t="s">
        <v>362</v>
      </c>
      <c r="R140" s="218" t="s">
        <v>362</v>
      </c>
      <c r="S140" s="218" t="s">
        <v>362</v>
      </c>
    </row>
    <row r="141" spans="1:19" s="204" customFormat="1" ht="25.5" customHeight="1" x14ac:dyDescent="0.25">
      <c r="A141" s="329"/>
      <c r="B141" s="355"/>
      <c r="C141" s="216" t="s">
        <v>374</v>
      </c>
      <c r="D141" s="209"/>
      <c r="E141" s="210"/>
      <c r="F141" s="210"/>
      <c r="G141" s="210"/>
      <c r="H141" s="210">
        <v>53.08</v>
      </c>
      <c r="I141" s="210">
        <v>56.9</v>
      </c>
      <c r="J141" s="210">
        <v>53.08</v>
      </c>
      <c r="K141" s="210">
        <v>56.9</v>
      </c>
      <c r="L141" s="217" t="s">
        <v>362</v>
      </c>
      <c r="M141" s="217" t="s">
        <v>362</v>
      </c>
      <c r="N141" s="217" t="s">
        <v>362</v>
      </c>
      <c r="O141" s="217" t="s">
        <v>362</v>
      </c>
      <c r="P141" s="218" t="s">
        <v>362</v>
      </c>
      <c r="Q141" s="218" t="s">
        <v>362</v>
      </c>
      <c r="R141" s="218" t="s">
        <v>362</v>
      </c>
      <c r="S141" s="218" t="s">
        <v>362</v>
      </c>
    </row>
    <row r="142" spans="1:19" s="204" customFormat="1" ht="23.25" customHeight="1" x14ac:dyDescent="0.25">
      <c r="A142" s="330"/>
      <c r="B142" s="354"/>
      <c r="C142" s="216" t="s">
        <v>352</v>
      </c>
      <c r="D142" s="209">
        <v>24.61</v>
      </c>
      <c r="E142" s="210">
        <v>61.82</v>
      </c>
      <c r="F142" s="210">
        <f t="shared" si="2"/>
        <v>1521.3902</v>
      </c>
      <c r="G142" s="210" t="e">
        <f>E142/#REF!*100</f>
        <v>#REF!</v>
      </c>
      <c r="H142" s="210">
        <v>61.82</v>
      </c>
      <c r="I142" s="210">
        <v>63.45</v>
      </c>
      <c r="J142" s="210">
        <v>61.82</v>
      </c>
      <c r="K142" s="210">
        <v>63.45</v>
      </c>
      <c r="L142" s="217" t="s">
        <v>362</v>
      </c>
      <c r="M142" s="217" t="s">
        <v>362</v>
      </c>
      <c r="N142" s="217" t="s">
        <v>362</v>
      </c>
      <c r="O142" s="217" t="s">
        <v>362</v>
      </c>
      <c r="P142" s="218" t="s">
        <v>362</v>
      </c>
      <c r="Q142" s="218" t="s">
        <v>362</v>
      </c>
      <c r="R142" s="218" t="s">
        <v>362</v>
      </c>
      <c r="S142" s="218" t="s">
        <v>362</v>
      </c>
    </row>
    <row r="143" spans="1:19" s="204" customFormat="1" ht="30" x14ac:dyDescent="0.25">
      <c r="A143" s="228">
        <v>42</v>
      </c>
      <c r="B143" s="244" t="s">
        <v>35</v>
      </c>
      <c r="C143" s="216" t="s">
        <v>207</v>
      </c>
      <c r="D143" s="209">
        <v>64.010000000000005</v>
      </c>
      <c r="E143" s="210">
        <v>17.89</v>
      </c>
      <c r="F143" s="210">
        <f t="shared" si="2"/>
        <v>1145.1389000000001</v>
      </c>
      <c r="G143" s="210" t="e">
        <f>E143/#REF!*100</f>
        <v>#REF!</v>
      </c>
      <c r="H143" s="210">
        <v>17.89</v>
      </c>
      <c r="I143" s="210">
        <v>19.93</v>
      </c>
      <c r="J143" s="210">
        <v>17.89</v>
      </c>
      <c r="K143" s="210">
        <v>19.93</v>
      </c>
      <c r="L143" s="222">
        <v>24.98</v>
      </c>
      <c r="M143" s="222">
        <v>27.84</v>
      </c>
      <c r="N143" s="222">
        <v>24.98</v>
      </c>
      <c r="O143" s="222">
        <v>27.84</v>
      </c>
      <c r="P143" s="218" t="s">
        <v>362</v>
      </c>
      <c r="Q143" s="218" t="s">
        <v>362</v>
      </c>
      <c r="R143" s="218" t="s">
        <v>362</v>
      </c>
      <c r="S143" s="218" t="s">
        <v>362</v>
      </c>
    </row>
    <row r="144" spans="1:19" s="204" customFormat="1" ht="30" x14ac:dyDescent="0.25">
      <c r="A144" s="228">
        <v>43</v>
      </c>
      <c r="B144" s="244" t="s">
        <v>38</v>
      </c>
      <c r="C144" s="216" t="s">
        <v>188</v>
      </c>
      <c r="D144" s="209"/>
      <c r="E144" s="210"/>
      <c r="F144" s="210">
        <f t="shared" si="2"/>
        <v>0</v>
      </c>
      <c r="G144" s="210" t="e">
        <f>E144/#REF!*100</f>
        <v>#REF!</v>
      </c>
      <c r="H144" s="223" t="s">
        <v>362</v>
      </c>
      <c r="I144" s="223" t="s">
        <v>362</v>
      </c>
      <c r="J144" s="223" t="s">
        <v>362</v>
      </c>
      <c r="K144" s="223" t="s">
        <v>362</v>
      </c>
      <c r="L144" s="222">
        <v>47.32</v>
      </c>
      <c r="M144" s="222">
        <v>51.95</v>
      </c>
      <c r="N144" s="222">
        <v>47.32</v>
      </c>
      <c r="O144" s="222">
        <v>51.95</v>
      </c>
      <c r="P144" s="218" t="s">
        <v>362</v>
      </c>
      <c r="Q144" s="218" t="s">
        <v>362</v>
      </c>
      <c r="R144" s="218" t="s">
        <v>362</v>
      </c>
      <c r="S144" s="218" t="s">
        <v>362</v>
      </c>
    </row>
    <row r="145" spans="1:19" s="204" customFormat="1" ht="45" x14ac:dyDescent="0.25">
      <c r="A145" s="228">
        <v>44</v>
      </c>
      <c r="B145" s="244" t="s">
        <v>375</v>
      </c>
      <c r="C145" s="216" t="s">
        <v>208</v>
      </c>
      <c r="D145" s="209">
        <v>99</v>
      </c>
      <c r="E145" s="210">
        <v>51.99</v>
      </c>
      <c r="F145" s="210">
        <f t="shared" si="2"/>
        <v>5147.01</v>
      </c>
      <c r="G145" s="210" t="e">
        <f>E145/#REF!*100</f>
        <v>#REF!</v>
      </c>
      <c r="H145" s="210">
        <v>44.72</v>
      </c>
      <c r="I145" s="210">
        <v>45.34</v>
      </c>
      <c r="J145" s="210">
        <v>44.72</v>
      </c>
      <c r="K145" s="210">
        <v>45.34</v>
      </c>
      <c r="L145" s="222">
        <v>73.069999999999993</v>
      </c>
      <c r="M145" s="222">
        <v>80.010000000000005</v>
      </c>
      <c r="N145" s="222">
        <v>207.63</v>
      </c>
      <c r="O145" s="222">
        <v>207.63</v>
      </c>
      <c r="P145" s="218" t="s">
        <v>362</v>
      </c>
      <c r="Q145" s="218" t="s">
        <v>362</v>
      </c>
      <c r="R145" s="218" t="s">
        <v>362</v>
      </c>
      <c r="S145" s="218" t="s">
        <v>362</v>
      </c>
    </row>
    <row r="146" spans="1:19" s="204" customFormat="1" x14ac:dyDescent="0.25">
      <c r="A146" s="325">
        <v>45</v>
      </c>
      <c r="B146" s="353" t="s">
        <v>141</v>
      </c>
      <c r="C146" s="216" t="s">
        <v>79</v>
      </c>
      <c r="D146" s="209">
        <v>23.6</v>
      </c>
      <c r="E146" s="210">
        <v>43.61</v>
      </c>
      <c r="F146" s="210">
        <f t="shared" si="2"/>
        <v>1029.1960000000001</v>
      </c>
      <c r="G146" s="210" t="e">
        <f>E146/#REF!*100</f>
        <v>#REF!</v>
      </c>
      <c r="H146" s="210">
        <v>43.61</v>
      </c>
      <c r="I146" s="210">
        <v>49.88</v>
      </c>
      <c r="J146" s="210">
        <v>66.47</v>
      </c>
      <c r="K146" s="210">
        <v>72.98</v>
      </c>
      <c r="L146" s="217" t="s">
        <v>362</v>
      </c>
      <c r="M146" s="217" t="s">
        <v>362</v>
      </c>
      <c r="N146" s="217" t="s">
        <v>362</v>
      </c>
      <c r="O146" s="217" t="s">
        <v>362</v>
      </c>
      <c r="P146" s="218" t="s">
        <v>362</v>
      </c>
      <c r="Q146" s="218" t="s">
        <v>362</v>
      </c>
      <c r="R146" s="218" t="s">
        <v>362</v>
      </c>
      <c r="S146" s="218" t="s">
        <v>362</v>
      </c>
    </row>
    <row r="147" spans="1:19" s="204" customFormat="1" ht="30" x14ac:dyDescent="0.25">
      <c r="A147" s="326"/>
      <c r="B147" s="355"/>
      <c r="C147" s="216" t="s">
        <v>80</v>
      </c>
      <c r="D147" s="209">
        <v>11.84</v>
      </c>
      <c r="E147" s="210">
        <v>48.07</v>
      </c>
      <c r="F147" s="210">
        <f t="shared" si="2"/>
        <v>569.14880000000005</v>
      </c>
      <c r="G147" s="210" t="e">
        <f>E147/#REF!*100</f>
        <v>#REF!</v>
      </c>
      <c r="H147" s="210">
        <v>48.07</v>
      </c>
      <c r="I147" s="210">
        <v>55</v>
      </c>
      <c r="J147" s="210">
        <v>66.47</v>
      </c>
      <c r="K147" s="210">
        <v>72.98</v>
      </c>
      <c r="L147" s="217" t="s">
        <v>362</v>
      </c>
      <c r="M147" s="217" t="s">
        <v>362</v>
      </c>
      <c r="N147" s="217" t="s">
        <v>362</v>
      </c>
      <c r="O147" s="217" t="s">
        <v>362</v>
      </c>
      <c r="P147" s="218" t="s">
        <v>362</v>
      </c>
      <c r="Q147" s="218" t="s">
        <v>362</v>
      </c>
      <c r="R147" s="218" t="s">
        <v>362</v>
      </c>
      <c r="S147" s="218" t="s">
        <v>362</v>
      </c>
    </row>
    <row r="148" spans="1:19" s="204" customFormat="1" ht="30" x14ac:dyDescent="0.25">
      <c r="A148" s="326"/>
      <c r="B148" s="355"/>
      <c r="C148" s="216" t="s">
        <v>81</v>
      </c>
      <c r="D148" s="209">
        <v>30.83</v>
      </c>
      <c r="E148" s="210">
        <v>35.18</v>
      </c>
      <c r="F148" s="210">
        <f t="shared" si="2"/>
        <v>1084.5993999999998</v>
      </c>
      <c r="G148" s="210" t="e">
        <f>E148/#REF!*100</f>
        <v>#REF!</v>
      </c>
      <c r="H148" s="210">
        <v>35.18</v>
      </c>
      <c r="I148" s="210">
        <v>40.25</v>
      </c>
      <c r="J148" s="210">
        <v>66.47</v>
      </c>
      <c r="K148" s="210">
        <v>72.98</v>
      </c>
      <c r="L148" s="217" t="s">
        <v>362</v>
      </c>
      <c r="M148" s="217" t="s">
        <v>362</v>
      </c>
      <c r="N148" s="217" t="s">
        <v>362</v>
      </c>
      <c r="O148" s="217" t="s">
        <v>362</v>
      </c>
      <c r="P148" s="218" t="s">
        <v>362</v>
      </c>
      <c r="Q148" s="218" t="s">
        <v>362</v>
      </c>
      <c r="R148" s="218" t="s">
        <v>362</v>
      </c>
      <c r="S148" s="218" t="s">
        <v>362</v>
      </c>
    </row>
    <row r="149" spans="1:19" s="204" customFormat="1" x14ac:dyDescent="0.25">
      <c r="A149" s="326"/>
      <c r="B149" s="355"/>
      <c r="C149" s="216" t="s">
        <v>82</v>
      </c>
      <c r="D149" s="209">
        <v>21.2</v>
      </c>
      <c r="E149" s="210">
        <v>48.44</v>
      </c>
      <c r="F149" s="210">
        <f t="shared" si="2"/>
        <v>1026.9279999999999</v>
      </c>
      <c r="G149" s="210" t="e">
        <f>E149/#REF!*100</f>
        <v>#REF!</v>
      </c>
      <c r="H149" s="210">
        <v>48.44</v>
      </c>
      <c r="I149" s="210">
        <f>H149*1.144</f>
        <v>55.415359999999993</v>
      </c>
      <c r="J149" s="210">
        <v>66.47</v>
      </c>
      <c r="K149" s="210">
        <v>72.98</v>
      </c>
      <c r="L149" s="217" t="s">
        <v>362</v>
      </c>
      <c r="M149" s="217" t="s">
        <v>362</v>
      </c>
      <c r="N149" s="217" t="s">
        <v>362</v>
      </c>
      <c r="O149" s="217" t="s">
        <v>362</v>
      </c>
      <c r="P149" s="218" t="s">
        <v>362</v>
      </c>
      <c r="Q149" s="218" t="s">
        <v>362</v>
      </c>
      <c r="R149" s="218" t="s">
        <v>362</v>
      </c>
      <c r="S149" s="218" t="s">
        <v>362</v>
      </c>
    </row>
    <row r="150" spans="1:19" s="204" customFormat="1" x14ac:dyDescent="0.25">
      <c r="A150" s="326"/>
      <c r="B150" s="355"/>
      <c r="C150" s="216" t="s">
        <v>53</v>
      </c>
      <c r="D150" s="209">
        <v>12.52</v>
      </c>
      <c r="E150" s="210">
        <v>47.98</v>
      </c>
      <c r="F150" s="210">
        <f t="shared" si="2"/>
        <v>600.70959999999991</v>
      </c>
      <c r="G150" s="210" t="e">
        <f>E150/#REF!*100</f>
        <v>#REF!</v>
      </c>
      <c r="H150" s="210">
        <v>47.98</v>
      </c>
      <c r="I150" s="210">
        <v>54.89</v>
      </c>
      <c r="J150" s="210">
        <v>66.47</v>
      </c>
      <c r="K150" s="210">
        <v>72.98</v>
      </c>
      <c r="L150" s="217" t="s">
        <v>362</v>
      </c>
      <c r="M150" s="217" t="s">
        <v>362</v>
      </c>
      <c r="N150" s="217" t="s">
        <v>362</v>
      </c>
      <c r="O150" s="217" t="s">
        <v>362</v>
      </c>
      <c r="P150" s="218" t="s">
        <v>362</v>
      </c>
      <c r="Q150" s="218" t="s">
        <v>362</v>
      </c>
      <c r="R150" s="218" t="s">
        <v>362</v>
      </c>
      <c r="S150" s="218" t="s">
        <v>362</v>
      </c>
    </row>
    <row r="151" spans="1:19" s="204" customFormat="1" ht="45" x14ac:dyDescent="0.25">
      <c r="A151" s="326"/>
      <c r="B151" s="355"/>
      <c r="C151" s="216" t="s">
        <v>151</v>
      </c>
      <c r="D151" s="209">
        <f>11.03+4.57</f>
        <v>15.6</v>
      </c>
      <c r="E151" s="210">
        <v>55.36</v>
      </c>
      <c r="F151" s="210">
        <f t="shared" si="2"/>
        <v>863.61599999999999</v>
      </c>
      <c r="G151" s="210" t="e">
        <f>E151/#REF!*100</f>
        <v>#REF!</v>
      </c>
      <c r="H151" s="210">
        <v>55.36</v>
      </c>
      <c r="I151" s="210">
        <v>63.32</v>
      </c>
      <c r="J151" s="210">
        <v>66.47</v>
      </c>
      <c r="K151" s="210">
        <v>72.98</v>
      </c>
      <c r="L151" s="217" t="s">
        <v>362</v>
      </c>
      <c r="M151" s="217" t="s">
        <v>362</v>
      </c>
      <c r="N151" s="217" t="s">
        <v>362</v>
      </c>
      <c r="O151" s="217" t="s">
        <v>362</v>
      </c>
      <c r="P151" s="218" t="s">
        <v>362</v>
      </c>
      <c r="Q151" s="218" t="s">
        <v>362</v>
      </c>
      <c r="R151" s="218" t="s">
        <v>362</v>
      </c>
      <c r="S151" s="218" t="s">
        <v>362</v>
      </c>
    </row>
    <row r="152" spans="1:19" s="204" customFormat="1" x14ac:dyDescent="0.25">
      <c r="A152" s="326"/>
      <c r="B152" s="355"/>
      <c r="C152" s="216" t="s">
        <v>83</v>
      </c>
      <c r="D152" s="209">
        <v>51.8</v>
      </c>
      <c r="E152" s="210">
        <v>25.13</v>
      </c>
      <c r="F152" s="210">
        <f t="shared" si="2"/>
        <v>1301.7339999999999</v>
      </c>
      <c r="G152" s="210" t="e">
        <f>E152/#REF!*100</f>
        <v>#REF!</v>
      </c>
      <c r="H152" s="210">
        <v>25.13</v>
      </c>
      <c r="I152" s="210">
        <f>H152*1.144</f>
        <v>28.748719999999995</v>
      </c>
      <c r="J152" s="210">
        <v>66.47</v>
      </c>
      <c r="K152" s="210">
        <v>72.98</v>
      </c>
      <c r="L152" s="217" t="s">
        <v>362</v>
      </c>
      <c r="M152" s="217" t="s">
        <v>362</v>
      </c>
      <c r="N152" s="217" t="s">
        <v>362</v>
      </c>
      <c r="O152" s="217" t="s">
        <v>362</v>
      </c>
      <c r="P152" s="218" t="s">
        <v>362</v>
      </c>
      <c r="Q152" s="218" t="s">
        <v>362</v>
      </c>
      <c r="R152" s="218" t="s">
        <v>362</v>
      </c>
      <c r="S152" s="218" t="s">
        <v>362</v>
      </c>
    </row>
    <row r="153" spans="1:19" s="204" customFormat="1" x14ac:dyDescent="0.25">
      <c r="A153" s="326"/>
      <c r="B153" s="355"/>
      <c r="C153" s="216" t="s">
        <v>275</v>
      </c>
      <c r="D153" s="209">
        <v>17.21</v>
      </c>
      <c r="E153" s="210">
        <v>40.08</v>
      </c>
      <c r="F153" s="210">
        <f t="shared" si="2"/>
        <v>689.77679999999998</v>
      </c>
      <c r="G153" s="210" t="e">
        <f>E153/#REF!*100</f>
        <v>#REF!</v>
      </c>
      <c r="H153" s="210">
        <v>40.08</v>
      </c>
      <c r="I153" s="210">
        <f>H153*1.144</f>
        <v>45.851519999999994</v>
      </c>
      <c r="J153" s="210">
        <v>66.47</v>
      </c>
      <c r="K153" s="210">
        <v>72.98</v>
      </c>
      <c r="L153" s="217" t="s">
        <v>362</v>
      </c>
      <c r="M153" s="217" t="s">
        <v>362</v>
      </c>
      <c r="N153" s="217" t="s">
        <v>362</v>
      </c>
      <c r="O153" s="217" t="s">
        <v>362</v>
      </c>
      <c r="P153" s="218" t="s">
        <v>362</v>
      </c>
      <c r="Q153" s="218" t="s">
        <v>362</v>
      </c>
      <c r="R153" s="218" t="s">
        <v>362</v>
      </c>
      <c r="S153" s="218" t="s">
        <v>362</v>
      </c>
    </row>
    <row r="154" spans="1:19" s="204" customFormat="1" ht="30" x14ac:dyDescent="0.25">
      <c r="A154" s="326"/>
      <c r="B154" s="355"/>
      <c r="C154" s="216" t="s">
        <v>246</v>
      </c>
      <c r="D154" s="209">
        <v>15.53</v>
      </c>
      <c r="E154" s="210">
        <v>53.71</v>
      </c>
      <c r="F154" s="210">
        <f t="shared" si="2"/>
        <v>834.11630000000002</v>
      </c>
      <c r="G154" s="210" t="e">
        <f>E154/#REF!*100</f>
        <v>#REF!</v>
      </c>
      <c r="H154" s="210">
        <v>53.71</v>
      </c>
      <c r="I154" s="210">
        <v>61.45</v>
      </c>
      <c r="J154" s="210">
        <v>66.47</v>
      </c>
      <c r="K154" s="210">
        <v>72.98</v>
      </c>
      <c r="L154" s="217" t="s">
        <v>362</v>
      </c>
      <c r="M154" s="217" t="s">
        <v>362</v>
      </c>
      <c r="N154" s="217" t="s">
        <v>362</v>
      </c>
      <c r="O154" s="217" t="s">
        <v>362</v>
      </c>
      <c r="P154" s="218" t="s">
        <v>362</v>
      </c>
      <c r="Q154" s="218" t="s">
        <v>362</v>
      </c>
      <c r="R154" s="218" t="s">
        <v>362</v>
      </c>
      <c r="S154" s="218" t="s">
        <v>362</v>
      </c>
    </row>
    <row r="155" spans="1:19" s="204" customFormat="1" ht="120" x14ac:dyDescent="0.25">
      <c r="A155" s="327"/>
      <c r="B155" s="354"/>
      <c r="C155" s="216" t="s">
        <v>364</v>
      </c>
      <c r="D155" s="209">
        <v>182.64</v>
      </c>
      <c r="E155" s="210">
        <v>46.86</v>
      </c>
      <c r="F155" s="210">
        <f t="shared" si="2"/>
        <v>8558.5103999999992</v>
      </c>
      <c r="G155" s="210" t="e">
        <f>E155/#REF!*100</f>
        <v>#REF!</v>
      </c>
      <c r="H155" s="210">
        <v>46.86</v>
      </c>
      <c r="I155" s="210">
        <v>53.6</v>
      </c>
      <c r="J155" s="210">
        <v>47.56</v>
      </c>
      <c r="K155" s="210">
        <v>72.98</v>
      </c>
      <c r="L155" s="217">
        <v>38.57</v>
      </c>
      <c r="M155" s="217">
        <v>44.12</v>
      </c>
      <c r="N155" s="217">
        <v>43.97</v>
      </c>
      <c r="O155" s="217">
        <v>47.78</v>
      </c>
      <c r="P155" s="218" t="s">
        <v>362</v>
      </c>
      <c r="Q155" s="218" t="s">
        <v>362</v>
      </c>
      <c r="R155" s="218" t="s">
        <v>362</v>
      </c>
      <c r="S155" s="218" t="s">
        <v>362</v>
      </c>
    </row>
    <row r="156" spans="1:19" s="204" customFormat="1" ht="45" customHeight="1" x14ac:dyDescent="0.25">
      <c r="A156" s="208">
        <v>46</v>
      </c>
      <c r="B156" s="244" t="s">
        <v>142</v>
      </c>
      <c r="C156" s="216" t="s">
        <v>176</v>
      </c>
      <c r="D156" s="209">
        <v>319.85000000000002</v>
      </c>
      <c r="E156" s="210">
        <v>42.19</v>
      </c>
      <c r="F156" s="210">
        <f t="shared" si="2"/>
        <v>13494.4715</v>
      </c>
      <c r="G156" s="210" t="e">
        <f>E156/#REF!*100</f>
        <v>#REF!</v>
      </c>
      <c r="H156" s="210">
        <v>42.19</v>
      </c>
      <c r="I156" s="210">
        <v>48.26</v>
      </c>
      <c r="J156" s="210">
        <v>50.73</v>
      </c>
      <c r="K156" s="210">
        <v>56.49</v>
      </c>
      <c r="L156" s="217" t="s">
        <v>362</v>
      </c>
      <c r="M156" s="217" t="s">
        <v>362</v>
      </c>
      <c r="N156" s="217" t="s">
        <v>362</v>
      </c>
      <c r="O156" s="217" t="s">
        <v>362</v>
      </c>
      <c r="P156" s="218" t="s">
        <v>362</v>
      </c>
      <c r="Q156" s="218" t="s">
        <v>362</v>
      </c>
      <c r="R156" s="218" t="s">
        <v>362</v>
      </c>
      <c r="S156" s="218" t="s">
        <v>362</v>
      </c>
    </row>
    <row r="157" spans="1:19" s="204" customFormat="1" ht="135" x14ac:dyDescent="0.25">
      <c r="A157" s="229">
        <v>47</v>
      </c>
      <c r="B157" s="244" t="s">
        <v>269</v>
      </c>
      <c r="C157" s="216" t="s">
        <v>346</v>
      </c>
      <c r="D157" s="209">
        <v>398.67</v>
      </c>
      <c r="E157" s="210">
        <v>50.33</v>
      </c>
      <c r="F157" s="210">
        <f t="shared" ref="F157:F220" si="4">D157*E157</f>
        <v>20065.061099999999</v>
      </c>
      <c r="G157" s="210" t="e">
        <f>E157/#REF!*100</f>
        <v>#REF!</v>
      </c>
      <c r="H157" s="210">
        <v>50.33</v>
      </c>
      <c r="I157" s="210">
        <v>55.21</v>
      </c>
      <c r="J157" s="210">
        <v>50.33</v>
      </c>
      <c r="K157" s="210">
        <v>55.21</v>
      </c>
      <c r="L157" s="217" t="s">
        <v>362</v>
      </c>
      <c r="M157" s="217" t="s">
        <v>362</v>
      </c>
      <c r="N157" s="217" t="s">
        <v>362</v>
      </c>
      <c r="O157" s="217" t="s">
        <v>362</v>
      </c>
      <c r="P157" s="218" t="s">
        <v>362</v>
      </c>
      <c r="Q157" s="218" t="s">
        <v>362</v>
      </c>
      <c r="R157" s="218" t="s">
        <v>362</v>
      </c>
      <c r="S157" s="218" t="s">
        <v>362</v>
      </c>
    </row>
    <row r="158" spans="1:19" s="204" customFormat="1" ht="75" x14ac:dyDescent="0.25">
      <c r="A158" s="229">
        <v>48</v>
      </c>
      <c r="B158" s="244" t="s">
        <v>41</v>
      </c>
      <c r="C158" s="216" t="s">
        <v>214</v>
      </c>
      <c r="D158" s="209">
        <v>60</v>
      </c>
      <c r="E158" s="210">
        <v>57.09</v>
      </c>
      <c r="F158" s="210">
        <f t="shared" si="4"/>
        <v>3425.4</v>
      </c>
      <c r="G158" s="210" t="e">
        <f>E158/#REF!*100</f>
        <v>#REF!</v>
      </c>
      <c r="H158" s="210">
        <v>57.09</v>
      </c>
      <c r="I158" s="210">
        <v>57.34</v>
      </c>
      <c r="J158" s="210">
        <v>57.09</v>
      </c>
      <c r="K158" s="210">
        <v>57.34</v>
      </c>
      <c r="L158" s="217" t="s">
        <v>362</v>
      </c>
      <c r="M158" s="217" t="s">
        <v>362</v>
      </c>
      <c r="N158" s="217" t="s">
        <v>362</v>
      </c>
      <c r="O158" s="217" t="s">
        <v>362</v>
      </c>
      <c r="P158" s="218" t="s">
        <v>362</v>
      </c>
      <c r="Q158" s="218" t="s">
        <v>362</v>
      </c>
      <c r="R158" s="218" t="s">
        <v>362</v>
      </c>
      <c r="S158" s="218" t="s">
        <v>362</v>
      </c>
    </row>
    <row r="159" spans="1:19" s="204" customFormat="1" ht="30" x14ac:dyDescent="0.25">
      <c r="A159" s="208">
        <v>49</v>
      </c>
      <c r="B159" s="244" t="s">
        <v>139</v>
      </c>
      <c r="C159" s="216" t="s">
        <v>183</v>
      </c>
      <c r="D159" s="209">
        <v>13.53</v>
      </c>
      <c r="E159" s="210">
        <v>55.38</v>
      </c>
      <c r="F159" s="210">
        <f t="shared" si="4"/>
        <v>749.29139999999995</v>
      </c>
      <c r="G159" s="210" t="e">
        <f>E159/#REF!*100</f>
        <v>#REF!</v>
      </c>
      <c r="H159" s="210">
        <v>55.38</v>
      </c>
      <c r="I159" s="210">
        <v>57.87</v>
      </c>
      <c r="J159" s="210">
        <v>56.27</v>
      </c>
      <c r="K159" s="210">
        <v>61.14</v>
      </c>
      <c r="L159" s="217" t="s">
        <v>362</v>
      </c>
      <c r="M159" s="217" t="s">
        <v>362</v>
      </c>
      <c r="N159" s="217" t="s">
        <v>362</v>
      </c>
      <c r="O159" s="217" t="s">
        <v>362</v>
      </c>
      <c r="P159" s="218" t="s">
        <v>362</v>
      </c>
      <c r="Q159" s="218" t="s">
        <v>362</v>
      </c>
      <c r="R159" s="218" t="s">
        <v>362</v>
      </c>
      <c r="S159" s="218" t="s">
        <v>362</v>
      </c>
    </row>
    <row r="160" spans="1:19" s="204" customFormat="1" ht="120" x14ac:dyDescent="0.25">
      <c r="A160" s="208">
        <v>50</v>
      </c>
      <c r="B160" s="244" t="s">
        <v>372</v>
      </c>
      <c r="C160" s="216" t="s">
        <v>373</v>
      </c>
      <c r="D160" s="209"/>
      <c r="E160" s="210"/>
      <c r="F160" s="210"/>
      <c r="G160" s="210"/>
      <c r="H160" s="210">
        <v>59.5</v>
      </c>
      <c r="I160" s="210">
        <v>63.88</v>
      </c>
      <c r="J160" s="210">
        <v>59.5</v>
      </c>
      <c r="K160" s="210">
        <v>63.88</v>
      </c>
      <c r="L160" s="217"/>
      <c r="M160" s="217"/>
      <c r="N160" s="217"/>
      <c r="O160" s="217"/>
      <c r="P160" s="218"/>
      <c r="Q160" s="218"/>
      <c r="R160" s="218"/>
      <c r="S160" s="218"/>
    </row>
    <row r="161" spans="1:19" s="204" customFormat="1" x14ac:dyDescent="0.25">
      <c r="A161" s="208">
        <v>51</v>
      </c>
      <c r="B161" s="244" t="s">
        <v>141</v>
      </c>
      <c r="C161" s="216" t="s">
        <v>308</v>
      </c>
      <c r="D161" s="209">
        <v>107.59</v>
      </c>
      <c r="E161" s="210">
        <v>41.04</v>
      </c>
      <c r="F161" s="210">
        <f t="shared" si="4"/>
        <v>4415.4935999999998</v>
      </c>
      <c r="G161" s="210" t="e">
        <f>E161/#REF!*100</f>
        <v>#REF!</v>
      </c>
      <c r="H161" s="210">
        <f>E161</f>
        <v>41.04</v>
      </c>
      <c r="I161" s="210">
        <v>46.94</v>
      </c>
      <c r="J161" s="210">
        <v>66.47</v>
      </c>
      <c r="K161" s="210">
        <v>72.98</v>
      </c>
      <c r="L161" s="222">
        <v>73.36</v>
      </c>
      <c r="M161" s="222">
        <f>L161*1.095</f>
        <v>80.3292</v>
      </c>
      <c r="N161" s="222">
        <v>85.13</v>
      </c>
      <c r="O161" s="222">
        <v>90.91</v>
      </c>
      <c r="P161" s="218" t="s">
        <v>362</v>
      </c>
      <c r="Q161" s="218" t="s">
        <v>362</v>
      </c>
      <c r="R161" s="218" t="s">
        <v>362</v>
      </c>
      <c r="S161" s="218" t="s">
        <v>362</v>
      </c>
    </row>
    <row r="162" spans="1:19" s="204" customFormat="1" x14ac:dyDescent="0.25">
      <c r="A162" s="208">
        <v>52</v>
      </c>
      <c r="B162" s="244" t="s">
        <v>289</v>
      </c>
      <c r="C162" s="216" t="s">
        <v>55</v>
      </c>
      <c r="D162" s="209">
        <v>129.05000000000001</v>
      </c>
      <c r="E162" s="210">
        <v>37.22</v>
      </c>
      <c r="F162" s="210">
        <f t="shared" si="4"/>
        <v>4803.241</v>
      </c>
      <c r="G162" s="210" t="e">
        <f>E162/#REF!*100</f>
        <v>#REF!</v>
      </c>
      <c r="H162" s="210">
        <f>E162</f>
        <v>37.22</v>
      </c>
      <c r="I162" s="210">
        <v>41.58</v>
      </c>
      <c r="J162" s="210">
        <v>37.22</v>
      </c>
      <c r="K162" s="210">
        <v>41.58</v>
      </c>
      <c r="L162" s="222">
        <v>43.94</v>
      </c>
      <c r="M162" s="222">
        <v>50.27</v>
      </c>
      <c r="N162" s="222">
        <v>47.04</v>
      </c>
      <c r="O162" s="222">
        <v>52.27</v>
      </c>
      <c r="P162" s="218" t="s">
        <v>362</v>
      </c>
      <c r="Q162" s="218" t="s">
        <v>362</v>
      </c>
      <c r="R162" s="218" t="s">
        <v>362</v>
      </c>
      <c r="S162" s="218" t="s">
        <v>362</v>
      </c>
    </row>
    <row r="163" spans="1:19" s="204" customFormat="1" ht="15" customHeight="1" x14ac:dyDescent="0.25">
      <c r="A163" s="328">
        <v>53</v>
      </c>
      <c r="B163" s="353" t="s">
        <v>138</v>
      </c>
      <c r="C163" s="216" t="s">
        <v>248</v>
      </c>
      <c r="D163" s="209">
        <v>15.64</v>
      </c>
      <c r="E163" s="210">
        <v>45.07</v>
      </c>
      <c r="F163" s="210">
        <f t="shared" si="4"/>
        <v>704.89480000000003</v>
      </c>
      <c r="G163" s="210" t="e">
        <f>E163/#REF!*100</f>
        <v>#REF!</v>
      </c>
      <c r="H163" s="210">
        <f>E163</f>
        <v>45.07</v>
      </c>
      <c r="I163" s="210">
        <v>51.51</v>
      </c>
      <c r="J163" s="210">
        <v>45.07</v>
      </c>
      <c r="K163" s="210">
        <v>51.51</v>
      </c>
      <c r="L163" s="217" t="s">
        <v>362</v>
      </c>
      <c r="M163" s="217" t="s">
        <v>362</v>
      </c>
      <c r="N163" s="217" t="s">
        <v>362</v>
      </c>
      <c r="O163" s="217" t="s">
        <v>362</v>
      </c>
      <c r="P163" s="218" t="s">
        <v>362</v>
      </c>
      <c r="Q163" s="218" t="s">
        <v>362</v>
      </c>
      <c r="R163" s="218" t="s">
        <v>362</v>
      </c>
      <c r="S163" s="218" t="s">
        <v>362</v>
      </c>
    </row>
    <row r="164" spans="1:19" s="204" customFormat="1" ht="30" x14ac:dyDescent="0.25">
      <c r="A164" s="329"/>
      <c r="B164" s="355"/>
      <c r="C164" s="216" t="s">
        <v>343</v>
      </c>
      <c r="D164" s="209">
        <v>31.15</v>
      </c>
      <c r="E164" s="210">
        <v>45.07</v>
      </c>
      <c r="F164" s="210">
        <f t="shared" si="4"/>
        <v>1403.9304999999999</v>
      </c>
      <c r="G164" s="210" t="e">
        <f>E164/#REF!*100</f>
        <v>#REF!</v>
      </c>
      <c r="H164" s="210">
        <f>E164</f>
        <v>45.07</v>
      </c>
      <c r="I164" s="210">
        <v>51.51</v>
      </c>
      <c r="J164" s="210">
        <v>45.07</v>
      </c>
      <c r="K164" s="210">
        <v>51.51</v>
      </c>
      <c r="L164" s="217" t="s">
        <v>362</v>
      </c>
      <c r="M164" s="217" t="s">
        <v>362</v>
      </c>
      <c r="N164" s="217" t="s">
        <v>362</v>
      </c>
      <c r="O164" s="217" t="s">
        <v>362</v>
      </c>
      <c r="P164" s="218" t="s">
        <v>362</v>
      </c>
      <c r="Q164" s="218" t="s">
        <v>362</v>
      </c>
      <c r="R164" s="218" t="s">
        <v>362</v>
      </c>
      <c r="S164" s="218" t="s">
        <v>362</v>
      </c>
    </row>
    <row r="165" spans="1:19" s="204" customFormat="1" ht="30" x14ac:dyDescent="0.25">
      <c r="A165" s="329"/>
      <c r="B165" s="355"/>
      <c r="C165" s="216" t="s">
        <v>344</v>
      </c>
      <c r="D165" s="209">
        <v>9.5</v>
      </c>
      <c r="E165" s="210">
        <v>0</v>
      </c>
      <c r="F165" s="210">
        <f t="shared" si="4"/>
        <v>0</v>
      </c>
      <c r="G165" s="210" t="e">
        <f>E165/#REF!*100</f>
        <v>#REF!</v>
      </c>
      <c r="H165" s="210">
        <v>45.07</v>
      </c>
      <c r="I165" s="210">
        <v>51.51</v>
      </c>
      <c r="J165" s="210">
        <v>45.07</v>
      </c>
      <c r="K165" s="210">
        <v>51.51</v>
      </c>
      <c r="L165" s="217" t="s">
        <v>362</v>
      </c>
      <c r="M165" s="217" t="s">
        <v>362</v>
      </c>
      <c r="N165" s="217" t="s">
        <v>362</v>
      </c>
      <c r="O165" s="217" t="s">
        <v>362</v>
      </c>
      <c r="P165" s="218" t="s">
        <v>362</v>
      </c>
      <c r="Q165" s="218" t="s">
        <v>362</v>
      </c>
      <c r="R165" s="218" t="s">
        <v>362</v>
      </c>
      <c r="S165" s="218" t="s">
        <v>362</v>
      </c>
    </row>
    <row r="166" spans="1:19" s="204" customFormat="1" x14ac:dyDescent="0.25">
      <c r="A166" s="330"/>
      <c r="B166" s="354"/>
      <c r="C166" s="216" t="s">
        <v>215</v>
      </c>
      <c r="D166" s="209">
        <v>61.08</v>
      </c>
      <c r="E166" s="210">
        <v>35.99</v>
      </c>
      <c r="F166" s="210">
        <f t="shared" si="4"/>
        <v>2198.2692000000002</v>
      </c>
      <c r="G166" s="210" t="e">
        <f>E166/#REF!*100</f>
        <v>#REF!</v>
      </c>
      <c r="H166" s="210">
        <f>E166</f>
        <v>35.99</v>
      </c>
      <c r="I166" s="210">
        <v>41.17</v>
      </c>
      <c r="J166" s="210">
        <v>35.99</v>
      </c>
      <c r="K166" s="210">
        <v>41.17</v>
      </c>
      <c r="L166" s="222">
        <v>19</v>
      </c>
      <c r="M166" s="222">
        <v>19</v>
      </c>
      <c r="N166" s="222">
        <v>20.04</v>
      </c>
      <c r="O166" s="222">
        <v>20.04</v>
      </c>
      <c r="P166" s="218" t="s">
        <v>362</v>
      </c>
      <c r="Q166" s="218" t="s">
        <v>362</v>
      </c>
      <c r="R166" s="218" t="s">
        <v>362</v>
      </c>
      <c r="S166" s="218" t="s">
        <v>362</v>
      </c>
    </row>
    <row r="167" spans="1:19" s="204" customFormat="1" ht="30" x14ac:dyDescent="0.25">
      <c r="A167" s="208">
        <v>54</v>
      </c>
      <c r="B167" s="244" t="s">
        <v>42</v>
      </c>
      <c r="C167" s="216" t="s">
        <v>190</v>
      </c>
      <c r="D167" s="209">
        <v>110.9</v>
      </c>
      <c r="E167" s="210">
        <v>41.6</v>
      </c>
      <c r="F167" s="210">
        <f t="shared" si="4"/>
        <v>4613.4400000000005</v>
      </c>
      <c r="G167" s="210" t="e">
        <f>E167/#REF!*100</f>
        <v>#REF!</v>
      </c>
      <c r="H167" s="210">
        <v>41.6</v>
      </c>
      <c r="I167" s="210">
        <v>46.16</v>
      </c>
      <c r="J167" s="210">
        <v>41.6</v>
      </c>
      <c r="K167" s="210">
        <v>46.16</v>
      </c>
      <c r="L167" s="222">
        <v>58.91</v>
      </c>
      <c r="M167" s="222">
        <v>60.74</v>
      </c>
      <c r="N167" s="222">
        <v>58.91</v>
      </c>
      <c r="O167" s="222">
        <v>60.74</v>
      </c>
      <c r="P167" s="218" t="s">
        <v>362</v>
      </c>
      <c r="Q167" s="218" t="s">
        <v>362</v>
      </c>
      <c r="R167" s="218" t="s">
        <v>362</v>
      </c>
      <c r="S167" s="218" t="s">
        <v>362</v>
      </c>
    </row>
    <row r="168" spans="1:19" s="204" customFormat="1" x14ac:dyDescent="0.25">
      <c r="A168" s="325">
        <v>55</v>
      </c>
      <c r="B168" s="353" t="s">
        <v>141</v>
      </c>
      <c r="C168" s="216" t="s">
        <v>345</v>
      </c>
      <c r="D168" s="209">
        <v>16.23</v>
      </c>
      <c r="E168" s="210">
        <v>40.74</v>
      </c>
      <c r="F168" s="210">
        <f t="shared" si="4"/>
        <v>661.2102000000001</v>
      </c>
      <c r="G168" s="210" t="e">
        <f>E168/#REF!*100</f>
        <v>#REF!</v>
      </c>
      <c r="H168" s="210">
        <v>40.74</v>
      </c>
      <c r="I168" s="210">
        <v>46.61</v>
      </c>
      <c r="J168" s="210">
        <v>57.02</v>
      </c>
      <c r="K168" s="210">
        <v>72.98</v>
      </c>
      <c r="L168" s="217" t="s">
        <v>362</v>
      </c>
      <c r="M168" s="217" t="s">
        <v>362</v>
      </c>
      <c r="N168" s="217" t="s">
        <v>362</v>
      </c>
      <c r="O168" s="217" t="s">
        <v>362</v>
      </c>
      <c r="P168" s="218" t="s">
        <v>362</v>
      </c>
      <c r="Q168" s="218" t="s">
        <v>362</v>
      </c>
      <c r="R168" s="218" t="s">
        <v>362</v>
      </c>
      <c r="S168" s="218" t="s">
        <v>362</v>
      </c>
    </row>
    <row r="169" spans="1:19" s="204" customFormat="1" x14ac:dyDescent="0.25">
      <c r="A169" s="326"/>
      <c r="B169" s="355"/>
      <c r="C169" s="216" t="s">
        <v>136</v>
      </c>
      <c r="D169" s="209">
        <v>20.7</v>
      </c>
      <c r="E169" s="210">
        <v>39.51</v>
      </c>
      <c r="F169" s="210">
        <f t="shared" si="4"/>
        <v>817.85699999999997</v>
      </c>
      <c r="G169" s="210" t="e">
        <f>E169/#REF!*100</f>
        <v>#REF!</v>
      </c>
      <c r="H169" s="210">
        <v>39.51</v>
      </c>
      <c r="I169" s="210">
        <v>45.2</v>
      </c>
      <c r="J169" s="210">
        <v>71.099999999999994</v>
      </c>
      <c r="K169" s="210">
        <v>72.98</v>
      </c>
      <c r="L169" s="217" t="s">
        <v>362</v>
      </c>
      <c r="M169" s="217" t="s">
        <v>362</v>
      </c>
      <c r="N169" s="217" t="s">
        <v>362</v>
      </c>
      <c r="O169" s="217" t="s">
        <v>362</v>
      </c>
      <c r="P169" s="218" t="s">
        <v>362</v>
      </c>
      <c r="Q169" s="218" t="s">
        <v>362</v>
      </c>
      <c r="R169" s="218" t="s">
        <v>362</v>
      </c>
      <c r="S169" s="218" t="s">
        <v>362</v>
      </c>
    </row>
    <row r="170" spans="1:19" s="204" customFormat="1" x14ac:dyDescent="0.25">
      <c r="A170" s="326"/>
      <c r="B170" s="355"/>
      <c r="C170" s="216" t="s">
        <v>137</v>
      </c>
      <c r="D170" s="209">
        <v>28.35</v>
      </c>
      <c r="E170" s="210">
        <v>39.51</v>
      </c>
      <c r="F170" s="210">
        <f t="shared" si="4"/>
        <v>1120.1085</v>
      </c>
      <c r="G170" s="210" t="e">
        <f>E170/#REF!*100</f>
        <v>#REF!</v>
      </c>
      <c r="H170" s="210">
        <v>39.51</v>
      </c>
      <c r="I170" s="210">
        <v>45.2</v>
      </c>
      <c r="J170" s="210">
        <v>71.099999999999994</v>
      </c>
      <c r="K170" s="210">
        <v>72.98</v>
      </c>
      <c r="L170" s="217" t="s">
        <v>362</v>
      </c>
      <c r="M170" s="217" t="s">
        <v>362</v>
      </c>
      <c r="N170" s="217" t="s">
        <v>362</v>
      </c>
      <c r="O170" s="217" t="s">
        <v>362</v>
      </c>
      <c r="P170" s="218" t="s">
        <v>362</v>
      </c>
      <c r="Q170" s="218" t="s">
        <v>362</v>
      </c>
      <c r="R170" s="218" t="s">
        <v>362</v>
      </c>
      <c r="S170" s="218" t="s">
        <v>362</v>
      </c>
    </row>
    <row r="171" spans="1:19" s="204" customFormat="1" x14ac:dyDescent="0.25">
      <c r="A171" s="326"/>
      <c r="B171" s="355"/>
      <c r="C171" s="216" t="s">
        <v>134</v>
      </c>
      <c r="D171" s="209">
        <v>20.41</v>
      </c>
      <c r="E171" s="210">
        <v>37.24</v>
      </c>
      <c r="F171" s="210">
        <f t="shared" si="4"/>
        <v>760.0684</v>
      </c>
      <c r="G171" s="210" t="e">
        <f>E171/#REF!*100</f>
        <v>#REF!</v>
      </c>
      <c r="H171" s="210">
        <v>37.24</v>
      </c>
      <c r="I171" s="210">
        <v>42.6</v>
      </c>
      <c r="J171" s="210">
        <v>71.099999999999994</v>
      </c>
      <c r="K171" s="210">
        <v>72.98</v>
      </c>
      <c r="L171" s="217" t="s">
        <v>362</v>
      </c>
      <c r="M171" s="217" t="s">
        <v>362</v>
      </c>
      <c r="N171" s="217" t="s">
        <v>362</v>
      </c>
      <c r="O171" s="217" t="s">
        <v>362</v>
      </c>
      <c r="P171" s="218" t="s">
        <v>362</v>
      </c>
      <c r="Q171" s="218" t="s">
        <v>362</v>
      </c>
      <c r="R171" s="218" t="s">
        <v>362</v>
      </c>
      <c r="S171" s="218" t="s">
        <v>362</v>
      </c>
    </row>
    <row r="172" spans="1:19" s="204" customFormat="1" x14ac:dyDescent="0.25">
      <c r="A172" s="326"/>
      <c r="B172" s="355"/>
      <c r="C172" s="216" t="s">
        <v>72</v>
      </c>
      <c r="D172" s="209">
        <v>36.92</v>
      </c>
      <c r="E172" s="210">
        <v>39.51</v>
      </c>
      <c r="F172" s="210">
        <f t="shared" si="4"/>
        <v>1458.7092</v>
      </c>
      <c r="G172" s="210" t="e">
        <f>E172/#REF!*100</f>
        <v>#REF!</v>
      </c>
      <c r="H172" s="210">
        <v>39.51</v>
      </c>
      <c r="I172" s="210">
        <v>45.2</v>
      </c>
      <c r="J172" s="210">
        <v>71.099999999999994</v>
      </c>
      <c r="K172" s="210">
        <v>72.98</v>
      </c>
      <c r="L172" s="217" t="s">
        <v>362</v>
      </c>
      <c r="M172" s="217" t="s">
        <v>362</v>
      </c>
      <c r="N172" s="217" t="s">
        <v>362</v>
      </c>
      <c r="O172" s="217" t="s">
        <v>362</v>
      </c>
      <c r="P172" s="218" t="s">
        <v>362</v>
      </c>
      <c r="Q172" s="218" t="s">
        <v>362</v>
      </c>
      <c r="R172" s="218" t="s">
        <v>362</v>
      </c>
      <c r="S172" s="218" t="s">
        <v>362</v>
      </c>
    </row>
    <row r="173" spans="1:19" s="204" customFormat="1" x14ac:dyDescent="0.25">
      <c r="A173" s="326"/>
      <c r="B173" s="355"/>
      <c r="C173" s="216" t="s">
        <v>135</v>
      </c>
      <c r="D173" s="209">
        <v>34.74</v>
      </c>
      <c r="E173" s="210">
        <v>38.229999999999997</v>
      </c>
      <c r="F173" s="210">
        <f t="shared" si="4"/>
        <v>1328.1102000000001</v>
      </c>
      <c r="G173" s="210" t="e">
        <f>E173/#REF!*100</f>
        <v>#REF!</v>
      </c>
      <c r="H173" s="210">
        <v>38.229999999999997</v>
      </c>
      <c r="I173" s="210">
        <v>43.74</v>
      </c>
      <c r="J173" s="210">
        <v>71.099999999999994</v>
      </c>
      <c r="K173" s="210">
        <v>72.98</v>
      </c>
      <c r="L173" s="217" t="s">
        <v>362</v>
      </c>
      <c r="M173" s="217" t="s">
        <v>362</v>
      </c>
      <c r="N173" s="217" t="s">
        <v>362</v>
      </c>
      <c r="O173" s="217" t="s">
        <v>362</v>
      </c>
      <c r="P173" s="218" t="s">
        <v>362</v>
      </c>
      <c r="Q173" s="218" t="s">
        <v>362</v>
      </c>
      <c r="R173" s="218" t="s">
        <v>362</v>
      </c>
      <c r="S173" s="218" t="s">
        <v>362</v>
      </c>
    </row>
    <row r="174" spans="1:19" s="204" customFormat="1" x14ac:dyDescent="0.25">
      <c r="A174" s="326"/>
      <c r="B174" s="355"/>
      <c r="C174" s="216" t="s">
        <v>133</v>
      </c>
      <c r="D174" s="209">
        <v>7.04</v>
      </c>
      <c r="E174" s="210">
        <v>36.71</v>
      </c>
      <c r="F174" s="210">
        <f t="shared" si="4"/>
        <v>258.4384</v>
      </c>
      <c r="G174" s="210" t="e">
        <f>E174/#REF!*100</f>
        <v>#REF!</v>
      </c>
      <c r="H174" s="210">
        <v>36.71</v>
      </c>
      <c r="I174" s="210">
        <v>41.99</v>
      </c>
      <c r="J174" s="210">
        <v>71.099999999999994</v>
      </c>
      <c r="K174" s="210">
        <v>72.98</v>
      </c>
      <c r="L174" s="217" t="s">
        <v>362</v>
      </c>
      <c r="M174" s="217" t="s">
        <v>362</v>
      </c>
      <c r="N174" s="217" t="s">
        <v>362</v>
      </c>
      <c r="O174" s="217" t="s">
        <v>362</v>
      </c>
      <c r="P174" s="218" t="s">
        <v>362</v>
      </c>
      <c r="Q174" s="218" t="s">
        <v>362</v>
      </c>
      <c r="R174" s="218" t="s">
        <v>362</v>
      </c>
      <c r="S174" s="218" t="s">
        <v>362</v>
      </c>
    </row>
    <row r="175" spans="1:19" s="204" customFormat="1" ht="39.75" customHeight="1" x14ac:dyDescent="0.25">
      <c r="A175" s="327"/>
      <c r="B175" s="354"/>
      <c r="C175" s="216" t="s">
        <v>209</v>
      </c>
      <c r="D175" s="209">
        <v>32.68</v>
      </c>
      <c r="E175" s="210">
        <v>39.51</v>
      </c>
      <c r="F175" s="210">
        <f t="shared" si="4"/>
        <v>1291.1867999999999</v>
      </c>
      <c r="G175" s="210" t="e">
        <f>E175/#REF!*100</f>
        <v>#REF!</v>
      </c>
      <c r="H175" s="210">
        <v>39.51</v>
      </c>
      <c r="I175" s="210">
        <v>45.2</v>
      </c>
      <c r="J175" s="210">
        <v>71.099999999999994</v>
      </c>
      <c r="K175" s="210">
        <v>72.98</v>
      </c>
      <c r="L175" s="217" t="s">
        <v>362</v>
      </c>
      <c r="M175" s="217" t="s">
        <v>362</v>
      </c>
      <c r="N175" s="217" t="s">
        <v>362</v>
      </c>
      <c r="O175" s="217" t="s">
        <v>362</v>
      </c>
      <c r="P175" s="218" t="s">
        <v>362</v>
      </c>
      <c r="Q175" s="218" t="s">
        <v>362</v>
      </c>
      <c r="R175" s="218" t="s">
        <v>362</v>
      </c>
      <c r="S175" s="218" t="s">
        <v>362</v>
      </c>
    </row>
    <row r="176" spans="1:19" s="204" customFormat="1" ht="46.5" customHeight="1" x14ac:dyDescent="0.25">
      <c r="A176" s="208">
        <v>56</v>
      </c>
      <c r="B176" s="244" t="s">
        <v>43</v>
      </c>
      <c r="C176" s="216" t="s">
        <v>56</v>
      </c>
      <c r="D176" s="230">
        <f>16104</f>
        <v>16104</v>
      </c>
      <c r="E176" s="210">
        <v>26.58</v>
      </c>
      <c r="F176" s="210">
        <f t="shared" si="4"/>
        <v>428044.31999999995</v>
      </c>
      <c r="G176" s="210" t="e">
        <f>E176/#REF!*100</f>
        <v>#REF!</v>
      </c>
      <c r="H176" s="210">
        <f>22.15*1.2</f>
        <v>26.58</v>
      </c>
      <c r="I176" s="210">
        <f>24.25*1.2</f>
        <v>29.099999999999998</v>
      </c>
      <c r="J176" s="210">
        <f>24.86*1.2</f>
        <v>29.831999999999997</v>
      </c>
      <c r="K176" s="210">
        <f>26.69*1.2</f>
        <v>32.027999999999999</v>
      </c>
      <c r="L176" s="222">
        <f>17.26*1.2</f>
        <v>20.712</v>
      </c>
      <c r="M176" s="222">
        <f>18.9*1.2</f>
        <v>22.679999999999996</v>
      </c>
      <c r="N176" s="222">
        <f>19.73*1.2</f>
        <v>23.675999999999998</v>
      </c>
      <c r="O176" s="222">
        <f>21.61*1.2</f>
        <v>25.931999999999999</v>
      </c>
      <c r="P176" s="218" t="s">
        <v>362</v>
      </c>
      <c r="Q176" s="218" t="s">
        <v>362</v>
      </c>
      <c r="R176" s="218" t="s">
        <v>362</v>
      </c>
      <c r="S176" s="218" t="s">
        <v>362</v>
      </c>
    </row>
    <row r="177" spans="1:19" s="204" customFormat="1" ht="46.5" customHeight="1" x14ac:dyDescent="0.25">
      <c r="A177" s="208">
        <v>57</v>
      </c>
      <c r="B177" s="244" t="s">
        <v>223</v>
      </c>
      <c r="C177" s="216" t="s">
        <v>56</v>
      </c>
      <c r="D177" s="209"/>
      <c r="E177" s="210"/>
      <c r="F177" s="210">
        <f t="shared" si="4"/>
        <v>0</v>
      </c>
      <c r="G177" s="210" t="e">
        <f>E177/#REF!*100</f>
        <v>#REF!</v>
      </c>
      <c r="H177" s="223" t="s">
        <v>362</v>
      </c>
      <c r="I177" s="223" t="s">
        <v>362</v>
      </c>
      <c r="J177" s="210">
        <v>2.23</v>
      </c>
      <c r="K177" s="210">
        <v>2.72</v>
      </c>
      <c r="L177" s="217" t="s">
        <v>362</v>
      </c>
      <c r="M177" s="217" t="s">
        <v>362</v>
      </c>
      <c r="N177" s="222">
        <v>3.46</v>
      </c>
      <c r="O177" s="222">
        <v>3.49</v>
      </c>
      <c r="P177" s="218" t="s">
        <v>362</v>
      </c>
      <c r="Q177" s="218" t="s">
        <v>362</v>
      </c>
      <c r="R177" s="218" t="s">
        <v>362</v>
      </c>
      <c r="S177" s="218" t="s">
        <v>362</v>
      </c>
    </row>
    <row r="178" spans="1:19" s="204" customFormat="1" x14ac:dyDescent="0.25">
      <c r="A178" s="208">
        <v>58</v>
      </c>
      <c r="B178" s="244" t="s">
        <v>224</v>
      </c>
      <c r="C178" s="216" t="s">
        <v>56</v>
      </c>
      <c r="D178" s="209"/>
      <c r="E178" s="210"/>
      <c r="F178" s="210">
        <f t="shared" si="4"/>
        <v>0</v>
      </c>
      <c r="G178" s="210" t="e">
        <f>E178/#REF!*100</f>
        <v>#REF!</v>
      </c>
      <c r="H178" s="223" t="s">
        <v>362</v>
      </c>
      <c r="I178" s="223" t="s">
        <v>362</v>
      </c>
      <c r="J178" s="223" t="s">
        <v>362</v>
      </c>
      <c r="K178" s="223" t="s">
        <v>362</v>
      </c>
      <c r="L178" s="217" t="s">
        <v>362</v>
      </c>
      <c r="M178" s="217" t="s">
        <v>362</v>
      </c>
      <c r="N178" s="222">
        <v>26.54</v>
      </c>
      <c r="O178" s="222">
        <v>26.54</v>
      </c>
      <c r="P178" s="218" t="s">
        <v>362</v>
      </c>
      <c r="Q178" s="218" t="s">
        <v>362</v>
      </c>
      <c r="R178" s="218" t="s">
        <v>362</v>
      </c>
      <c r="S178" s="218" t="s">
        <v>362</v>
      </c>
    </row>
    <row r="179" spans="1:19" s="204" customFormat="1" ht="30" customHeight="1" x14ac:dyDescent="0.25">
      <c r="A179" s="208">
        <v>59</v>
      </c>
      <c r="B179" s="244" t="s">
        <v>122</v>
      </c>
      <c r="C179" s="216" t="s">
        <v>56</v>
      </c>
      <c r="D179" s="209">
        <v>4</v>
      </c>
      <c r="E179" s="210">
        <v>17.28</v>
      </c>
      <c r="F179" s="210">
        <f t="shared" si="4"/>
        <v>69.12</v>
      </c>
      <c r="G179" s="210" t="e">
        <f>E179/#REF!*100</f>
        <v>#REF!</v>
      </c>
      <c r="H179" s="210">
        <v>17.28</v>
      </c>
      <c r="I179" s="210">
        <v>19.82</v>
      </c>
      <c r="J179" s="210">
        <v>17.28</v>
      </c>
      <c r="K179" s="210">
        <v>19.82</v>
      </c>
      <c r="L179" s="217" t="s">
        <v>362</v>
      </c>
      <c r="M179" s="217" t="s">
        <v>362</v>
      </c>
      <c r="N179" s="217" t="s">
        <v>362</v>
      </c>
      <c r="O179" s="217" t="s">
        <v>362</v>
      </c>
      <c r="P179" s="218" t="s">
        <v>362</v>
      </c>
      <c r="Q179" s="218" t="s">
        <v>362</v>
      </c>
      <c r="R179" s="218" t="s">
        <v>362</v>
      </c>
      <c r="S179" s="218" t="s">
        <v>362</v>
      </c>
    </row>
    <row r="180" spans="1:19" s="204" customFormat="1" ht="18" customHeight="1" x14ac:dyDescent="0.25">
      <c r="A180" s="328">
        <v>60</v>
      </c>
      <c r="B180" s="356" t="s">
        <v>368</v>
      </c>
      <c r="C180" s="216" t="s">
        <v>232</v>
      </c>
      <c r="D180" s="209"/>
      <c r="E180" s="210"/>
      <c r="F180" s="210">
        <f t="shared" si="4"/>
        <v>0</v>
      </c>
      <c r="G180" s="210" t="e">
        <f>E180/#REF!*100</f>
        <v>#REF!</v>
      </c>
      <c r="H180" s="223" t="s">
        <v>362</v>
      </c>
      <c r="I180" s="223" t="s">
        <v>362</v>
      </c>
      <c r="J180" s="210">
        <v>42.66</v>
      </c>
      <c r="K180" s="210">
        <v>46.49</v>
      </c>
      <c r="L180" s="217" t="s">
        <v>362</v>
      </c>
      <c r="M180" s="217" t="s">
        <v>362</v>
      </c>
      <c r="N180" s="217" t="s">
        <v>362</v>
      </c>
      <c r="O180" s="217" t="s">
        <v>362</v>
      </c>
      <c r="P180" s="218" t="s">
        <v>362</v>
      </c>
      <c r="Q180" s="218" t="s">
        <v>362</v>
      </c>
      <c r="R180" s="218" t="s">
        <v>362</v>
      </c>
      <c r="S180" s="218" t="s">
        <v>362</v>
      </c>
    </row>
    <row r="181" spans="1:19" s="204" customFormat="1" x14ac:dyDescent="0.25">
      <c r="A181" s="329"/>
      <c r="B181" s="358"/>
      <c r="C181" s="216" t="s">
        <v>231</v>
      </c>
      <c r="D181" s="209"/>
      <c r="E181" s="210"/>
      <c r="F181" s="210">
        <f t="shared" si="4"/>
        <v>0</v>
      </c>
      <c r="G181" s="210" t="e">
        <f>E181/#REF!*100</f>
        <v>#REF!</v>
      </c>
      <c r="H181" s="223" t="s">
        <v>362</v>
      </c>
      <c r="I181" s="223" t="s">
        <v>362</v>
      </c>
      <c r="J181" s="210">
        <v>1.46</v>
      </c>
      <c r="K181" s="210">
        <v>1.46</v>
      </c>
      <c r="L181" s="217" t="s">
        <v>362</v>
      </c>
      <c r="M181" s="217" t="s">
        <v>362</v>
      </c>
      <c r="N181" s="217" t="s">
        <v>362</v>
      </c>
      <c r="O181" s="217" t="s">
        <v>362</v>
      </c>
      <c r="P181" s="218" t="s">
        <v>362</v>
      </c>
      <c r="Q181" s="218" t="s">
        <v>362</v>
      </c>
      <c r="R181" s="218" t="s">
        <v>362</v>
      </c>
      <c r="S181" s="218" t="s">
        <v>362</v>
      </c>
    </row>
    <row r="182" spans="1:19" s="204" customFormat="1" x14ac:dyDescent="0.25">
      <c r="A182" s="330"/>
      <c r="B182" s="357"/>
      <c r="C182" s="216" t="s">
        <v>230</v>
      </c>
      <c r="D182" s="209"/>
      <c r="E182" s="210"/>
      <c r="F182" s="210">
        <f t="shared" si="4"/>
        <v>0</v>
      </c>
      <c r="G182" s="210" t="e">
        <f>E182/#REF!*100</f>
        <v>#REF!</v>
      </c>
      <c r="H182" s="223" t="s">
        <v>362</v>
      </c>
      <c r="I182" s="223" t="s">
        <v>362</v>
      </c>
      <c r="J182" s="210"/>
      <c r="K182" s="210"/>
      <c r="L182" s="217" t="s">
        <v>362</v>
      </c>
      <c r="M182" s="217" t="s">
        <v>362</v>
      </c>
      <c r="N182" s="222">
        <v>11.04</v>
      </c>
      <c r="O182" s="222">
        <v>11.44</v>
      </c>
      <c r="P182" s="218" t="s">
        <v>362</v>
      </c>
      <c r="Q182" s="218" t="s">
        <v>362</v>
      </c>
      <c r="R182" s="218" t="s">
        <v>362</v>
      </c>
      <c r="S182" s="218" t="s">
        <v>362</v>
      </c>
    </row>
    <row r="183" spans="1:19" s="204" customFormat="1" x14ac:dyDescent="0.25">
      <c r="A183" s="208">
        <v>61</v>
      </c>
      <c r="B183" s="244" t="s">
        <v>238</v>
      </c>
      <c r="C183" s="216" t="s">
        <v>239</v>
      </c>
      <c r="D183" s="209"/>
      <c r="E183" s="210"/>
      <c r="F183" s="210">
        <f t="shared" si="4"/>
        <v>0</v>
      </c>
      <c r="G183" s="210" t="e">
        <f>E183/#REF!*100</f>
        <v>#REF!</v>
      </c>
      <c r="H183" s="223" t="s">
        <v>362</v>
      </c>
      <c r="I183" s="223" t="s">
        <v>362</v>
      </c>
      <c r="J183" s="210">
        <v>27.91</v>
      </c>
      <c r="K183" s="210">
        <v>31.78</v>
      </c>
      <c r="L183" s="217" t="s">
        <v>362</v>
      </c>
      <c r="M183" s="217" t="s">
        <v>362</v>
      </c>
      <c r="N183" s="217" t="s">
        <v>362</v>
      </c>
      <c r="O183" s="217" t="s">
        <v>362</v>
      </c>
      <c r="P183" s="218" t="s">
        <v>362</v>
      </c>
      <c r="Q183" s="218" t="s">
        <v>362</v>
      </c>
      <c r="R183" s="218" t="s">
        <v>362</v>
      </c>
      <c r="S183" s="218" t="s">
        <v>362</v>
      </c>
    </row>
    <row r="184" spans="1:19" s="204" customFormat="1" ht="30" x14ac:dyDescent="0.25">
      <c r="A184" s="208">
        <v>62</v>
      </c>
      <c r="B184" s="244" t="s">
        <v>347</v>
      </c>
      <c r="C184" s="216" t="s">
        <v>348</v>
      </c>
      <c r="D184" s="209">
        <v>17.38</v>
      </c>
      <c r="E184" s="210">
        <v>13.49</v>
      </c>
      <c r="F184" s="210">
        <f t="shared" si="4"/>
        <v>234.4562</v>
      </c>
      <c r="G184" s="210" t="e">
        <f>E184/#REF!*100</f>
        <v>#REF!</v>
      </c>
      <c r="H184" s="210">
        <v>13.49</v>
      </c>
      <c r="I184" s="210">
        <v>14.58</v>
      </c>
      <c r="J184" s="223" t="s">
        <v>362</v>
      </c>
      <c r="K184" s="223" t="s">
        <v>362</v>
      </c>
      <c r="L184" s="222">
        <v>25.02</v>
      </c>
      <c r="M184" s="222">
        <v>26.89</v>
      </c>
      <c r="N184" s="217" t="s">
        <v>362</v>
      </c>
      <c r="O184" s="217" t="s">
        <v>362</v>
      </c>
      <c r="P184" s="218" t="s">
        <v>362</v>
      </c>
      <c r="Q184" s="218" t="s">
        <v>362</v>
      </c>
      <c r="R184" s="218" t="s">
        <v>362</v>
      </c>
      <c r="S184" s="218" t="s">
        <v>362</v>
      </c>
    </row>
    <row r="185" spans="1:19" s="204" customFormat="1" x14ac:dyDescent="0.25">
      <c r="A185" s="208">
        <v>63</v>
      </c>
      <c r="B185" s="244" t="s">
        <v>363</v>
      </c>
      <c r="C185" s="216" t="s">
        <v>56</v>
      </c>
      <c r="D185" s="209"/>
      <c r="E185" s="210"/>
      <c r="F185" s="210"/>
      <c r="G185" s="210"/>
      <c r="H185" s="231" t="s">
        <v>362</v>
      </c>
      <c r="I185" s="231" t="s">
        <v>362</v>
      </c>
      <c r="J185" s="231">
        <v>16.989999999999998</v>
      </c>
      <c r="K185" s="231">
        <v>19</v>
      </c>
      <c r="L185" s="222" t="s">
        <v>362</v>
      </c>
      <c r="M185" s="222" t="s">
        <v>362</v>
      </c>
      <c r="N185" s="217" t="s">
        <v>362</v>
      </c>
      <c r="O185" s="217" t="s">
        <v>362</v>
      </c>
      <c r="P185" s="218" t="s">
        <v>362</v>
      </c>
      <c r="Q185" s="218" t="s">
        <v>362</v>
      </c>
      <c r="R185" s="218" t="s">
        <v>362</v>
      </c>
      <c r="S185" s="218" t="s">
        <v>362</v>
      </c>
    </row>
    <row r="186" spans="1:19" s="204" customFormat="1" ht="30" customHeight="1" x14ac:dyDescent="0.25">
      <c r="A186" s="208">
        <v>64</v>
      </c>
      <c r="B186" s="244" t="s">
        <v>45</v>
      </c>
      <c r="C186" s="216" t="s">
        <v>56</v>
      </c>
      <c r="D186" s="209">
        <v>1821.5039999999999</v>
      </c>
      <c r="E186" s="210">
        <v>29.22</v>
      </c>
      <c r="F186" s="210">
        <f t="shared" si="4"/>
        <v>53224.346879999997</v>
      </c>
      <c r="G186" s="210" t="e">
        <f>E186/#REF!*100</f>
        <v>#REF!</v>
      </c>
      <c r="H186" s="210">
        <v>29.22</v>
      </c>
      <c r="I186" s="210">
        <v>32.090000000000003</v>
      </c>
      <c r="J186" s="210">
        <v>29.22</v>
      </c>
      <c r="K186" s="210">
        <v>32.090000000000003</v>
      </c>
      <c r="L186" s="217" t="s">
        <v>362</v>
      </c>
      <c r="M186" s="217" t="s">
        <v>362</v>
      </c>
      <c r="N186" s="217" t="s">
        <v>362</v>
      </c>
      <c r="O186" s="217" t="s">
        <v>362</v>
      </c>
      <c r="P186" s="218" t="s">
        <v>362</v>
      </c>
      <c r="Q186" s="218" t="s">
        <v>362</v>
      </c>
      <c r="R186" s="218" t="s">
        <v>362</v>
      </c>
      <c r="S186" s="218" t="s">
        <v>362</v>
      </c>
    </row>
    <row r="187" spans="1:19" s="204" customFormat="1" ht="15" customHeight="1" x14ac:dyDescent="0.25">
      <c r="A187" s="328">
        <v>65</v>
      </c>
      <c r="B187" s="356" t="s">
        <v>240</v>
      </c>
      <c r="C187" s="216" t="s">
        <v>241</v>
      </c>
      <c r="D187" s="209"/>
      <c r="E187" s="210"/>
      <c r="F187" s="210">
        <f t="shared" si="4"/>
        <v>0</v>
      </c>
      <c r="G187" s="210" t="e">
        <f>E187/#REF!*100</f>
        <v>#REF!</v>
      </c>
      <c r="H187" s="223" t="s">
        <v>362</v>
      </c>
      <c r="I187" s="223" t="s">
        <v>362</v>
      </c>
      <c r="J187" s="223" t="s">
        <v>362</v>
      </c>
      <c r="K187" s="223" t="s">
        <v>362</v>
      </c>
      <c r="L187" s="217" t="s">
        <v>362</v>
      </c>
      <c r="M187" s="217" t="s">
        <v>362</v>
      </c>
      <c r="N187" s="222">
        <v>2.67</v>
      </c>
      <c r="O187" s="222">
        <v>2.67</v>
      </c>
      <c r="P187" s="218" t="s">
        <v>362</v>
      </c>
      <c r="Q187" s="218" t="s">
        <v>362</v>
      </c>
      <c r="R187" s="218" t="s">
        <v>362</v>
      </c>
      <c r="S187" s="218" t="s">
        <v>362</v>
      </c>
    </row>
    <row r="188" spans="1:19" s="204" customFormat="1" x14ac:dyDescent="0.25">
      <c r="A188" s="330"/>
      <c r="B188" s="357"/>
      <c r="C188" s="216" t="s">
        <v>56</v>
      </c>
      <c r="D188" s="209"/>
      <c r="E188" s="210"/>
      <c r="F188" s="210">
        <f t="shared" si="4"/>
        <v>0</v>
      </c>
      <c r="G188" s="210" t="e">
        <f>E188/#REF!*100</f>
        <v>#REF!</v>
      </c>
      <c r="H188" s="223" t="s">
        <v>362</v>
      </c>
      <c r="I188" s="223" t="s">
        <v>362</v>
      </c>
      <c r="J188" s="223" t="s">
        <v>362</v>
      </c>
      <c r="K188" s="223" t="s">
        <v>362</v>
      </c>
      <c r="L188" s="217" t="s">
        <v>362</v>
      </c>
      <c r="M188" s="217" t="s">
        <v>362</v>
      </c>
      <c r="N188" s="222">
        <v>11.42</v>
      </c>
      <c r="O188" s="222">
        <v>13</v>
      </c>
      <c r="P188" s="218" t="s">
        <v>362</v>
      </c>
      <c r="Q188" s="218" t="s">
        <v>362</v>
      </c>
      <c r="R188" s="218" t="s">
        <v>362</v>
      </c>
      <c r="S188" s="218" t="s">
        <v>362</v>
      </c>
    </row>
    <row r="189" spans="1:19" s="204" customFormat="1" ht="51.75" customHeight="1" x14ac:dyDescent="0.25">
      <c r="A189" s="208">
        <v>66</v>
      </c>
      <c r="B189" s="244" t="s">
        <v>245</v>
      </c>
      <c r="C189" s="216" t="s">
        <v>56</v>
      </c>
      <c r="D189" s="209">
        <v>5.75</v>
      </c>
      <c r="E189" s="210">
        <v>38.22</v>
      </c>
      <c r="F189" s="210">
        <f t="shared" si="4"/>
        <v>219.76499999999999</v>
      </c>
      <c r="G189" s="210" t="e">
        <f>E189/#REF!*100</f>
        <v>#REF!</v>
      </c>
      <c r="H189" s="210">
        <v>38.22</v>
      </c>
      <c r="I189" s="210">
        <v>42.31</v>
      </c>
      <c r="J189" s="210">
        <v>38.22</v>
      </c>
      <c r="K189" s="210">
        <v>42.31</v>
      </c>
      <c r="L189" s="217" t="s">
        <v>362</v>
      </c>
      <c r="M189" s="217" t="s">
        <v>362</v>
      </c>
      <c r="N189" s="222">
        <v>21.56</v>
      </c>
      <c r="O189" s="222">
        <v>23.65</v>
      </c>
      <c r="P189" s="218" t="s">
        <v>362</v>
      </c>
      <c r="Q189" s="218" t="s">
        <v>362</v>
      </c>
      <c r="R189" s="218" t="s">
        <v>362</v>
      </c>
      <c r="S189" s="218" t="s">
        <v>362</v>
      </c>
    </row>
    <row r="190" spans="1:19" s="204" customFormat="1" ht="40.5" customHeight="1" x14ac:dyDescent="0.25">
      <c r="A190" s="208">
        <v>67</v>
      </c>
      <c r="B190" s="244" t="s">
        <v>323</v>
      </c>
      <c r="C190" s="216" t="s">
        <v>56</v>
      </c>
      <c r="D190" s="209">
        <v>8</v>
      </c>
      <c r="E190" s="210">
        <v>27.44</v>
      </c>
      <c r="F190" s="210">
        <f t="shared" si="4"/>
        <v>219.52</v>
      </c>
      <c r="G190" s="210" t="e">
        <f>E190/#REF!*100</f>
        <v>#REF!</v>
      </c>
      <c r="H190" s="210">
        <v>27.44</v>
      </c>
      <c r="I190" s="210">
        <v>30.46</v>
      </c>
      <c r="J190" s="210">
        <v>27.44</v>
      </c>
      <c r="K190" s="210">
        <v>30.46</v>
      </c>
      <c r="L190" s="217" t="s">
        <v>362</v>
      </c>
      <c r="M190" s="217" t="s">
        <v>362</v>
      </c>
      <c r="N190" s="217" t="s">
        <v>362</v>
      </c>
      <c r="O190" s="217" t="s">
        <v>362</v>
      </c>
      <c r="P190" s="218" t="s">
        <v>362</v>
      </c>
      <c r="Q190" s="218" t="s">
        <v>362</v>
      </c>
      <c r="R190" s="218" t="s">
        <v>362</v>
      </c>
      <c r="S190" s="218" t="s">
        <v>362</v>
      </c>
    </row>
    <row r="191" spans="1:19" s="204" customFormat="1" ht="30" customHeight="1" x14ac:dyDescent="0.25">
      <c r="A191" s="208">
        <v>68</v>
      </c>
      <c r="B191" s="244" t="s">
        <v>46</v>
      </c>
      <c r="C191" s="216" t="s">
        <v>57</v>
      </c>
      <c r="D191" s="209">
        <f>4271.4</f>
        <v>4271.3999999999996</v>
      </c>
      <c r="E191" s="210">
        <v>27.56</v>
      </c>
      <c r="F191" s="210">
        <f t="shared" si="4"/>
        <v>117719.78399999999</v>
      </c>
      <c r="G191" s="210" t="e">
        <f>E191/#REF!*100</f>
        <v>#REF!</v>
      </c>
      <c r="H191" s="210">
        <f>22.97*1.2</f>
        <v>27.563999999999997</v>
      </c>
      <c r="I191" s="210">
        <f>25.38*1.2</f>
        <v>30.455999999999996</v>
      </c>
      <c r="J191" s="210">
        <f>28.02*1.2</f>
        <v>33.623999999999995</v>
      </c>
      <c r="K191" s="210">
        <f>32.04*1.2</f>
        <v>38.448</v>
      </c>
      <c r="L191" s="222">
        <f>15.54*1.2</f>
        <v>18.648</v>
      </c>
      <c r="M191" s="222">
        <f>17.17*1.2</f>
        <v>20.604000000000003</v>
      </c>
      <c r="N191" s="222">
        <f>19.64*1.2</f>
        <v>23.568000000000001</v>
      </c>
      <c r="O191" s="222">
        <f>22.47*1.2</f>
        <v>26.963999999999999</v>
      </c>
      <c r="P191" s="218" t="s">
        <v>362</v>
      </c>
      <c r="Q191" s="218" t="s">
        <v>362</v>
      </c>
      <c r="R191" s="218" t="s">
        <v>362</v>
      </c>
      <c r="S191" s="218" t="s">
        <v>362</v>
      </c>
    </row>
    <row r="192" spans="1:19" s="204" customFormat="1" x14ac:dyDescent="0.25">
      <c r="A192" s="328">
        <v>69</v>
      </c>
      <c r="B192" s="356" t="s">
        <v>247</v>
      </c>
      <c r="C192" s="216" t="s">
        <v>233</v>
      </c>
      <c r="D192" s="209">
        <v>0</v>
      </c>
      <c r="E192" s="210"/>
      <c r="F192" s="210">
        <f t="shared" si="4"/>
        <v>0</v>
      </c>
      <c r="G192" s="210" t="e">
        <f>E192/#REF!*100</f>
        <v>#REF!</v>
      </c>
      <c r="H192" s="223" t="s">
        <v>362</v>
      </c>
      <c r="I192" s="223" t="s">
        <v>362</v>
      </c>
      <c r="J192" s="210">
        <v>40.68</v>
      </c>
      <c r="K192" s="210">
        <v>43.88</v>
      </c>
      <c r="L192" s="223" t="s">
        <v>362</v>
      </c>
      <c r="M192" s="223" t="s">
        <v>362</v>
      </c>
      <c r="N192" s="223" t="s">
        <v>362</v>
      </c>
      <c r="O192" s="223" t="s">
        <v>362</v>
      </c>
      <c r="P192" s="218" t="s">
        <v>362</v>
      </c>
      <c r="Q192" s="218" t="s">
        <v>362</v>
      </c>
      <c r="R192" s="218" t="s">
        <v>362</v>
      </c>
      <c r="S192" s="218" t="s">
        <v>362</v>
      </c>
    </row>
    <row r="193" spans="1:19" s="204" customFormat="1" x14ac:dyDescent="0.25">
      <c r="A193" s="329"/>
      <c r="B193" s="358"/>
      <c r="C193" s="216" t="s">
        <v>234</v>
      </c>
      <c r="D193" s="209">
        <v>0</v>
      </c>
      <c r="E193" s="210"/>
      <c r="F193" s="210">
        <f t="shared" si="4"/>
        <v>0</v>
      </c>
      <c r="G193" s="210" t="e">
        <f>E193/#REF!*100</f>
        <v>#REF!</v>
      </c>
      <c r="H193" s="223" t="s">
        <v>362</v>
      </c>
      <c r="I193" s="223" t="s">
        <v>362</v>
      </c>
      <c r="J193" s="210">
        <v>16.25</v>
      </c>
      <c r="K193" s="210">
        <v>18.28</v>
      </c>
      <c r="L193" s="223" t="s">
        <v>362</v>
      </c>
      <c r="M193" s="223" t="s">
        <v>362</v>
      </c>
      <c r="N193" s="223" t="s">
        <v>362</v>
      </c>
      <c r="O193" s="223" t="s">
        <v>362</v>
      </c>
      <c r="P193" s="218" t="s">
        <v>362</v>
      </c>
      <c r="Q193" s="218" t="s">
        <v>362</v>
      </c>
      <c r="R193" s="218" t="s">
        <v>362</v>
      </c>
      <c r="S193" s="218" t="s">
        <v>362</v>
      </c>
    </row>
    <row r="194" spans="1:19" s="204" customFormat="1" ht="30" customHeight="1" x14ac:dyDescent="0.25">
      <c r="A194" s="330"/>
      <c r="B194" s="357"/>
      <c r="C194" s="216" t="s">
        <v>365</v>
      </c>
      <c r="D194" s="209">
        <v>0</v>
      </c>
      <c r="E194" s="210"/>
      <c r="F194" s="210">
        <f t="shared" si="4"/>
        <v>0</v>
      </c>
      <c r="G194" s="210" t="e">
        <f>E194/#REF!*100</f>
        <v>#REF!</v>
      </c>
      <c r="H194" s="223" t="s">
        <v>362</v>
      </c>
      <c r="I194" s="223" t="s">
        <v>362</v>
      </c>
      <c r="J194" s="223" t="s">
        <v>362</v>
      </c>
      <c r="K194" s="223" t="s">
        <v>362</v>
      </c>
      <c r="L194" s="223" t="s">
        <v>362</v>
      </c>
      <c r="M194" s="223" t="s">
        <v>362</v>
      </c>
      <c r="N194" s="222">
        <v>53.98</v>
      </c>
      <c r="O194" s="222">
        <v>53.08</v>
      </c>
      <c r="P194" s="218" t="s">
        <v>362</v>
      </c>
      <c r="Q194" s="218" t="s">
        <v>362</v>
      </c>
      <c r="R194" s="218" t="s">
        <v>362</v>
      </c>
      <c r="S194" s="218" t="s">
        <v>362</v>
      </c>
    </row>
    <row r="195" spans="1:19" s="204" customFormat="1" ht="60" x14ac:dyDescent="0.25">
      <c r="A195" s="208">
        <v>70</v>
      </c>
      <c r="B195" s="244" t="s">
        <v>123</v>
      </c>
      <c r="C195" s="216" t="s">
        <v>282</v>
      </c>
      <c r="D195" s="209">
        <v>4.1399999999999997</v>
      </c>
      <c r="E195" s="210">
        <v>29.58</v>
      </c>
      <c r="F195" s="210">
        <f t="shared" si="4"/>
        <v>122.46119999999998</v>
      </c>
      <c r="G195" s="210" t="e">
        <f>E195/#REF!*100</f>
        <v>#REF!</v>
      </c>
      <c r="H195" s="210">
        <v>29.58</v>
      </c>
      <c r="I195" s="210">
        <v>32.93</v>
      </c>
      <c r="J195" s="210">
        <v>29.58</v>
      </c>
      <c r="K195" s="210">
        <v>32.93</v>
      </c>
      <c r="L195" s="222">
        <v>36.79</v>
      </c>
      <c r="M195" s="222">
        <v>34.68</v>
      </c>
      <c r="N195" s="222">
        <v>36.79</v>
      </c>
      <c r="O195" s="222">
        <v>34.68</v>
      </c>
      <c r="P195" s="218" t="s">
        <v>362</v>
      </c>
      <c r="Q195" s="218" t="s">
        <v>362</v>
      </c>
      <c r="R195" s="218" t="s">
        <v>362</v>
      </c>
      <c r="S195" s="218" t="s">
        <v>362</v>
      </c>
    </row>
    <row r="196" spans="1:19" s="204" customFormat="1" x14ac:dyDescent="0.25">
      <c r="A196" s="208">
        <v>71</v>
      </c>
      <c r="B196" s="244" t="s">
        <v>47</v>
      </c>
      <c r="C196" s="216" t="s">
        <v>58</v>
      </c>
      <c r="D196" s="209">
        <v>1458.173</v>
      </c>
      <c r="E196" s="210">
        <v>24.32</v>
      </c>
      <c r="F196" s="210">
        <f t="shared" si="4"/>
        <v>35462.767359999998</v>
      </c>
      <c r="G196" s="210" t="e">
        <f>E196/#REF!*100</f>
        <v>#REF!</v>
      </c>
      <c r="H196" s="210">
        <v>24.32</v>
      </c>
      <c r="I196" s="210">
        <v>25.89</v>
      </c>
      <c r="J196" s="210">
        <v>24.32</v>
      </c>
      <c r="K196" s="210">
        <v>25.89</v>
      </c>
      <c r="L196" s="222">
        <v>27.57</v>
      </c>
      <c r="M196" s="222">
        <v>30.28</v>
      </c>
      <c r="N196" s="222">
        <v>34.4</v>
      </c>
      <c r="O196" s="222">
        <v>40.25</v>
      </c>
      <c r="P196" s="218" t="s">
        <v>362</v>
      </c>
      <c r="Q196" s="218" t="s">
        <v>362</v>
      </c>
      <c r="R196" s="218" t="s">
        <v>362</v>
      </c>
      <c r="S196" s="218" t="s">
        <v>362</v>
      </c>
    </row>
    <row r="197" spans="1:19" s="204" customFormat="1" x14ac:dyDescent="0.25">
      <c r="A197" s="208">
        <v>72</v>
      </c>
      <c r="B197" s="244" t="s">
        <v>221</v>
      </c>
      <c r="C197" s="216" t="s">
        <v>220</v>
      </c>
      <c r="D197" s="209"/>
      <c r="E197" s="210"/>
      <c r="F197" s="210">
        <f t="shared" si="4"/>
        <v>0</v>
      </c>
      <c r="G197" s="210" t="e">
        <f>E197/#REF!*100</f>
        <v>#REF!</v>
      </c>
      <c r="H197" s="223" t="s">
        <v>362</v>
      </c>
      <c r="I197" s="223" t="s">
        <v>362</v>
      </c>
      <c r="J197" s="210">
        <v>22.51</v>
      </c>
      <c r="K197" s="210">
        <v>22.51</v>
      </c>
      <c r="L197" s="217" t="s">
        <v>362</v>
      </c>
      <c r="M197" s="217" t="s">
        <v>362</v>
      </c>
      <c r="N197" s="222">
        <v>20.43</v>
      </c>
      <c r="O197" s="222">
        <v>28.94</v>
      </c>
      <c r="P197" s="218" t="s">
        <v>362</v>
      </c>
      <c r="Q197" s="218" t="s">
        <v>362</v>
      </c>
      <c r="R197" s="218" t="s">
        <v>362</v>
      </c>
      <c r="S197" s="218" t="s">
        <v>362</v>
      </c>
    </row>
    <row r="198" spans="1:19" s="204" customFormat="1" x14ac:dyDescent="0.25">
      <c r="A198" s="208">
        <v>73</v>
      </c>
      <c r="B198" s="244" t="s">
        <v>48</v>
      </c>
      <c r="C198" s="216" t="s">
        <v>59</v>
      </c>
      <c r="D198" s="209">
        <v>512.9</v>
      </c>
      <c r="E198" s="210">
        <v>53.87</v>
      </c>
      <c r="F198" s="210">
        <f t="shared" si="4"/>
        <v>27629.922999999999</v>
      </c>
      <c r="G198" s="210" t="e">
        <f>E198/#REF!*100</f>
        <v>#REF!</v>
      </c>
      <c r="H198" s="210">
        <v>53.87</v>
      </c>
      <c r="I198" s="210">
        <v>59.15</v>
      </c>
      <c r="J198" s="210">
        <v>57.11</v>
      </c>
      <c r="K198" s="210">
        <v>64.17</v>
      </c>
      <c r="L198" s="222">
        <v>38.06</v>
      </c>
      <c r="M198" s="222">
        <v>41.79</v>
      </c>
      <c r="N198" s="222">
        <v>44.4</v>
      </c>
      <c r="O198" s="222">
        <v>47.2</v>
      </c>
      <c r="P198" s="218" t="s">
        <v>362</v>
      </c>
      <c r="Q198" s="218" t="s">
        <v>362</v>
      </c>
      <c r="R198" s="218" t="s">
        <v>362</v>
      </c>
      <c r="S198" s="218" t="s">
        <v>362</v>
      </c>
    </row>
    <row r="199" spans="1:19" s="204" customFormat="1" ht="30" x14ac:dyDescent="0.25">
      <c r="A199" s="208">
        <v>74</v>
      </c>
      <c r="B199" s="244" t="s">
        <v>242</v>
      </c>
      <c r="C199" s="216" t="s">
        <v>59</v>
      </c>
      <c r="D199" s="209"/>
      <c r="E199" s="210"/>
      <c r="F199" s="210">
        <f t="shared" si="4"/>
        <v>0</v>
      </c>
      <c r="G199" s="210" t="e">
        <f>E199/#REF!*100</f>
        <v>#REF!</v>
      </c>
      <c r="H199" s="223" t="s">
        <v>362</v>
      </c>
      <c r="I199" s="223" t="s">
        <v>362</v>
      </c>
      <c r="J199" s="223" t="s">
        <v>362</v>
      </c>
      <c r="K199" s="223" t="s">
        <v>362</v>
      </c>
      <c r="L199" s="217" t="s">
        <v>362</v>
      </c>
      <c r="M199" s="217" t="s">
        <v>362</v>
      </c>
      <c r="N199" s="222">
        <v>6.4</v>
      </c>
      <c r="O199" s="222">
        <v>7.46</v>
      </c>
      <c r="P199" s="218" t="s">
        <v>362</v>
      </c>
      <c r="Q199" s="218" t="s">
        <v>362</v>
      </c>
      <c r="R199" s="218" t="s">
        <v>362</v>
      </c>
      <c r="S199" s="218" t="s">
        <v>362</v>
      </c>
    </row>
    <row r="200" spans="1:19" s="204" customFormat="1" ht="30" x14ac:dyDescent="0.25">
      <c r="A200" s="208">
        <v>75</v>
      </c>
      <c r="B200" s="244" t="s">
        <v>49</v>
      </c>
      <c r="C200" s="216" t="s">
        <v>59</v>
      </c>
      <c r="D200" s="209"/>
      <c r="E200" s="210"/>
      <c r="F200" s="210">
        <f t="shared" si="4"/>
        <v>0</v>
      </c>
      <c r="G200" s="210" t="e">
        <f>E200/#REF!*100</f>
        <v>#REF!</v>
      </c>
      <c r="H200" s="223" t="s">
        <v>362</v>
      </c>
      <c r="I200" s="223" t="s">
        <v>362</v>
      </c>
      <c r="J200" s="210">
        <v>40.159999999999997</v>
      </c>
      <c r="K200" s="210">
        <v>42.34</v>
      </c>
      <c r="L200" s="223" t="s">
        <v>362</v>
      </c>
      <c r="M200" s="223" t="s">
        <v>362</v>
      </c>
      <c r="N200" s="222">
        <v>39.07</v>
      </c>
      <c r="O200" s="222">
        <v>39.9</v>
      </c>
      <c r="P200" s="218" t="s">
        <v>362</v>
      </c>
      <c r="Q200" s="218" t="s">
        <v>362</v>
      </c>
      <c r="R200" s="218" t="s">
        <v>362</v>
      </c>
      <c r="S200" s="218" t="s">
        <v>362</v>
      </c>
    </row>
    <row r="201" spans="1:19" s="204" customFormat="1" ht="30" x14ac:dyDescent="0.25">
      <c r="A201" s="208">
        <v>76</v>
      </c>
      <c r="B201" s="244" t="s">
        <v>225</v>
      </c>
      <c r="C201" s="216" t="s">
        <v>59</v>
      </c>
      <c r="D201" s="209"/>
      <c r="E201" s="210"/>
      <c r="F201" s="210">
        <f t="shared" si="4"/>
        <v>0</v>
      </c>
      <c r="G201" s="210" t="e">
        <f>E201/#REF!*100</f>
        <v>#REF!</v>
      </c>
      <c r="H201" s="223" t="s">
        <v>362</v>
      </c>
      <c r="I201" s="223" t="s">
        <v>362</v>
      </c>
      <c r="J201" s="223" t="s">
        <v>362</v>
      </c>
      <c r="K201" s="223" t="s">
        <v>362</v>
      </c>
      <c r="L201" s="217" t="s">
        <v>362</v>
      </c>
      <c r="M201" s="217" t="s">
        <v>362</v>
      </c>
      <c r="N201" s="222">
        <v>64.53</v>
      </c>
      <c r="O201" s="222">
        <v>68.819999999999993</v>
      </c>
      <c r="P201" s="218" t="s">
        <v>362</v>
      </c>
      <c r="Q201" s="218" t="s">
        <v>362</v>
      </c>
      <c r="R201" s="218" t="s">
        <v>362</v>
      </c>
      <c r="S201" s="218" t="s">
        <v>362</v>
      </c>
    </row>
    <row r="202" spans="1:19" s="204" customFormat="1" x14ac:dyDescent="0.25">
      <c r="A202" s="208">
        <v>77</v>
      </c>
      <c r="B202" s="244" t="s">
        <v>141</v>
      </c>
      <c r="C202" s="216" t="s">
        <v>60</v>
      </c>
      <c r="D202" s="209">
        <v>465.3</v>
      </c>
      <c r="E202" s="210">
        <v>56.06</v>
      </c>
      <c r="F202" s="210">
        <f t="shared" si="4"/>
        <v>26084.718000000001</v>
      </c>
      <c r="G202" s="210" t="e">
        <f>E202/#REF!*100</f>
        <v>#REF!</v>
      </c>
      <c r="H202" s="210">
        <v>56.06</v>
      </c>
      <c r="I202" s="210">
        <v>64.14</v>
      </c>
      <c r="J202" s="210">
        <v>66.47</v>
      </c>
      <c r="K202" s="210">
        <v>72.98</v>
      </c>
      <c r="L202" s="222">
        <v>38.71</v>
      </c>
      <c r="M202" s="222">
        <v>44.29</v>
      </c>
      <c r="N202" s="222">
        <v>43.52</v>
      </c>
      <c r="O202" s="222">
        <v>47.78</v>
      </c>
      <c r="P202" s="218" t="s">
        <v>362</v>
      </c>
      <c r="Q202" s="218" t="s">
        <v>362</v>
      </c>
      <c r="R202" s="218" t="s">
        <v>362</v>
      </c>
      <c r="S202" s="218" t="s">
        <v>362</v>
      </c>
    </row>
    <row r="203" spans="1:19" s="204" customFormat="1" ht="36.75" customHeight="1" x14ac:dyDescent="0.25">
      <c r="A203" s="208">
        <v>78</v>
      </c>
      <c r="B203" s="244" t="s">
        <v>44</v>
      </c>
      <c r="C203" s="216" t="s">
        <v>61</v>
      </c>
      <c r="D203" s="209">
        <v>356.91399999999999</v>
      </c>
      <c r="E203" s="210">
        <v>56.82</v>
      </c>
      <c r="F203" s="210">
        <f t="shared" si="4"/>
        <v>20279.853479999998</v>
      </c>
      <c r="G203" s="210" t="e">
        <f>E203/#REF!*100</f>
        <v>#REF!</v>
      </c>
      <c r="H203" s="210">
        <v>56.82</v>
      </c>
      <c r="I203" s="210">
        <v>62.03</v>
      </c>
      <c r="J203" s="210">
        <v>56.82</v>
      </c>
      <c r="K203" s="210">
        <v>62.03</v>
      </c>
      <c r="L203" s="222">
        <v>53.43</v>
      </c>
      <c r="M203" s="222">
        <v>58.66</v>
      </c>
      <c r="N203" s="222">
        <v>53.43</v>
      </c>
      <c r="O203" s="222">
        <v>58.66</v>
      </c>
      <c r="P203" s="218" t="s">
        <v>362</v>
      </c>
      <c r="Q203" s="218" t="s">
        <v>362</v>
      </c>
      <c r="R203" s="218" t="s">
        <v>362</v>
      </c>
      <c r="S203" s="218" t="s">
        <v>362</v>
      </c>
    </row>
    <row r="204" spans="1:19" s="204" customFormat="1" ht="30.75" customHeight="1" x14ac:dyDescent="0.25">
      <c r="A204" s="208">
        <v>79</v>
      </c>
      <c r="B204" s="244" t="s">
        <v>50</v>
      </c>
      <c r="C204" s="216" t="s">
        <v>62</v>
      </c>
      <c r="D204" s="209">
        <v>289</v>
      </c>
      <c r="E204" s="210">
        <v>51.42</v>
      </c>
      <c r="F204" s="210">
        <f t="shared" si="4"/>
        <v>14860.380000000001</v>
      </c>
      <c r="G204" s="210" t="e">
        <f>E204/#REF!*100</f>
        <v>#REF!</v>
      </c>
      <c r="H204" s="210">
        <v>51.42</v>
      </c>
      <c r="I204" s="210">
        <v>55.35</v>
      </c>
      <c r="J204" s="210">
        <v>51.42</v>
      </c>
      <c r="K204" s="210">
        <v>55.35</v>
      </c>
      <c r="L204" s="222">
        <v>99.93</v>
      </c>
      <c r="M204" s="222">
        <v>109.45</v>
      </c>
      <c r="N204" s="222">
        <v>99.93</v>
      </c>
      <c r="O204" s="222">
        <v>109.45</v>
      </c>
      <c r="P204" s="218" t="s">
        <v>362</v>
      </c>
      <c r="Q204" s="218" t="s">
        <v>362</v>
      </c>
      <c r="R204" s="218" t="s">
        <v>362</v>
      </c>
      <c r="S204" s="218" t="s">
        <v>362</v>
      </c>
    </row>
    <row r="205" spans="1:19" s="204" customFormat="1" ht="42.75" customHeight="1" x14ac:dyDescent="0.25">
      <c r="A205" s="208">
        <v>80</v>
      </c>
      <c r="B205" s="244" t="s">
        <v>309</v>
      </c>
      <c r="C205" s="216" t="s">
        <v>62</v>
      </c>
      <c r="D205" s="209">
        <v>19.48</v>
      </c>
      <c r="E205" s="210">
        <v>46.02</v>
      </c>
      <c r="F205" s="210">
        <f t="shared" si="4"/>
        <v>896.46960000000013</v>
      </c>
      <c r="G205" s="210" t="e">
        <f>E205/#REF!*100</f>
        <v>#REF!</v>
      </c>
      <c r="H205" s="210">
        <v>46.02</v>
      </c>
      <c r="I205" s="210">
        <v>50.53</v>
      </c>
      <c r="J205" s="210">
        <v>46.02</v>
      </c>
      <c r="K205" s="210">
        <v>50.53</v>
      </c>
      <c r="L205" s="222">
        <v>83.21</v>
      </c>
      <c r="M205" s="222">
        <v>91.36</v>
      </c>
      <c r="N205" s="222">
        <v>83.21</v>
      </c>
      <c r="O205" s="222">
        <v>91.36</v>
      </c>
      <c r="P205" s="218" t="s">
        <v>362</v>
      </c>
      <c r="Q205" s="218" t="s">
        <v>362</v>
      </c>
      <c r="R205" s="218" t="s">
        <v>362</v>
      </c>
      <c r="S205" s="218" t="s">
        <v>362</v>
      </c>
    </row>
    <row r="206" spans="1:19" s="204" customFormat="1" ht="38.25" customHeight="1" x14ac:dyDescent="0.25">
      <c r="A206" s="208">
        <v>81</v>
      </c>
      <c r="B206" s="244" t="s">
        <v>51</v>
      </c>
      <c r="C206" s="216" t="s">
        <v>63</v>
      </c>
      <c r="D206" s="209">
        <v>127.88</v>
      </c>
      <c r="E206" s="210">
        <v>55.04</v>
      </c>
      <c r="F206" s="210">
        <f t="shared" si="4"/>
        <v>7038.5151999999998</v>
      </c>
      <c r="G206" s="210" t="e">
        <f>E206/#REF!*100</f>
        <v>#REF!</v>
      </c>
      <c r="H206" s="210">
        <v>55.04</v>
      </c>
      <c r="I206" s="210">
        <v>58.65</v>
      </c>
      <c r="J206" s="210">
        <v>55.04</v>
      </c>
      <c r="K206" s="210">
        <v>58.65</v>
      </c>
      <c r="L206" s="222">
        <v>59.39</v>
      </c>
      <c r="M206" s="222">
        <v>61.47</v>
      </c>
      <c r="N206" s="222">
        <v>59.6</v>
      </c>
      <c r="O206" s="222">
        <v>61.47</v>
      </c>
      <c r="P206" s="218" t="s">
        <v>362</v>
      </c>
      <c r="Q206" s="218" t="s">
        <v>362</v>
      </c>
      <c r="R206" s="218" t="s">
        <v>362</v>
      </c>
      <c r="S206" s="218" t="s">
        <v>362</v>
      </c>
    </row>
    <row r="207" spans="1:19" s="204" customFormat="1" ht="30" x14ac:dyDescent="0.25">
      <c r="A207" s="208">
        <v>82</v>
      </c>
      <c r="B207" s="244" t="s">
        <v>244</v>
      </c>
      <c r="C207" s="216" t="s">
        <v>103</v>
      </c>
      <c r="D207" s="209">
        <v>461.6</v>
      </c>
      <c r="E207" s="210">
        <v>32.74</v>
      </c>
      <c r="F207" s="210">
        <f t="shared" si="4"/>
        <v>15112.784000000001</v>
      </c>
      <c r="G207" s="210" t="e">
        <f>E207/#REF!*100</f>
        <v>#REF!</v>
      </c>
      <c r="H207" s="210">
        <v>32.74</v>
      </c>
      <c r="I207" s="210">
        <v>37.450000000000003</v>
      </c>
      <c r="J207" s="210">
        <v>43.1</v>
      </c>
      <c r="K207" s="210">
        <v>47.98</v>
      </c>
      <c r="L207" s="222">
        <v>51.78</v>
      </c>
      <c r="M207" s="222">
        <v>59.23</v>
      </c>
      <c r="N207" s="222">
        <v>84.03</v>
      </c>
      <c r="O207" s="222">
        <v>92.25</v>
      </c>
      <c r="P207" s="218" t="s">
        <v>362</v>
      </c>
      <c r="Q207" s="218" t="s">
        <v>362</v>
      </c>
      <c r="R207" s="218" t="s">
        <v>362</v>
      </c>
      <c r="S207" s="218" t="s">
        <v>362</v>
      </c>
    </row>
    <row r="208" spans="1:19" s="204" customFormat="1" ht="44.25" customHeight="1" x14ac:dyDescent="0.25">
      <c r="A208" s="325">
        <v>83</v>
      </c>
      <c r="B208" s="353" t="s">
        <v>141</v>
      </c>
      <c r="C208" s="216" t="s">
        <v>64</v>
      </c>
      <c r="D208" s="209">
        <v>205.39</v>
      </c>
      <c r="E208" s="210">
        <v>34.99</v>
      </c>
      <c r="F208" s="210">
        <f t="shared" si="4"/>
        <v>7186.5960999999998</v>
      </c>
      <c r="G208" s="210" t="e">
        <f>E208/#REF!*100</f>
        <v>#REF!</v>
      </c>
      <c r="H208" s="210">
        <v>34.99</v>
      </c>
      <c r="I208" s="210">
        <f>H208*1.144</f>
        <v>40.028559999999999</v>
      </c>
      <c r="J208" s="210">
        <v>45.19</v>
      </c>
      <c r="K208" s="210">
        <v>72.98</v>
      </c>
      <c r="L208" s="222">
        <v>40.159999999999997</v>
      </c>
      <c r="M208" s="222">
        <v>45.95</v>
      </c>
      <c r="N208" s="222">
        <v>54.62</v>
      </c>
      <c r="O208" s="222">
        <v>59.98</v>
      </c>
      <c r="P208" s="218" t="s">
        <v>362</v>
      </c>
      <c r="Q208" s="218" t="s">
        <v>362</v>
      </c>
      <c r="R208" s="218" t="s">
        <v>362</v>
      </c>
      <c r="S208" s="218" t="s">
        <v>362</v>
      </c>
    </row>
    <row r="209" spans="1:19" s="204" customFormat="1" ht="30" x14ac:dyDescent="0.25">
      <c r="A209" s="326"/>
      <c r="B209" s="355"/>
      <c r="C209" s="216" t="s">
        <v>84</v>
      </c>
      <c r="D209" s="209">
        <f>21.79+11.56</f>
        <v>33.35</v>
      </c>
      <c r="E209" s="210">
        <v>55.36</v>
      </c>
      <c r="F209" s="210">
        <f t="shared" si="4"/>
        <v>1846.2560000000001</v>
      </c>
      <c r="G209" s="210" t="e">
        <f>E209/#REF!*100</f>
        <v>#REF!</v>
      </c>
      <c r="H209" s="210">
        <v>55.36</v>
      </c>
      <c r="I209" s="210">
        <v>63.32</v>
      </c>
      <c r="J209" s="210">
        <v>66.47</v>
      </c>
      <c r="K209" s="210">
        <v>72.98</v>
      </c>
      <c r="L209" s="217" t="s">
        <v>362</v>
      </c>
      <c r="M209" s="217" t="s">
        <v>362</v>
      </c>
      <c r="N209" s="217" t="s">
        <v>362</v>
      </c>
      <c r="O209" s="217" t="s">
        <v>362</v>
      </c>
      <c r="P209" s="218" t="s">
        <v>362</v>
      </c>
      <c r="Q209" s="218" t="s">
        <v>362</v>
      </c>
      <c r="R209" s="218" t="s">
        <v>362</v>
      </c>
      <c r="S209" s="218" t="s">
        <v>362</v>
      </c>
    </row>
    <row r="210" spans="1:19" s="204" customFormat="1" ht="30" x14ac:dyDescent="0.25">
      <c r="A210" s="326"/>
      <c r="B210" s="355"/>
      <c r="C210" s="216" t="s">
        <v>85</v>
      </c>
      <c r="D210" s="209">
        <v>13.51</v>
      </c>
      <c r="E210" s="210">
        <v>50.18</v>
      </c>
      <c r="F210" s="210">
        <f t="shared" si="4"/>
        <v>677.93179999999995</v>
      </c>
      <c r="G210" s="210" t="e">
        <f>E210/#REF!*100</f>
        <v>#REF!</v>
      </c>
      <c r="H210" s="210">
        <v>50.18</v>
      </c>
      <c r="I210" s="210">
        <f>H210*1.144</f>
        <v>57.405919999999995</v>
      </c>
      <c r="J210" s="210">
        <v>66.47</v>
      </c>
      <c r="K210" s="210">
        <v>72.98</v>
      </c>
      <c r="L210" s="217" t="s">
        <v>362</v>
      </c>
      <c r="M210" s="217" t="s">
        <v>362</v>
      </c>
      <c r="N210" s="217" t="s">
        <v>362</v>
      </c>
      <c r="O210" s="217" t="s">
        <v>362</v>
      </c>
      <c r="P210" s="218" t="s">
        <v>362</v>
      </c>
      <c r="Q210" s="218" t="s">
        <v>362</v>
      </c>
      <c r="R210" s="218" t="s">
        <v>362</v>
      </c>
      <c r="S210" s="218" t="s">
        <v>362</v>
      </c>
    </row>
    <row r="211" spans="1:19" s="204" customFormat="1" ht="30" x14ac:dyDescent="0.25">
      <c r="A211" s="326"/>
      <c r="B211" s="355"/>
      <c r="C211" s="216" t="s">
        <v>86</v>
      </c>
      <c r="D211" s="209">
        <v>20.78</v>
      </c>
      <c r="E211" s="210">
        <v>43.34</v>
      </c>
      <c r="F211" s="210">
        <f t="shared" si="4"/>
        <v>900.60520000000008</v>
      </c>
      <c r="G211" s="210" t="e">
        <f>E211/#REF!*100</f>
        <v>#REF!</v>
      </c>
      <c r="H211" s="210">
        <v>43.34</v>
      </c>
      <c r="I211" s="210">
        <f>H211*1.144</f>
        <v>49.580959999999997</v>
      </c>
      <c r="J211" s="210">
        <v>66.47</v>
      </c>
      <c r="K211" s="210">
        <v>72.98</v>
      </c>
      <c r="L211" s="217" t="s">
        <v>362</v>
      </c>
      <c r="M211" s="217" t="s">
        <v>362</v>
      </c>
      <c r="N211" s="217" t="s">
        <v>362</v>
      </c>
      <c r="O211" s="217" t="s">
        <v>362</v>
      </c>
      <c r="P211" s="218" t="s">
        <v>362</v>
      </c>
      <c r="Q211" s="218" t="s">
        <v>362</v>
      </c>
      <c r="R211" s="218" t="s">
        <v>362</v>
      </c>
      <c r="S211" s="218" t="s">
        <v>362</v>
      </c>
    </row>
    <row r="212" spans="1:19" s="204" customFormat="1" ht="30" x14ac:dyDescent="0.25">
      <c r="A212" s="326"/>
      <c r="B212" s="355"/>
      <c r="C212" s="216" t="s">
        <v>87</v>
      </c>
      <c r="D212" s="209">
        <v>14.84</v>
      </c>
      <c r="E212" s="210">
        <v>36.85</v>
      </c>
      <c r="F212" s="210">
        <f t="shared" si="4"/>
        <v>546.85400000000004</v>
      </c>
      <c r="G212" s="210" t="e">
        <f>E212/#REF!*100</f>
        <v>#REF!</v>
      </c>
      <c r="H212" s="210">
        <v>36.85</v>
      </c>
      <c r="I212" s="210">
        <f>H212*1.144</f>
        <v>42.156399999999998</v>
      </c>
      <c r="J212" s="210">
        <v>66.47</v>
      </c>
      <c r="K212" s="210">
        <v>72.98</v>
      </c>
      <c r="L212" s="217" t="s">
        <v>362</v>
      </c>
      <c r="M212" s="217" t="s">
        <v>362</v>
      </c>
      <c r="N212" s="217" t="s">
        <v>362</v>
      </c>
      <c r="O212" s="217" t="s">
        <v>362</v>
      </c>
      <c r="P212" s="218" t="s">
        <v>362</v>
      </c>
      <c r="Q212" s="218" t="s">
        <v>362</v>
      </c>
      <c r="R212" s="218" t="s">
        <v>362</v>
      </c>
      <c r="S212" s="218" t="s">
        <v>362</v>
      </c>
    </row>
    <row r="213" spans="1:19" s="204" customFormat="1" ht="30" x14ac:dyDescent="0.25">
      <c r="A213" s="326"/>
      <c r="B213" s="355"/>
      <c r="C213" s="216" t="s">
        <v>88</v>
      </c>
      <c r="D213" s="209">
        <v>17.86</v>
      </c>
      <c r="E213" s="210">
        <v>41.09</v>
      </c>
      <c r="F213" s="210">
        <f t="shared" si="4"/>
        <v>733.86740000000009</v>
      </c>
      <c r="G213" s="210" t="e">
        <f>E213/#REF!*100</f>
        <v>#REF!</v>
      </c>
      <c r="H213" s="210">
        <v>41.09</v>
      </c>
      <c r="I213" s="210">
        <v>47</v>
      </c>
      <c r="J213" s="210">
        <v>66.47</v>
      </c>
      <c r="K213" s="210">
        <v>72.98</v>
      </c>
      <c r="L213" s="217" t="s">
        <v>362</v>
      </c>
      <c r="M213" s="217" t="s">
        <v>362</v>
      </c>
      <c r="N213" s="217" t="s">
        <v>362</v>
      </c>
      <c r="O213" s="217" t="s">
        <v>362</v>
      </c>
      <c r="P213" s="218" t="s">
        <v>362</v>
      </c>
      <c r="Q213" s="218" t="s">
        <v>362</v>
      </c>
      <c r="R213" s="218" t="s">
        <v>362</v>
      </c>
      <c r="S213" s="218" t="s">
        <v>362</v>
      </c>
    </row>
    <row r="214" spans="1:19" s="204" customFormat="1" x14ac:dyDescent="0.25">
      <c r="A214" s="326"/>
      <c r="B214" s="355"/>
      <c r="C214" s="216" t="s">
        <v>89</v>
      </c>
      <c r="D214" s="209">
        <v>12.65</v>
      </c>
      <c r="E214" s="210">
        <v>42.86</v>
      </c>
      <c r="F214" s="210">
        <f t="shared" si="4"/>
        <v>542.17899999999997</v>
      </c>
      <c r="G214" s="210" t="e">
        <f>E214/#REF!*100</f>
        <v>#REF!</v>
      </c>
      <c r="H214" s="210">
        <v>42.86</v>
      </c>
      <c r="I214" s="210">
        <f>H214*1.144</f>
        <v>49.031839999999995</v>
      </c>
      <c r="J214" s="210">
        <v>66.47</v>
      </c>
      <c r="K214" s="210">
        <v>72.98</v>
      </c>
      <c r="L214" s="217" t="s">
        <v>362</v>
      </c>
      <c r="M214" s="217" t="s">
        <v>362</v>
      </c>
      <c r="N214" s="217" t="s">
        <v>362</v>
      </c>
      <c r="O214" s="217" t="s">
        <v>362</v>
      </c>
      <c r="P214" s="218" t="s">
        <v>362</v>
      </c>
      <c r="Q214" s="218" t="s">
        <v>362</v>
      </c>
      <c r="R214" s="218" t="s">
        <v>362</v>
      </c>
      <c r="S214" s="218" t="s">
        <v>362</v>
      </c>
    </row>
    <row r="215" spans="1:19" s="204" customFormat="1" x14ac:dyDescent="0.25">
      <c r="A215" s="326"/>
      <c r="B215" s="355"/>
      <c r="C215" s="216" t="s">
        <v>90</v>
      </c>
      <c r="D215" s="209">
        <v>14.7</v>
      </c>
      <c r="E215" s="210">
        <v>34.56</v>
      </c>
      <c r="F215" s="210">
        <f t="shared" si="4"/>
        <v>508.03199999999998</v>
      </c>
      <c r="G215" s="210" t="e">
        <f>E215/#REF!*100</f>
        <v>#REF!</v>
      </c>
      <c r="H215" s="210">
        <v>34.56</v>
      </c>
      <c r="I215" s="210">
        <f>H215*1.144</f>
        <v>39.536639999999998</v>
      </c>
      <c r="J215" s="210">
        <v>66.47</v>
      </c>
      <c r="K215" s="210">
        <v>72.98</v>
      </c>
      <c r="L215" s="217" t="s">
        <v>362</v>
      </c>
      <c r="M215" s="217" t="s">
        <v>362</v>
      </c>
      <c r="N215" s="217" t="s">
        <v>362</v>
      </c>
      <c r="O215" s="217" t="s">
        <v>362</v>
      </c>
      <c r="P215" s="218" t="s">
        <v>362</v>
      </c>
      <c r="Q215" s="218" t="s">
        <v>362</v>
      </c>
      <c r="R215" s="218" t="s">
        <v>362</v>
      </c>
      <c r="S215" s="218" t="s">
        <v>362</v>
      </c>
    </row>
    <row r="216" spans="1:19" s="204" customFormat="1" x14ac:dyDescent="0.25">
      <c r="A216" s="326"/>
      <c r="B216" s="355"/>
      <c r="C216" s="216" t="s">
        <v>91</v>
      </c>
      <c r="D216" s="209">
        <v>33.54</v>
      </c>
      <c r="E216" s="210">
        <v>34.99</v>
      </c>
      <c r="F216" s="210">
        <f t="shared" si="4"/>
        <v>1173.5645999999999</v>
      </c>
      <c r="G216" s="210" t="e">
        <f>E216/#REF!*100</f>
        <v>#REF!</v>
      </c>
      <c r="H216" s="210">
        <v>34.99</v>
      </c>
      <c r="I216" s="210">
        <f>H216*1.144</f>
        <v>40.028559999999999</v>
      </c>
      <c r="J216" s="210">
        <v>66.47</v>
      </c>
      <c r="K216" s="210">
        <v>72.98</v>
      </c>
      <c r="L216" s="217" t="s">
        <v>362</v>
      </c>
      <c r="M216" s="217" t="s">
        <v>362</v>
      </c>
      <c r="N216" s="217" t="s">
        <v>362</v>
      </c>
      <c r="O216" s="217" t="s">
        <v>362</v>
      </c>
      <c r="P216" s="218" t="s">
        <v>362</v>
      </c>
      <c r="Q216" s="218" t="s">
        <v>362</v>
      </c>
      <c r="R216" s="218" t="s">
        <v>362</v>
      </c>
      <c r="S216" s="218" t="s">
        <v>362</v>
      </c>
    </row>
    <row r="217" spans="1:19" s="204" customFormat="1" x14ac:dyDescent="0.25">
      <c r="A217" s="326"/>
      <c r="B217" s="355"/>
      <c r="C217" s="216" t="s">
        <v>92</v>
      </c>
      <c r="D217" s="209">
        <v>20.27</v>
      </c>
      <c r="E217" s="210">
        <v>42.64</v>
      </c>
      <c r="F217" s="210">
        <f t="shared" si="4"/>
        <v>864.31280000000004</v>
      </c>
      <c r="G217" s="210" t="e">
        <f>E217/#REF!*100</f>
        <v>#REF!</v>
      </c>
      <c r="H217" s="210">
        <v>42.64</v>
      </c>
      <c r="I217" s="210">
        <f>H217*1.144</f>
        <v>48.780159999999995</v>
      </c>
      <c r="J217" s="210">
        <v>66.47</v>
      </c>
      <c r="K217" s="210">
        <v>72.98</v>
      </c>
      <c r="L217" s="217" t="s">
        <v>362</v>
      </c>
      <c r="M217" s="217" t="s">
        <v>362</v>
      </c>
      <c r="N217" s="217" t="s">
        <v>362</v>
      </c>
      <c r="O217" s="217" t="s">
        <v>362</v>
      </c>
      <c r="P217" s="218" t="s">
        <v>362</v>
      </c>
      <c r="Q217" s="218" t="s">
        <v>362</v>
      </c>
      <c r="R217" s="218" t="s">
        <v>362</v>
      </c>
      <c r="S217" s="218" t="s">
        <v>362</v>
      </c>
    </row>
    <row r="218" spans="1:19" s="204" customFormat="1" ht="135" x14ac:dyDescent="0.25">
      <c r="A218" s="326"/>
      <c r="B218" s="355"/>
      <c r="C218" s="216" t="s">
        <v>93</v>
      </c>
      <c r="D218" s="209">
        <f>218.25-57.42-39.73</f>
        <v>121.1</v>
      </c>
      <c r="E218" s="210">
        <v>46.93</v>
      </c>
      <c r="F218" s="210">
        <f t="shared" si="4"/>
        <v>5683.223</v>
      </c>
      <c r="G218" s="210" t="e">
        <f>E218/#REF!*100</f>
        <v>#REF!</v>
      </c>
      <c r="H218" s="210">
        <v>46.93</v>
      </c>
      <c r="I218" s="210">
        <f>H218*1.144</f>
        <v>53.687919999999998</v>
      </c>
      <c r="J218" s="210">
        <v>66.47</v>
      </c>
      <c r="K218" s="210">
        <v>72.98</v>
      </c>
      <c r="L218" s="217" t="s">
        <v>362</v>
      </c>
      <c r="M218" s="217" t="s">
        <v>362</v>
      </c>
      <c r="N218" s="217" t="s">
        <v>362</v>
      </c>
      <c r="O218" s="217" t="s">
        <v>362</v>
      </c>
      <c r="P218" s="218" t="s">
        <v>362</v>
      </c>
      <c r="Q218" s="218" t="s">
        <v>362</v>
      </c>
      <c r="R218" s="218" t="s">
        <v>362</v>
      </c>
      <c r="S218" s="218" t="s">
        <v>362</v>
      </c>
    </row>
    <row r="219" spans="1:19" s="204" customFormat="1" x14ac:dyDescent="0.25">
      <c r="A219" s="326"/>
      <c r="B219" s="355"/>
      <c r="C219" s="216" t="s">
        <v>153</v>
      </c>
      <c r="D219" s="209">
        <v>57.42</v>
      </c>
      <c r="E219" s="210">
        <v>49.4</v>
      </c>
      <c r="F219" s="210">
        <f t="shared" si="4"/>
        <v>2836.5480000000002</v>
      </c>
      <c r="G219" s="210" t="e">
        <f>E219/#REF!*100</f>
        <v>#REF!</v>
      </c>
      <c r="H219" s="210">
        <v>49.4</v>
      </c>
      <c r="I219" s="210">
        <v>56.52</v>
      </c>
      <c r="J219" s="210">
        <v>66.47</v>
      </c>
      <c r="K219" s="210">
        <v>72.98</v>
      </c>
      <c r="L219" s="217" t="s">
        <v>362</v>
      </c>
      <c r="M219" s="217" t="s">
        <v>362</v>
      </c>
      <c r="N219" s="217" t="s">
        <v>362</v>
      </c>
      <c r="O219" s="217" t="s">
        <v>362</v>
      </c>
      <c r="P219" s="218" t="s">
        <v>362</v>
      </c>
      <c r="Q219" s="218" t="s">
        <v>362</v>
      </c>
      <c r="R219" s="218" t="s">
        <v>362</v>
      </c>
      <c r="S219" s="218" t="s">
        <v>362</v>
      </c>
    </row>
    <row r="220" spans="1:19" s="204" customFormat="1" ht="30" x14ac:dyDescent="0.25">
      <c r="A220" s="326"/>
      <c r="B220" s="355"/>
      <c r="C220" s="232" t="s">
        <v>296</v>
      </c>
      <c r="D220" s="209">
        <v>39.729999999999997</v>
      </c>
      <c r="E220" s="210">
        <v>40.49</v>
      </c>
      <c r="F220" s="210">
        <f t="shared" si="4"/>
        <v>1608.6677</v>
      </c>
      <c r="G220" s="210" t="e">
        <f>E220/#REF!*100</f>
        <v>#REF!</v>
      </c>
      <c r="H220" s="210">
        <v>40.49</v>
      </c>
      <c r="I220" s="210">
        <f>H220*1.144</f>
        <v>46.32056</v>
      </c>
      <c r="J220" s="210">
        <v>66.47</v>
      </c>
      <c r="K220" s="210">
        <v>72.98</v>
      </c>
      <c r="L220" s="217" t="s">
        <v>362</v>
      </c>
      <c r="M220" s="217" t="s">
        <v>362</v>
      </c>
      <c r="N220" s="217" t="s">
        <v>362</v>
      </c>
      <c r="O220" s="217" t="s">
        <v>362</v>
      </c>
      <c r="P220" s="218" t="s">
        <v>362</v>
      </c>
      <c r="Q220" s="218" t="s">
        <v>362</v>
      </c>
      <c r="R220" s="218" t="s">
        <v>362</v>
      </c>
      <c r="S220" s="218" t="s">
        <v>362</v>
      </c>
    </row>
    <row r="221" spans="1:19" s="204" customFormat="1" ht="75" x14ac:dyDescent="0.25">
      <c r="A221" s="327"/>
      <c r="B221" s="354"/>
      <c r="C221" s="208" t="s">
        <v>149</v>
      </c>
      <c r="D221" s="213">
        <v>99.91</v>
      </c>
      <c r="E221" s="210">
        <v>47.04</v>
      </c>
      <c r="F221" s="210">
        <f t="shared" ref="F221" si="5">D221*E221</f>
        <v>4699.7663999999995</v>
      </c>
      <c r="G221" s="210" t="e">
        <f>E221/#REF!*100</f>
        <v>#REF!</v>
      </c>
      <c r="H221" s="210">
        <v>47.04</v>
      </c>
      <c r="I221" s="210">
        <f>H221*1.144</f>
        <v>53.813759999999995</v>
      </c>
      <c r="J221" s="210">
        <v>66.47</v>
      </c>
      <c r="K221" s="210">
        <v>72.98</v>
      </c>
      <c r="L221" s="217" t="s">
        <v>362</v>
      </c>
      <c r="M221" s="217" t="s">
        <v>362</v>
      </c>
      <c r="N221" s="217" t="s">
        <v>362</v>
      </c>
      <c r="O221" s="217" t="s">
        <v>362</v>
      </c>
      <c r="P221" s="218" t="s">
        <v>362</v>
      </c>
      <c r="Q221" s="218" t="s">
        <v>362</v>
      </c>
      <c r="R221" s="218" t="s">
        <v>362</v>
      </c>
      <c r="S221" s="218" t="s">
        <v>362</v>
      </c>
    </row>
    <row r="222" spans="1:19" s="204" customFormat="1" ht="60" customHeight="1" x14ac:dyDescent="0.25">
      <c r="A222" s="208">
        <v>84</v>
      </c>
      <c r="B222" s="244" t="s">
        <v>243</v>
      </c>
      <c r="C222" s="208" t="s">
        <v>366</v>
      </c>
      <c r="D222" s="212"/>
      <c r="E222" s="210"/>
      <c r="F222" s="233"/>
      <c r="G222" s="234"/>
      <c r="H222" s="223" t="s">
        <v>362</v>
      </c>
      <c r="I222" s="223" t="s">
        <v>362</v>
      </c>
      <c r="J222" s="240" t="s">
        <v>362</v>
      </c>
      <c r="K222" s="240" t="s">
        <v>362</v>
      </c>
      <c r="L222" s="218" t="s">
        <v>362</v>
      </c>
      <c r="M222" s="218" t="s">
        <v>362</v>
      </c>
      <c r="N222" s="218" t="s">
        <v>362</v>
      </c>
      <c r="O222" s="218" t="s">
        <v>362</v>
      </c>
      <c r="P222" s="208">
        <v>644.02</v>
      </c>
      <c r="Q222" s="222">
        <v>705.2</v>
      </c>
      <c r="R222" s="208">
        <v>839.76</v>
      </c>
      <c r="S222" s="208">
        <v>918.98</v>
      </c>
    </row>
    <row r="223" spans="1:19" s="204" customFormat="1" ht="45" x14ac:dyDescent="0.25">
      <c r="A223" s="208">
        <v>85</v>
      </c>
      <c r="B223" s="244" t="s">
        <v>286</v>
      </c>
      <c r="C223" s="208" t="s">
        <v>367</v>
      </c>
      <c r="D223" s="212"/>
      <c r="E223" s="233"/>
      <c r="F223" s="233"/>
      <c r="G223" s="234"/>
      <c r="H223" s="223" t="s">
        <v>362</v>
      </c>
      <c r="I223" s="235" t="s">
        <v>362</v>
      </c>
      <c r="J223" s="240" t="s">
        <v>362</v>
      </c>
      <c r="K223" s="240" t="s">
        <v>362</v>
      </c>
      <c r="L223" s="218" t="s">
        <v>362</v>
      </c>
      <c r="M223" s="218" t="s">
        <v>362</v>
      </c>
      <c r="N223" s="218" t="s">
        <v>362</v>
      </c>
      <c r="O223" s="218" t="s">
        <v>362</v>
      </c>
      <c r="P223" s="208">
        <v>597.04</v>
      </c>
      <c r="Q223" s="208">
        <v>657.34</v>
      </c>
      <c r="R223" s="208">
        <v>597.04</v>
      </c>
      <c r="S223" s="208">
        <v>657.34</v>
      </c>
    </row>
    <row r="224" spans="1:19" s="204" customFormat="1" x14ac:dyDescent="0.25">
      <c r="B224" s="242"/>
      <c r="D224" s="206"/>
      <c r="E224" s="207"/>
      <c r="F224" s="207"/>
      <c r="G224" s="207"/>
      <c r="H224" s="207"/>
      <c r="I224" s="207"/>
      <c r="J224" s="207"/>
      <c r="K224" s="207"/>
    </row>
    <row r="225" spans="1:15" s="204" customFormat="1" x14ac:dyDescent="0.25">
      <c r="B225" s="242"/>
      <c r="D225" s="206"/>
      <c r="E225" s="207"/>
      <c r="F225" s="207"/>
      <c r="G225" s="207"/>
      <c r="H225" s="207"/>
      <c r="I225" s="207"/>
      <c r="J225" s="207"/>
      <c r="K225" s="207"/>
    </row>
    <row r="226" spans="1:15" s="204" customFormat="1" x14ac:dyDescent="0.25">
      <c r="B226" s="242"/>
      <c r="D226" s="206"/>
      <c r="E226" s="207"/>
      <c r="F226" s="207"/>
      <c r="G226" s="207"/>
      <c r="H226" s="207"/>
      <c r="I226" s="207"/>
      <c r="J226" s="207"/>
      <c r="K226" s="207"/>
    </row>
    <row r="227" spans="1:15" x14ac:dyDescent="0.25">
      <c r="A227" s="204"/>
      <c r="C227" s="204"/>
      <c r="D227" s="206"/>
      <c r="E227" s="207"/>
      <c r="F227" s="207"/>
      <c r="G227" s="207"/>
      <c r="H227" s="207"/>
      <c r="I227" s="207"/>
      <c r="J227" s="207"/>
      <c r="K227" s="207"/>
      <c r="L227" s="204"/>
      <c r="M227" s="204"/>
      <c r="N227" s="204"/>
      <c r="O227" s="204"/>
    </row>
    <row r="228" spans="1:15" x14ac:dyDescent="0.25">
      <c r="A228" s="204"/>
      <c r="C228" s="204"/>
      <c r="D228" s="206"/>
      <c r="E228" s="207"/>
      <c r="F228" s="207"/>
      <c r="G228" s="207"/>
      <c r="H228" s="207"/>
      <c r="I228" s="207"/>
      <c r="J228" s="207"/>
      <c r="K228" s="207"/>
      <c r="L228" s="204"/>
      <c r="M228" s="204"/>
      <c r="N228" s="204"/>
      <c r="O228" s="204"/>
    </row>
    <row r="229" spans="1:15" x14ac:dyDescent="0.25">
      <c r="A229" s="204"/>
      <c r="C229" s="204"/>
      <c r="D229" s="206"/>
      <c r="E229" s="207"/>
      <c r="F229" s="207"/>
      <c r="G229" s="207"/>
      <c r="H229" s="207"/>
      <c r="I229" s="207"/>
      <c r="J229" s="207"/>
      <c r="K229" s="207"/>
      <c r="L229" s="204"/>
      <c r="M229" s="204"/>
      <c r="N229" s="204"/>
      <c r="O229" s="204"/>
    </row>
    <row r="230" spans="1:15" x14ac:dyDescent="0.25">
      <c r="A230" s="204"/>
      <c r="C230" s="204"/>
      <c r="D230" s="206"/>
      <c r="E230" s="207"/>
      <c r="F230" s="207"/>
      <c r="G230" s="207"/>
      <c r="H230" s="207"/>
      <c r="I230" s="207"/>
      <c r="J230" s="207"/>
      <c r="K230" s="207"/>
      <c r="L230" s="204"/>
      <c r="M230" s="204"/>
      <c r="N230" s="204"/>
      <c r="O230" s="204"/>
    </row>
    <row r="231" spans="1:15" x14ac:dyDescent="0.25">
      <c r="A231" s="204"/>
      <c r="C231" s="204"/>
      <c r="D231" s="206"/>
      <c r="E231" s="207"/>
      <c r="F231" s="207"/>
      <c r="G231" s="207"/>
      <c r="H231" s="207"/>
      <c r="I231" s="207"/>
      <c r="J231" s="207"/>
      <c r="K231" s="207"/>
      <c r="L231" s="204"/>
      <c r="M231" s="204"/>
      <c r="N231" s="204"/>
      <c r="O231" s="204"/>
    </row>
    <row r="232" spans="1:15" x14ac:dyDescent="0.25">
      <c r="A232" s="204"/>
      <c r="C232" s="204"/>
      <c r="D232" s="206"/>
      <c r="E232" s="207"/>
      <c r="F232" s="207"/>
      <c r="G232" s="207"/>
      <c r="H232" s="207"/>
      <c r="I232" s="207"/>
      <c r="J232" s="207"/>
      <c r="K232" s="207"/>
      <c r="L232" s="204"/>
      <c r="M232" s="204"/>
      <c r="N232" s="204"/>
      <c r="O232" s="204"/>
    </row>
    <row r="233" spans="1:15" x14ac:dyDescent="0.25">
      <c r="A233" s="204"/>
      <c r="C233" s="204"/>
      <c r="D233" s="206"/>
      <c r="E233" s="207"/>
      <c r="F233" s="207"/>
      <c r="G233" s="207"/>
      <c r="H233" s="207"/>
      <c r="I233" s="207"/>
      <c r="J233" s="207"/>
      <c r="K233" s="207"/>
      <c r="L233" s="204"/>
      <c r="M233" s="204"/>
      <c r="N233" s="204"/>
      <c r="O233" s="204"/>
    </row>
    <row r="234" spans="1:15" x14ac:dyDescent="0.25">
      <c r="A234" s="204"/>
      <c r="C234" s="204"/>
      <c r="D234" s="206"/>
      <c r="E234" s="207"/>
      <c r="F234" s="207"/>
      <c r="G234" s="207"/>
      <c r="H234" s="207"/>
      <c r="I234" s="207"/>
      <c r="J234" s="207"/>
      <c r="K234" s="207"/>
      <c r="L234" s="204"/>
      <c r="M234" s="204"/>
      <c r="N234" s="204"/>
      <c r="O234" s="204"/>
    </row>
    <row r="235" spans="1:15" x14ac:dyDescent="0.25">
      <c r="A235" s="204"/>
      <c r="C235" s="204"/>
      <c r="D235" s="206"/>
      <c r="E235" s="207"/>
      <c r="F235" s="207"/>
      <c r="G235" s="207"/>
      <c r="H235" s="207"/>
      <c r="I235" s="207"/>
      <c r="J235" s="207"/>
      <c r="K235" s="207"/>
      <c r="L235" s="204"/>
      <c r="M235" s="204"/>
      <c r="N235" s="204"/>
      <c r="O235" s="204"/>
    </row>
    <row r="236" spans="1:15" x14ac:dyDescent="0.25">
      <c r="A236" s="204"/>
      <c r="C236" s="204"/>
      <c r="D236" s="206"/>
      <c r="E236" s="207"/>
      <c r="F236" s="207"/>
      <c r="G236" s="207"/>
      <c r="H236" s="207"/>
      <c r="I236" s="207"/>
      <c r="J236" s="207"/>
      <c r="K236" s="207"/>
      <c r="L236" s="204"/>
      <c r="M236" s="204"/>
      <c r="N236" s="204"/>
      <c r="O236" s="204"/>
    </row>
    <row r="237" spans="1:15" x14ac:dyDescent="0.25">
      <c r="A237" s="204"/>
      <c r="C237" s="204"/>
      <c r="D237" s="206"/>
      <c r="E237" s="207"/>
      <c r="F237" s="207"/>
      <c r="G237" s="207"/>
      <c r="H237" s="207"/>
      <c r="I237" s="207"/>
      <c r="J237" s="207"/>
      <c r="K237" s="207"/>
      <c r="L237" s="204"/>
      <c r="M237" s="204"/>
      <c r="N237" s="204"/>
      <c r="O237" s="204"/>
    </row>
    <row r="238" spans="1:15" x14ac:dyDescent="0.25">
      <c r="A238" s="204"/>
      <c r="C238" s="204"/>
      <c r="D238" s="206"/>
      <c r="E238" s="207"/>
      <c r="F238" s="207"/>
      <c r="G238" s="207"/>
      <c r="H238" s="207"/>
      <c r="I238" s="207"/>
      <c r="J238" s="207"/>
      <c r="K238" s="207"/>
      <c r="L238" s="204"/>
      <c r="M238" s="204"/>
      <c r="N238" s="204"/>
      <c r="O238" s="204"/>
    </row>
    <row r="239" spans="1:15" x14ac:dyDescent="0.25">
      <c r="A239" s="204"/>
      <c r="C239" s="204"/>
      <c r="D239" s="206"/>
      <c r="E239" s="207"/>
      <c r="F239" s="207"/>
      <c r="G239" s="207"/>
      <c r="H239" s="207"/>
      <c r="I239" s="207"/>
      <c r="J239" s="207"/>
      <c r="K239" s="207"/>
      <c r="L239" s="204"/>
      <c r="M239" s="204"/>
      <c r="N239" s="204"/>
      <c r="O239" s="204"/>
    </row>
    <row r="240" spans="1:15" x14ac:dyDescent="0.25">
      <c r="A240" s="204"/>
      <c r="C240" s="204"/>
      <c r="D240" s="206"/>
      <c r="E240" s="207"/>
      <c r="F240" s="207"/>
      <c r="G240" s="207"/>
      <c r="H240" s="207"/>
      <c r="I240" s="207"/>
      <c r="J240" s="207"/>
      <c r="K240" s="207"/>
      <c r="L240" s="204"/>
      <c r="M240" s="204"/>
      <c r="N240" s="204"/>
      <c r="O240" s="204"/>
    </row>
    <row r="241" spans="1:15" x14ac:dyDescent="0.25">
      <c r="A241" s="204"/>
      <c r="C241" s="204"/>
      <c r="D241" s="206"/>
      <c r="E241" s="207"/>
      <c r="F241" s="207"/>
      <c r="G241" s="207"/>
      <c r="H241" s="207"/>
      <c r="I241" s="207"/>
      <c r="J241" s="207"/>
      <c r="K241" s="207"/>
      <c r="L241" s="204"/>
      <c r="M241" s="204"/>
      <c r="N241" s="204"/>
      <c r="O241" s="204"/>
    </row>
    <row r="242" spans="1:15" x14ac:dyDescent="0.25">
      <c r="A242" s="204"/>
      <c r="C242" s="204"/>
      <c r="D242" s="206"/>
      <c r="E242" s="207"/>
      <c r="F242" s="207"/>
      <c r="G242" s="207"/>
      <c r="H242" s="207"/>
      <c r="I242" s="207"/>
      <c r="J242" s="207"/>
      <c r="K242" s="207"/>
      <c r="L242" s="204"/>
      <c r="M242" s="204"/>
      <c r="N242" s="204"/>
      <c r="O242" s="204"/>
    </row>
    <row r="243" spans="1:15" x14ac:dyDescent="0.25">
      <c r="A243" s="204"/>
      <c r="C243" s="204"/>
      <c r="D243" s="206"/>
      <c r="E243" s="207"/>
      <c r="F243" s="207"/>
      <c r="G243" s="207"/>
      <c r="H243" s="207"/>
      <c r="I243" s="207"/>
      <c r="J243" s="207"/>
      <c r="K243" s="207"/>
      <c r="L243" s="204"/>
      <c r="M243" s="204"/>
      <c r="N243" s="204"/>
      <c r="O243" s="204"/>
    </row>
    <row r="244" spans="1:15" x14ac:dyDescent="0.25">
      <c r="A244" s="204"/>
      <c r="C244" s="204"/>
      <c r="D244" s="206"/>
      <c r="E244" s="207"/>
      <c r="F244" s="207"/>
      <c r="G244" s="207"/>
      <c r="H244" s="207"/>
      <c r="I244" s="207"/>
      <c r="J244" s="207"/>
      <c r="K244" s="207"/>
      <c r="L244" s="204"/>
      <c r="M244" s="204"/>
      <c r="N244" s="204"/>
      <c r="O244" s="204"/>
    </row>
    <row r="245" spans="1:15" x14ac:dyDescent="0.25">
      <c r="A245" s="204"/>
      <c r="C245" s="204"/>
      <c r="D245" s="206"/>
      <c r="E245" s="207"/>
      <c r="F245" s="207"/>
      <c r="G245" s="207"/>
      <c r="H245" s="207"/>
      <c r="I245" s="207"/>
      <c r="J245" s="207"/>
      <c r="K245" s="207"/>
      <c r="L245" s="204"/>
      <c r="M245" s="204"/>
      <c r="N245" s="204"/>
      <c r="O245" s="204"/>
    </row>
    <row r="246" spans="1:15" x14ac:dyDescent="0.25">
      <c r="A246" s="204"/>
      <c r="C246" s="204"/>
      <c r="D246" s="206"/>
      <c r="E246" s="207"/>
      <c r="F246" s="207"/>
      <c r="G246" s="207"/>
      <c r="H246" s="207"/>
      <c r="I246" s="207"/>
      <c r="J246" s="207"/>
      <c r="K246" s="207"/>
      <c r="L246" s="204"/>
      <c r="M246" s="204"/>
      <c r="N246" s="204"/>
      <c r="O246" s="204"/>
    </row>
    <row r="247" spans="1:15" x14ac:dyDescent="0.25">
      <c r="A247" s="204"/>
      <c r="C247" s="204"/>
      <c r="D247" s="206"/>
      <c r="E247" s="207"/>
      <c r="F247" s="207"/>
      <c r="G247" s="207"/>
      <c r="H247" s="207"/>
      <c r="I247" s="207"/>
      <c r="J247" s="207"/>
      <c r="K247" s="207"/>
      <c r="L247" s="204"/>
      <c r="M247" s="204"/>
      <c r="N247" s="204"/>
      <c r="O247" s="204"/>
    </row>
    <row r="248" spans="1:15" x14ac:dyDescent="0.25">
      <c r="A248" s="204"/>
      <c r="C248" s="204"/>
      <c r="D248" s="206"/>
      <c r="E248" s="207"/>
      <c r="F248" s="207"/>
      <c r="G248" s="207"/>
      <c r="H248" s="207"/>
      <c r="I248" s="207"/>
      <c r="J248" s="207"/>
      <c r="K248" s="207"/>
      <c r="L248" s="204"/>
      <c r="M248" s="204"/>
      <c r="N248" s="204"/>
      <c r="O248" s="204"/>
    </row>
    <row r="249" spans="1:15" x14ac:dyDescent="0.25">
      <c r="A249" s="204"/>
      <c r="C249" s="204"/>
      <c r="D249" s="206"/>
      <c r="E249" s="207"/>
      <c r="F249" s="207"/>
      <c r="G249" s="207"/>
      <c r="H249" s="207"/>
      <c r="I249" s="207"/>
      <c r="J249" s="207"/>
      <c r="K249" s="207"/>
      <c r="L249" s="204"/>
      <c r="M249" s="204"/>
      <c r="N249" s="204"/>
      <c r="O249" s="204"/>
    </row>
    <row r="250" spans="1:15" x14ac:dyDescent="0.25">
      <c r="A250" s="204"/>
      <c r="C250" s="204"/>
      <c r="D250" s="206"/>
      <c r="E250" s="207"/>
      <c r="F250" s="207"/>
      <c r="G250" s="207"/>
      <c r="H250" s="207"/>
      <c r="I250" s="207"/>
      <c r="J250" s="207"/>
      <c r="K250" s="207"/>
      <c r="L250" s="204"/>
      <c r="M250" s="204"/>
      <c r="N250" s="204"/>
      <c r="O250" s="204"/>
    </row>
    <row r="251" spans="1:15" x14ac:dyDescent="0.25">
      <c r="A251" s="204"/>
      <c r="C251" s="204"/>
      <c r="D251" s="206"/>
      <c r="E251" s="207"/>
      <c r="F251" s="207"/>
      <c r="G251" s="207"/>
      <c r="H251" s="207"/>
      <c r="I251" s="207"/>
      <c r="J251" s="207"/>
      <c r="K251" s="207"/>
      <c r="L251" s="204"/>
      <c r="M251" s="204"/>
      <c r="N251" s="204"/>
      <c r="O251" s="204"/>
    </row>
    <row r="252" spans="1:15" x14ac:dyDescent="0.25">
      <c r="A252" s="204"/>
      <c r="C252" s="204"/>
      <c r="D252" s="206"/>
      <c r="E252" s="207"/>
      <c r="F252" s="207"/>
      <c r="G252" s="207"/>
      <c r="H252" s="207"/>
      <c r="I252" s="207"/>
      <c r="J252" s="207"/>
      <c r="K252" s="207"/>
      <c r="L252" s="204"/>
      <c r="M252" s="204"/>
      <c r="N252" s="204"/>
      <c r="O252" s="204"/>
    </row>
    <row r="253" spans="1:15" x14ac:dyDescent="0.25">
      <c r="A253" s="204"/>
      <c r="C253" s="204"/>
      <c r="D253" s="206"/>
      <c r="E253" s="207"/>
      <c r="F253" s="207"/>
      <c r="G253" s="207"/>
      <c r="H253" s="207"/>
      <c r="I253" s="207"/>
      <c r="J253" s="207"/>
      <c r="K253" s="207"/>
      <c r="L253" s="204"/>
      <c r="M253" s="204"/>
      <c r="N253" s="204"/>
      <c r="O253" s="204"/>
    </row>
    <row r="254" spans="1:15" x14ac:dyDescent="0.25">
      <c r="A254" s="204"/>
      <c r="C254" s="204"/>
      <c r="D254" s="206"/>
      <c r="E254" s="207"/>
      <c r="F254" s="207"/>
      <c r="G254" s="207"/>
      <c r="H254" s="207"/>
      <c r="I254" s="207"/>
      <c r="J254" s="207"/>
      <c r="K254" s="207"/>
      <c r="L254" s="204"/>
      <c r="M254" s="204"/>
      <c r="N254" s="204"/>
      <c r="O254" s="204"/>
    </row>
    <row r="255" spans="1:15" x14ac:dyDescent="0.25">
      <c r="A255" s="204"/>
      <c r="C255" s="204"/>
      <c r="D255" s="206"/>
      <c r="E255" s="207"/>
      <c r="F255" s="207"/>
      <c r="G255" s="207"/>
      <c r="H255" s="207"/>
      <c r="I255" s="207"/>
      <c r="J255" s="207"/>
      <c r="K255" s="207"/>
      <c r="L255" s="204"/>
      <c r="M255" s="204"/>
      <c r="N255" s="204"/>
      <c r="O255" s="204"/>
    </row>
    <row r="256" spans="1:15" x14ac:dyDescent="0.25">
      <c r="A256" s="204"/>
      <c r="C256" s="204"/>
      <c r="D256" s="206"/>
      <c r="E256" s="207"/>
      <c r="F256" s="207"/>
      <c r="G256" s="207"/>
      <c r="H256" s="207"/>
      <c r="I256" s="207"/>
      <c r="J256" s="207"/>
      <c r="K256" s="207"/>
      <c r="L256" s="204"/>
      <c r="M256" s="204"/>
      <c r="N256" s="204"/>
      <c r="O256" s="204"/>
    </row>
    <row r="257" spans="1:15" x14ac:dyDescent="0.25">
      <c r="A257" s="204"/>
      <c r="C257" s="204"/>
      <c r="D257" s="206"/>
      <c r="E257" s="207"/>
      <c r="F257" s="207"/>
      <c r="G257" s="207"/>
      <c r="H257" s="207"/>
      <c r="I257" s="207"/>
      <c r="J257" s="207"/>
      <c r="K257" s="207"/>
      <c r="L257" s="204"/>
      <c r="M257" s="204"/>
      <c r="N257" s="204"/>
      <c r="O257" s="204"/>
    </row>
    <row r="258" spans="1:15" x14ac:dyDescent="0.25">
      <c r="A258" s="204"/>
      <c r="C258" s="204"/>
      <c r="D258" s="206"/>
      <c r="E258" s="207"/>
      <c r="F258" s="207"/>
      <c r="G258" s="207"/>
      <c r="H258" s="207"/>
      <c r="I258" s="207"/>
      <c r="J258" s="207"/>
      <c r="K258" s="207"/>
      <c r="L258" s="204"/>
      <c r="M258" s="204"/>
      <c r="N258" s="204"/>
      <c r="O258" s="204"/>
    </row>
    <row r="259" spans="1:15" x14ac:dyDescent="0.25">
      <c r="A259" s="204"/>
      <c r="C259" s="204"/>
      <c r="D259" s="206"/>
      <c r="E259" s="207"/>
      <c r="F259" s="207"/>
      <c r="G259" s="207"/>
      <c r="H259" s="207"/>
      <c r="I259" s="207"/>
      <c r="J259" s="207"/>
      <c r="K259" s="207"/>
      <c r="L259" s="204"/>
      <c r="M259" s="204"/>
      <c r="N259" s="204"/>
      <c r="O259" s="204"/>
    </row>
    <row r="260" spans="1:15" x14ac:dyDescent="0.25">
      <c r="A260" s="204"/>
      <c r="C260" s="204"/>
      <c r="D260" s="206"/>
      <c r="E260" s="207"/>
      <c r="F260" s="207"/>
      <c r="G260" s="207"/>
      <c r="H260" s="207"/>
      <c r="I260" s="207"/>
      <c r="J260" s="207"/>
      <c r="K260" s="207"/>
      <c r="L260" s="204"/>
      <c r="M260" s="204"/>
      <c r="N260" s="204"/>
      <c r="O260" s="204"/>
    </row>
    <row r="261" spans="1:15" x14ac:dyDescent="0.25">
      <c r="A261" s="204"/>
      <c r="C261" s="204"/>
      <c r="D261" s="206"/>
      <c r="E261" s="207"/>
      <c r="F261" s="207"/>
      <c r="G261" s="207"/>
      <c r="H261" s="207"/>
      <c r="I261" s="207"/>
      <c r="J261" s="207"/>
      <c r="K261" s="207"/>
      <c r="L261" s="204"/>
      <c r="M261" s="204"/>
      <c r="N261" s="204"/>
      <c r="O261" s="204"/>
    </row>
    <row r="262" spans="1:15" x14ac:dyDescent="0.25">
      <c r="A262" s="204"/>
      <c r="C262" s="204"/>
      <c r="D262" s="206"/>
      <c r="E262" s="207"/>
      <c r="F262" s="207"/>
      <c r="G262" s="207"/>
      <c r="H262" s="207"/>
      <c r="I262" s="207"/>
      <c r="J262" s="207"/>
      <c r="K262" s="207"/>
      <c r="L262" s="204"/>
      <c r="M262" s="204"/>
      <c r="N262" s="204"/>
      <c r="O262" s="204"/>
    </row>
    <row r="263" spans="1:15" x14ac:dyDescent="0.25">
      <c r="A263" s="204"/>
      <c r="C263" s="204"/>
      <c r="D263" s="206"/>
      <c r="E263" s="207"/>
      <c r="F263" s="207"/>
      <c r="G263" s="207"/>
      <c r="H263" s="207"/>
      <c r="I263" s="207"/>
      <c r="J263" s="207"/>
      <c r="K263" s="207"/>
      <c r="L263" s="204"/>
      <c r="M263" s="204"/>
      <c r="N263" s="204"/>
      <c r="O263" s="204"/>
    </row>
    <row r="264" spans="1:15" x14ac:dyDescent="0.25">
      <c r="A264" s="204"/>
      <c r="C264" s="204"/>
      <c r="D264" s="206"/>
      <c r="E264" s="207"/>
      <c r="F264" s="207"/>
      <c r="G264" s="207"/>
      <c r="H264" s="207"/>
      <c r="I264" s="207"/>
      <c r="J264" s="207"/>
      <c r="K264" s="207"/>
      <c r="L264" s="204"/>
      <c r="M264" s="204"/>
      <c r="N264" s="204"/>
      <c r="O264" s="204"/>
    </row>
    <row r="265" spans="1:15" x14ac:dyDescent="0.25">
      <c r="A265" s="204"/>
      <c r="C265" s="204"/>
      <c r="D265" s="206"/>
      <c r="E265" s="207"/>
      <c r="F265" s="207"/>
      <c r="G265" s="207"/>
      <c r="H265" s="207"/>
      <c r="I265" s="207"/>
      <c r="J265" s="207"/>
      <c r="K265" s="207"/>
      <c r="L265" s="204"/>
      <c r="M265" s="204"/>
      <c r="N265" s="204"/>
      <c r="O265" s="204"/>
    </row>
    <row r="266" spans="1:15" x14ac:dyDescent="0.25">
      <c r="A266" s="204"/>
      <c r="C266" s="204"/>
      <c r="D266" s="206"/>
      <c r="E266" s="207"/>
      <c r="F266" s="207"/>
      <c r="G266" s="207"/>
      <c r="H266" s="207"/>
      <c r="I266" s="207"/>
      <c r="J266" s="207"/>
      <c r="K266" s="207"/>
      <c r="L266" s="204"/>
      <c r="M266" s="204"/>
      <c r="N266" s="204"/>
      <c r="O266" s="204"/>
    </row>
    <row r="267" spans="1:15" x14ac:dyDescent="0.25">
      <c r="A267" s="204"/>
      <c r="C267" s="204"/>
      <c r="D267" s="206"/>
      <c r="E267" s="207"/>
      <c r="F267" s="207"/>
      <c r="G267" s="207"/>
      <c r="H267" s="207"/>
      <c r="I267" s="207"/>
      <c r="J267" s="207"/>
      <c r="K267" s="207"/>
      <c r="L267" s="204"/>
      <c r="M267" s="204"/>
      <c r="N267" s="204"/>
      <c r="O267" s="204"/>
    </row>
    <row r="268" spans="1:15" x14ac:dyDescent="0.25">
      <c r="A268" s="204"/>
      <c r="C268" s="204"/>
      <c r="D268" s="206"/>
      <c r="E268" s="207"/>
      <c r="F268" s="207"/>
      <c r="G268" s="207"/>
      <c r="H268" s="207"/>
      <c r="I268" s="207"/>
      <c r="J268" s="207"/>
      <c r="K268" s="207"/>
      <c r="L268" s="204"/>
      <c r="M268" s="204"/>
      <c r="N268" s="204"/>
      <c r="O268" s="204"/>
    </row>
    <row r="269" spans="1:15" x14ac:dyDescent="0.25">
      <c r="A269" s="204"/>
      <c r="C269" s="204"/>
      <c r="D269" s="206"/>
      <c r="E269" s="207"/>
      <c r="F269" s="207"/>
      <c r="G269" s="207"/>
      <c r="H269" s="207"/>
      <c r="I269" s="207"/>
      <c r="J269" s="207"/>
      <c r="K269" s="207"/>
      <c r="L269" s="204"/>
      <c r="M269" s="204"/>
      <c r="N269" s="204"/>
      <c r="O269" s="204"/>
    </row>
    <row r="270" spans="1:15" x14ac:dyDescent="0.25">
      <c r="A270" s="204"/>
      <c r="C270" s="204"/>
      <c r="D270" s="206"/>
      <c r="E270" s="207"/>
      <c r="F270" s="207"/>
      <c r="G270" s="207"/>
      <c r="H270" s="207"/>
      <c r="I270" s="207"/>
      <c r="J270" s="207"/>
      <c r="K270" s="207"/>
      <c r="L270" s="204"/>
      <c r="M270" s="204"/>
      <c r="N270" s="204"/>
      <c r="O270" s="204"/>
    </row>
    <row r="271" spans="1:15" x14ac:dyDescent="0.25">
      <c r="A271" s="204"/>
      <c r="C271" s="204"/>
      <c r="D271" s="206"/>
      <c r="E271" s="207"/>
      <c r="F271" s="207"/>
      <c r="G271" s="207"/>
      <c r="H271" s="207"/>
      <c r="I271" s="207"/>
      <c r="J271" s="207"/>
      <c r="K271" s="207"/>
      <c r="L271" s="204"/>
      <c r="M271" s="204"/>
      <c r="N271" s="204"/>
      <c r="O271" s="204"/>
    </row>
    <row r="272" spans="1:15" x14ac:dyDescent="0.25">
      <c r="A272" s="204"/>
      <c r="C272" s="204"/>
      <c r="D272" s="206"/>
      <c r="E272" s="207"/>
      <c r="F272" s="207"/>
      <c r="G272" s="207"/>
      <c r="H272" s="207"/>
      <c r="I272" s="207"/>
      <c r="J272" s="207"/>
      <c r="K272" s="207"/>
      <c r="L272" s="204"/>
      <c r="M272" s="204"/>
      <c r="N272" s="204"/>
      <c r="O272" s="204"/>
    </row>
    <row r="273" spans="1:15" x14ac:dyDescent="0.25">
      <c r="A273" s="204"/>
      <c r="C273" s="204"/>
      <c r="D273" s="206"/>
      <c r="E273" s="207"/>
      <c r="F273" s="207"/>
      <c r="G273" s="207"/>
      <c r="H273" s="207"/>
      <c r="I273" s="207"/>
      <c r="J273" s="207"/>
      <c r="K273" s="207"/>
      <c r="L273" s="204"/>
      <c r="M273" s="204"/>
      <c r="N273" s="204"/>
      <c r="O273" s="204"/>
    </row>
    <row r="274" spans="1:15" x14ac:dyDescent="0.25">
      <c r="A274" s="204"/>
      <c r="C274" s="204"/>
      <c r="D274" s="206"/>
      <c r="E274" s="207"/>
      <c r="F274" s="207"/>
      <c r="G274" s="207"/>
      <c r="H274" s="207"/>
      <c r="I274" s="207"/>
      <c r="J274" s="207"/>
      <c r="K274" s="207"/>
      <c r="L274" s="204"/>
      <c r="M274" s="204"/>
      <c r="N274" s="204"/>
      <c r="O274" s="204"/>
    </row>
    <row r="275" spans="1:15" x14ac:dyDescent="0.25">
      <c r="A275" s="204"/>
      <c r="C275" s="204"/>
      <c r="D275" s="206"/>
      <c r="E275" s="207"/>
      <c r="F275" s="207"/>
      <c r="G275" s="207"/>
      <c r="H275" s="207"/>
      <c r="I275" s="207"/>
      <c r="J275" s="207"/>
      <c r="K275" s="207"/>
      <c r="L275" s="204"/>
      <c r="M275" s="204"/>
      <c r="N275" s="204"/>
      <c r="O275" s="204"/>
    </row>
    <row r="276" spans="1:15" x14ac:dyDescent="0.25">
      <c r="A276" s="204"/>
      <c r="C276" s="204"/>
      <c r="D276" s="206"/>
      <c r="E276" s="207"/>
      <c r="F276" s="207"/>
      <c r="G276" s="207"/>
      <c r="H276" s="207"/>
      <c r="I276" s="207"/>
      <c r="J276" s="207"/>
      <c r="K276" s="207"/>
      <c r="L276" s="204"/>
      <c r="M276" s="204"/>
      <c r="N276" s="204"/>
      <c r="O276" s="204"/>
    </row>
    <row r="277" spans="1:15" x14ac:dyDescent="0.25">
      <c r="A277" s="204"/>
      <c r="C277" s="204"/>
      <c r="D277" s="206"/>
      <c r="E277" s="207"/>
      <c r="F277" s="207"/>
      <c r="G277" s="207"/>
      <c r="H277" s="207"/>
      <c r="I277" s="207"/>
      <c r="J277" s="207"/>
      <c r="K277" s="207"/>
      <c r="L277" s="204"/>
      <c r="M277" s="204"/>
      <c r="N277" s="204"/>
      <c r="O277" s="204"/>
    </row>
    <row r="278" spans="1:15" x14ac:dyDescent="0.25">
      <c r="A278" s="204"/>
      <c r="C278" s="204"/>
      <c r="D278" s="206"/>
      <c r="E278" s="207"/>
      <c r="F278" s="207"/>
      <c r="G278" s="207"/>
      <c r="H278" s="207"/>
      <c r="I278" s="207"/>
      <c r="J278" s="207"/>
      <c r="K278" s="207"/>
      <c r="L278" s="204"/>
      <c r="M278" s="204"/>
      <c r="N278" s="204"/>
      <c r="O278" s="204"/>
    </row>
    <row r="279" spans="1:15" x14ac:dyDescent="0.25">
      <c r="A279" s="204"/>
      <c r="C279" s="204"/>
      <c r="D279" s="206"/>
      <c r="E279" s="207"/>
      <c r="F279" s="207"/>
      <c r="G279" s="207"/>
      <c r="H279" s="207"/>
      <c r="I279" s="207"/>
      <c r="J279" s="207"/>
      <c r="K279" s="207"/>
      <c r="L279" s="204"/>
      <c r="M279" s="204"/>
      <c r="N279" s="204"/>
      <c r="O279" s="204"/>
    </row>
    <row r="280" spans="1:15" x14ac:dyDescent="0.25">
      <c r="A280" s="204"/>
      <c r="C280" s="204"/>
      <c r="D280" s="206"/>
      <c r="E280" s="207"/>
      <c r="F280" s="207"/>
      <c r="G280" s="207"/>
      <c r="H280" s="207"/>
      <c r="I280" s="207"/>
      <c r="J280" s="207"/>
      <c r="K280" s="207"/>
      <c r="L280" s="204"/>
      <c r="M280" s="204"/>
      <c r="N280" s="204"/>
      <c r="O280" s="204"/>
    </row>
    <row r="281" spans="1:15" x14ac:dyDescent="0.25">
      <c r="A281" s="204"/>
      <c r="C281" s="204"/>
      <c r="D281" s="206"/>
      <c r="E281" s="207"/>
      <c r="F281" s="207"/>
      <c r="G281" s="207"/>
      <c r="H281" s="207"/>
      <c r="I281" s="207"/>
      <c r="J281" s="207"/>
      <c r="K281" s="207"/>
      <c r="L281" s="204"/>
      <c r="M281" s="204"/>
      <c r="N281" s="204"/>
      <c r="O281" s="204"/>
    </row>
    <row r="282" spans="1:15" x14ac:dyDescent="0.25">
      <c r="A282" s="204"/>
      <c r="C282" s="204"/>
      <c r="D282" s="206"/>
      <c r="E282" s="207"/>
      <c r="F282" s="207"/>
      <c r="G282" s="207"/>
      <c r="H282" s="207"/>
      <c r="I282" s="207"/>
      <c r="J282" s="207"/>
      <c r="K282" s="207"/>
      <c r="L282" s="204"/>
      <c r="M282" s="204"/>
      <c r="N282" s="204"/>
      <c r="O282" s="204"/>
    </row>
    <row r="283" spans="1:15" x14ac:dyDescent="0.25">
      <c r="A283" s="204"/>
      <c r="C283" s="204"/>
      <c r="D283" s="206"/>
      <c r="E283" s="207"/>
      <c r="F283" s="207"/>
      <c r="G283" s="207"/>
      <c r="H283" s="207"/>
      <c r="I283" s="207"/>
      <c r="J283" s="207"/>
      <c r="K283" s="207"/>
      <c r="L283" s="204"/>
      <c r="M283" s="204"/>
      <c r="N283" s="204"/>
      <c r="O283" s="204"/>
    </row>
    <row r="284" spans="1:15" x14ac:dyDescent="0.25">
      <c r="A284" s="204"/>
      <c r="C284" s="204"/>
      <c r="D284" s="206"/>
      <c r="E284" s="207"/>
      <c r="F284" s="207"/>
      <c r="G284" s="207"/>
      <c r="H284" s="207"/>
      <c r="I284" s="207"/>
      <c r="J284" s="207"/>
      <c r="K284" s="207"/>
      <c r="L284" s="204"/>
      <c r="M284" s="204"/>
      <c r="N284" s="204"/>
      <c r="O284" s="204"/>
    </row>
    <row r="285" spans="1:15" x14ac:dyDescent="0.25">
      <c r="A285" s="204"/>
      <c r="C285" s="204"/>
      <c r="D285" s="206"/>
      <c r="E285" s="207"/>
      <c r="F285" s="207"/>
      <c r="G285" s="207"/>
      <c r="H285" s="207"/>
      <c r="I285" s="207"/>
      <c r="J285" s="207"/>
      <c r="K285" s="207"/>
      <c r="L285" s="204"/>
      <c r="M285" s="204"/>
      <c r="N285" s="204"/>
      <c r="O285" s="204"/>
    </row>
    <row r="286" spans="1:15" x14ac:dyDescent="0.25">
      <c r="A286" s="204"/>
      <c r="C286" s="204"/>
      <c r="D286" s="206"/>
      <c r="E286" s="207"/>
      <c r="F286" s="207"/>
      <c r="G286" s="207"/>
      <c r="H286" s="207"/>
      <c r="I286" s="207"/>
      <c r="J286" s="207"/>
      <c r="K286" s="207"/>
      <c r="L286" s="204"/>
      <c r="M286" s="204"/>
      <c r="N286" s="204"/>
      <c r="O286" s="204"/>
    </row>
    <row r="287" spans="1:15" x14ac:dyDescent="0.25">
      <c r="A287" s="204"/>
      <c r="C287" s="204"/>
      <c r="D287" s="206"/>
      <c r="E287" s="207"/>
      <c r="F287" s="207"/>
      <c r="G287" s="207"/>
      <c r="H287" s="207"/>
      <c r="I287" s="207"/>
      <c r="J287" s="207"/>
      <c r="K287" s="207"/>
      <c r="L287" s="204"/>
      <c r="M287" s="204"/>
      <c r="N287" s="204"/>
      <c r="O287" s="204"/>
    </row>
    <row r="288" spans="1:15" x14ac:dyDescent="0.25">
      <c r="A288" s="204"/>
      <c r="C288" s="204"/>
      <c r="D288" s="206"/>
      <c r="E288" s="207"/>
      <c r="F288" s="207"/>
      <c r="G288" s="207"/>
      <c r="H288" s="207"/>
      <c r="I288" s="207"/>
      <c r="J288" s="207"/>
      <c r="K288" s="207"/>
      <c r="L288" s="204"/>
      <c r="M288" s="204"/>
      <c r="N288" s="204"/>
      <c r="O288" s="204"/>
    </row>
    <row r="289" spans="1:15" x14ac:dyDescent="0.25">
      <c r="A289" s="204"/>
      <c r="C289" s="204"/>
      <c r="D289" s="206"/>
      <c r="E289" s="207"/>
      <c r="F289" s="207"/>
      <c r="G289" s="207"/>
      <c r="H289" s="207"/>
      <c r="I289" s="207"/>
      <c r="J289" s="207"/>
      <c r="K289" s="207"/>
      <c r="L289" s="204"/>
      <c r="M289" s="204"/>
      <c r="N289" s="204"/>
      <c r="O289" s="204"/>
    </row>
    <row r="290" spans="1:15" x14ac:dyDescent="0.25">
      <c r="A290" s="204"/>
      <c r="C290" s="204"/>
      <c r="D290" s="206"/>
      <c r="E290" s="207"/>
      <c r="F290" s="207"/>
      <c r="G290" s="207"/>
      <c r="H290" s="207"/>
      <c r="I290" s="207"/>
      <c r="J290" s="207"/>
      <c r="K290" s="207"/>
      <c r="L290" s="204"/>
      <c r="M290" s="204"/>
      <c r="N290" s="204"/>
      <c r="O290" s="204"/>
    </row>
    <row r="291" spans="1:15" x14ac:dyDescent="0.25">
      <c r="A291" s="204"/>
      <c r="C291" s="204"/>
      <c r="D291" s="206"/>
      <c r="E291" s="207"/>
      <c r="F291" s="207"/>
      <c r="G291" s="207"/>
      <c r="H291" s="207"/>
      <c r="I291" s="207"/>
      <c r="J291" s="207"/>
      <c r="K291" s="207"/>
      <c r="L291" s="204"/>
      <c r="M291" s="204"/>
      <c r="N291" s="204"/>
      <c r="O291" s="204"/>
    </row>
    <row r="292" spans="1:15" x14ac:dyDescent="0.25">
      <c r="A292" s="204"/>
      <c r="C292" s="204"/>
      <c r="D292" s="206"/>
      <c r="E292" s="207"/>
      <c r="F292" s="207"/>
      <c r="G292" s="207"/>
      <c r="H292" s="207"/>
      <c r="I292" s="207"/>
      <c r="J292" s="207"/>
      <c r="K292" s="207"/>
      <c r="L292" s="204"/>
      <c r="M292" s="204"/>
      <c r="N292" s="204"/>
      <c r="O292" s="204"/>
    </row>
    <row r="293" spans="1:15" x14ac:dyDescent="0.25">
      <c r="A293" s="204"/>
      <c r="C293" s="204"/>
      <c r="D293" s="206"/>
      <c r="E293" s="207"/>
      <c r="F293" s="207"/>
      <c r="G293" s="207"/>
      <c r="H293" s="207"/>
      <c r="I293" s="207"/>
      <c r="J293" s="207"/>
      <c r="K293" s="207"/>
      <c r="L293" s="204"/>
      <c r="M293" s="204"/>
      <c r="N293" s="204"/>
      <c r="O293" s="204"/>
    </row>
    <row r="294" spans="1:15" x14ac:dyDescent="0.25">
      <c r="A294" s="204"/>
      <c r="C294" s="204"/>
      <c r="D294" s="206"/>
      <c r="E294" s="207"/>
      <c r="F294" s="207"/>
      <c r="G294" s="207"/>
      <c r="H294" s="207"/>
      <c r="I294" s="207"/>
      <c r="J294" s="207"/>
      <c r="K294" s="207"/>
      <c r="L294" s="204"/>
      <c r="M294" s="204"/>
      <c r="N294" s="204"/>
      <c r="O294" s="204"/>
    </row>
    <row r="295" spans="1:15" x14ac:dyDescent="0.25">
      <c r="A295" s="204"/>
      <c r="C295" s="204"/>
      <c r="D295" s="206"/>
      <c r="E295" s="207"/>
      <c r="F295" s="207"/>
      <c r="G295" s="207"/>
      <c r="H295" s="207"/>
      <c r="I295" s="207"/>
      <c r="J295" s="207"/>
      <c r="K295" s="207"/>
      <c r="L295" s="204"/>
      <c r="M295" s="204"/>
      <c r="N295" s="204"/>
      <c r="O295" s="204"/>
    </row>
    <row r="296" spans="1:15" x14ac:dyDescent="0.25">
      <c r="A296" s="204"/>
      <c r="C296" s="204"/>
      <c r="D296" s="206"/>
      <c r="E296" s="207"/>
      <c r="F296" s="207"/>
      <c r="G296" s="207"/>
      <c r="H296" s="207"/>
      <c r="I296" s="207"/>
      <c r="J296" s="207"/>
      <c r="K296" s="207"/>
      <c r="L296" s="204"/>
      <c r="M296" s="204"/>
      <c r="N296" s="204"/>
      <c r="O296" s="204"/>
    </row>
    <row r="297" spans="1:15" x14ac:dyDescent="0.25">
      <c r="A297" s="204"/>
      <c r="C297" s="204"/>
      <c r="D297" s="206"/>
      <c r="E297" s="207"/>
      <c r="F297" s="207"/>
      <c r="G297" s="207"/>
      <c r="H297" s="207"/>
      <c r="I297" s="207"/>
      <c r="J297" s="207"/>
      <c r="K297" s="207"/>
      <c r="L297" s="204"/>
      <c r="M297" s="204"/>
      <c r="N297" s="204"/>
      <c r="O297" s="204"/>
    </row>
    <row r="298" spans="1:15" x14ac:dyDescent="0.25">
      <c r="A298" s="204"/>
      <c r="C298" s="204"/>
      <c r="D298" s="206"/>
      <c r="E298" s="207"/>
      <c r="F298" s="207"/>
      <c r="G298" s="207"/>
      <c r="H298" s="207"/>
      <c r="I298" s="207"/>
      <c r="J298" s="207"/>
      <c r="K298" s="207"/>
      <c r="L298" s="204"/>
      <c r="M298" s="204"/>
      <c r="N298" s="204"/>
      <c r="O298" s="204"/>
    </row>
    <row r="299" spans="1:15" x14ac:dyDescent="0.25">
      <c r="A299" s="204"/>
      <c r="C299" s="204"/>
      <c r="D299" s="206"/>
      <c r="E299" s="207"/>
      <c r="F299" s="207"/>
      <c r="G299" s="207"/>
      <c r="H299" s="207"/>
      <c r="I299" s="207"/>
      <c r="J299" s="207"/>
      <c r="K299" s="207"/>
      <c r="L299" s="204"/>
      <c r="M299" s="204"/>
      <c r="N299" s="204"/>
      <c r="O299" s="204"/>
    </row>
    <row r="300" spans="1:15" x14ac:dyDescent="0.25">
      <c r="A300" s="204"/>
      <c r="C300" s="204"/>
      <c r="D300" s="206"/>
      <c r="E300" s="207"/>
      <c r="F300" s="207"/>
      <c r="G300" s="207"/>
      <c r="H300" s="207"/>
      <c r="I300" s="207"/>
      <c r="J300" s="207"/>
      <c r="K300" s="207"/>
      <c r="L300" s="204"/>
      <c r="M300" s="204"/>
      <c r="N300" s="204"/>
      <c r="O300" s="204"/>
    </row>
    <row r="301" spans="1:15" x14ac:dyDescent="0.25">
      <c r="A301" s="204"/>
      <c r="C301" s="204"/>
      <c r="D301" s="206"/>
      <c r="E301" s="207"/>
      <c r="F301" s="207"/>
      <c r="G301" s="207"/>
      <c r="H301" s="207"/>
      <c r="I301" s="207"/>
      <c r="J301" s="207"/>
      <c r="K301" s="207"/>
      <c r="L301" s="204"/>
      <c r="M301" s="204"/>
      <c r="N301" s="204"/>
      <c r="O301" s="204"/>
    </row>
    <row r="302" spans="1:15" x14ac:dyDescent="0.25">
      <c r="A302" s="204"/>
      <c r="C302" s="204"/>
      <c r="D302" s="206"/>
      <c r="E302" s="207"/>
      <c r="F302" s="207"/>
      <c r="G302" s="207"/>
      <c r="H302" s="207"/>
      <c r="I302" s="207"/>
      <c r="J302" s="207"/>
      <c r="K302" s="207"/>
      <c r="L302" s="204"/>
      <c r="M302" s="204"/>
      <c r="N302" s="204"/>
      <c r="O302" s="204"/>
    </row>
    <row r="303" spans="1:15" x14ac:dyDescent="0.25">
      <c r="A303" s="204"/>
      <c r="C303" s="204"/>
      <c r="D303" s="206"/>
      <c r="E303" s="207"/>
      <c r="F303" s="207"/>
      <c r="G303" s="207"/>
      <c r="H303" s="207"/>
      <c r="I303" s="207"/>
      <c r="J303" s="207"/>
      <c r="K303" s="207"/>
      <c r="L303" s="204"/>
      <c r="M303" s="204"/>
      <c r="N303" s="204"/>
      <c r="O303" s="204"/>
    </row>
    <row r="304" spans="1:15" x14ac:dyDescent="0.25">
      <c r="A304" s="204"/>
      <c r="C304" s="204"/>
      <c r="D304" s="206"/>
      <c r="E304" s="207"/>
      <c r="F304" s="207"/>
      <c r="G304" s="207"/>
      <c r="H304" s="207"/>
      <c r="I304" s="207"/>
      <c r="J304" s="207"/>
      <c r="K304" s="207"/>
      <c r="L304" s="204"/>
      <c r="M304" s="204"/>
      <c r="N304" s="204"/>
      <c r="O304" s="204"/>
    </row>
    <row r="305" spans="1:15" x14ac:dyDescent="0.25">
      <c r="A305" s="204"/>
      <c r="C305" s="204"/>
      <c r="D305" s="206"/>
      <c r="E305" s="207"/>
      <c r="F305" s="207"/>
      <c r="G305" s="207"/>
      <c r="H305" s="207"/>
      <c r="I305" s="207"/>
      <c r="J305" s="207"/>
      <c r="K305" s="207"/>
      <c r="L305" s="204"/>
      <c r="M305" s="204"/>
      <c r="N305" s="204"/>
      <c r="O305" s="204"/>
    </row>
    <row r="306" spans="1:15" x14ac:dyDescent="0.25">
      <c r="A306" s="204"/>
      <c r="C306" s="204"/>
      <c r="D306" s="206"/>
      <c r="E306" s="207"/>
      <c r="F306" s="207"/>
      <c r="G306" s="207"/>
      <c r="H306" s="207"/>
      <c r="I306" s="207"/>
      <c r="J306" s="207"/>
      <c r="K306" s="207"/>
      <c r="L306" s="204"/>
      <c r="M306" s="204"/>
      <c r="N306" s="204"/>
      <c r="O306" s="204"/>
    </row>
    <row r="307" spans="1:15" x14ac:dyDescent="0.25">
      <c r="A307" s="204"/>
      <c r="C307" s="204"/>
      <c r="D307" s="206"/>
      <c r="E307" s="207"/>
      <c r="F307" s="207"/>
      <c r="G307" s="207"/>
      <c r="H307" s="207"/>
      <c r="I307" s="207"/>
      <c r="J307" s="207"/>
      <c r="K307" s="207"/>
      <c r="L307" s="204"/>
      <c r="M307" s="204"/>
      <c r="N307" s="204"/>
      <c r="O307" s="204"/>
    </row>
    <row r="308" spans="1:15" x14ac:dyDescent="0.25">
      <c r="A308" s="204"/>
      <c r="C308" s="204"/>
      <c r="D308" s="206"/>
      <c r="E308" s="207"/>
      <c r="F308" s="207"/>
      <c r="G308" s="207"/>
      <c r="H308" s="207"/>
      <c r="I308" s="207"/>
      <c r="J308" s="207"/>
      <c r="K308" s="207"/>
      <c r="L308" s="204"/>
      <c r="M308" s="204"/>
      <c r="N308" s="204"/>
      <c r="O308" s="204"/>
    </row>
    <row r="309" spans="1:15" x14ac:dyDescent="0.25">
      <c r="A309" s="204"/>
      <c r="C309" s="204"/>
      <c r="D309" s="206"/>
      <c r="E309" s="207"/>
      <c r="F309" s="207"/>
      <c r="G309" s="207"/>
      <c r="H309" s="207"/>
      <c r="I309" s="207"/>
      <c r="J309" s="207"/>
      <c r="K309" s="207"/>
      <c r="L309" s="204"/>
      <c r="M309" s="204"/>
      <c r="N309" s="204"/>
      <c r="O309" s="204"/>
    </row>
    <row r="310" spans="1:15" x14ac:dyDescent="0.25">
      <c r="A310" s="204"/>
      <c r="C310" s="204"/>
      <c r="D310" s="206"/>
      <c r="E310" s="207"/>
      <c r="F310" s="207"/>
      <c r="G310" s="207"/>
      <c r="H310" s="207"/>
      <c r="I310" s="207"/>
      <c r="J310" s="207"/>
      <c r="K310" s="207"/>
      <c r="L310" s="204"/>
      <c r="M310" s="204"/>
      <c r="N310" s="204"/>
      <c r="O310" s="204"/>
    </row>
    <row r="311" spans="1:15" x14ac:dyDescent="0.25">
      <c r="A311" s="204"/>
      <c r="C311" s="204"/>
      <c r="D311" s="206"/>
      <c r="E311" s="207"/>
      <c r="F311" s="207"/>
      <c r="G311" s="207"/>
      <c r="H311" s="207"/>
      <c r="I311" s="207"/>
      <c r="J311" s="207"/>
      <c r="K311" s="207"/>
      <c r="L311" s="204"/>
      <c r="M311" s="204"/>
      <c r="N311" s="204"/>
      <c r="O311" s="204"/>
    </row>
    <row r="312" spans="1:15" x14ac:dyDescent="0.25">
      <c r="A312" s="204"/>
      <c r="C312" s="204"/>
      <c r="D312" s="206"/>
      <c r="E312" s="207"/>
      <c r="F312" s="207"/>
      <c r="G312" s="207"/>
      <c r="H312" s="207"/>
      <c r="I312" s="207"/>
      <c r="J312" s="207"/>
      <c r="K312" s="207"/>
      <c r="L312" s="204"/>
      <c r="M312" s="204"/>
      <c r="N312" s="204"/>
      <c r="O312" s="204"/>
    </row>
    <row r="313" spans="1:15" x14ac:dyDescent="0.25">
      <c r="A313" s="204"/>
      <c r="C313" s="204"/>
      <c r="D313" s="206"/>
      <c r="E313" s="207"/>
      <c r="F313" s="207"/>
      <c r="G313" s="207"/>
      <c r="H313" s="207"/>
      <c r="I313" s="207"/>
      <c r="J313" s="207"/>
      <c r="K313" s="207"/>
      <c r="L313" s="204"/>
      <c r="M313" s="204"/>
      <c r="N313" s="204"/>
      <c r="O313" s="204"/>
    </row>
    <row r="314" spans="1:15" x14ac:dyDescent="0.25">
      <c r="A314" s="204"/>
      <c r="C314" s="204"/>
      <c r="D314" s="206"/>
      <c r="E314" s="207"/>
      <c r="F314" s="207"/>
      <c r="G314" s="207"/>
      <c r="H314" s="207"/>
      <c r="I314" s="207"/>
      <c r="J314" s="207"/>
      <c r="K314" s="207"/>
      <c r="L314" s="204"/>
      <c r="M314" s="204"/>
      <c r="N314" s="204"/>
      <c r="O314" s="204"/>
    </row>
    <row r="315" spans="1:15" x14ac:dyDescent="0.25">
      <c r="A315" s="204"/>
      <c r="C315" s="204"/>
      <c r="D315" s="206"/>
      <c r="E315" s="207"/>
      <c r="F315" s="207"/>
      <c r="G315" s="207"/>
      <c r="H315" s="207"/>
      <c r="I315" s="207"/>
      <c r="J315" s="207"/>
      <c r="K315" s="207"/>
      <c r="L315" s="204"/>
      <c r="M315" s="204"/>
      <c r="N315" s="204"/>
      <c r="O315" s="204"/>
    </row>
    <row r="316" spans="1:15" x14ac:dyDescent="0.25">
      <c r="A316" s="204"/>
      <c r="C316" s="204"/>
      <c r="D316" s="206"/>
      <c r="E316" s="207"/>
      <c r="F316" s="207"/>
      <c r="G316" s="207"/>
      <c r="H316" s="207"/>
      <c r="I316" s="207"/>
      <c r="J316" s="207"/>
      <c r="K316" s="207"/>
      <c r="L316" s="204"/>
      <c r="M316" s="204"/>
      <c r="N316" s="204"/>
      <c r="O316" s="204"/>
    </row>
    <row r="317" spans="1:15" x14ac:dyDescent="0.25">
      <c r="A317" s="204"/>
      <c r="C317" s="204"/>
      <c r="D317" s="206"/>
      <c r="E317" s="207"/>
      <c r="F317" s="207"/>
      <c r="G317" s="207"/>
      <c r="H317" s="207"/>
      <c r="I317" s="207"/>
      <c r="J317" s="207"/>
      <c r="K317" s="207"/>
      <c r="L317" s="204"/>
      <c r="M317" s="204"/>
      <c r="N317" s="204"/>
      <c r="O317" s="204"/>
    </row>
    <row r="318" spans="1:15" x14ac:dyDescent="0.25">
      <c r="A318" s="204"/>
      <c r="C318" s="204"/>
      <c r="D318" s="206"/>
      <c r="E318" s="207"/>
      <c r="F318" s="207"/>
      <c r="G318" s="207"/>
      <c r="H318" s="207"/>
      <c r="I318" s="207"/>
      <c r="J318" s="207"/>
      <c r="K318" s="207"/>
      <c r="L318" s="204"/>
      <c r="M318" s="204"/>
      <c r="N318" s="204"/>
      <c r="O318" s="204"/>
    </row>
    <row r="319" spans="1:15" x14ac:dyDescent="0.25">
      <c r="A319" s="204"/>
      <c r="C319" s="204"/>
      <c r="D319" s="206"/>
      <c r="E319" s="207"/>
      <c r="F319" s="207"/>
      <c r="G319" s="207"/>
      <c r="H319" s="207"/>
      <c r="I319" s="207"/>
      <c r="J319" s="207"/>
      <c r="K319" s="207"/>
      <c r="L319" s="204"/>
      <c r="M319" s="204"/>
      <c r="N319" s="204"/>
      <c r="O319" s="204"/>
    </row>
    <row r="320" spans="1:15" x14ac:dyDescent="0.25">
      <c r="A320" s="204"/>
      <c r="C320" s="204"/>
      <c r="D320" s="206"/>
      <c r="E320" s="207"/>
      <c r="F320" s="207"/>
      <c r="G320" s="207"/>
      <c r="H320" s="207"/>
      <c r="I320" s="207"/>
      <c r="J320" s="207"/>
      <c r="K320" s="207"/>
      <c r="L320" s="204"/>
      <c r="M320" s="204"/>
      <c r="N320" s="204"/>
      <c r="O320" s="204"/>
    </row>
    <row r="321" spans="1:15" x14ac:dyDescent="0.25">
      <c r="A321" s="204"/>
      <c r="C321" s="204"/>
      <c r="D321" s="206"/>
      <c r="E321" s="207"/>
      <c r="F321" s="207"/>
      <c r="G321" s="207"/>
      <c r="H321" s="207"/>
      <c r="I321" s="207"/>
      <c r="J321" s="207"/>
      <c r="K321" s="207"/>
      <c r="L321" s="204"/>
      <c r="M321" s="204"/>
      <c r="N321" s="204"/>
      <c r="O321" s="204"/>
    </row>
    <row r="322" spans="1:15" x14ac:dyDescent="0.25">
      <c r="A322" s="204"/>
      <c r="C322" s="204"/>
      <c r="D322" s="206"/>
      <c r="E322" s="207"/>
      <c r="F322" s="207"/>
      <c r="G322" s="207"/>
      <c r="H322" s="207"/>
      <c r="I322" s="207"/>
      <c r="J322" s="207"/>
      <c r="K322" s="207"/>
      <c r="L322" s="204"/>
      <c r="M322" s="204"/>
      <c r="N322" s="204"/>
      <c r="O322" s="204"/>
    </row>
    <row r="323" spans="1:15" x14ac:dyDescent="0.25">
      <c r="A323" s="204"/>
      <c r="C323" s="204"/>
      <c r="D323" s="206"/>
      <c r="E323" s="207"/>
      <c r="F323" s="207"/>
      <c r="G323" s="207"/>
      <c r="H323" s="207"/>
      <c r="I323" s="207"/>
      <c r="J323" s="207"/>
      <c r="K323" s="207"/>
      <c r="L323" s="204"/>
      <c r="M323" s="204"/>
      <c r="N323" s="204"/>
      <c r="O323" s="204"/>
    </row>
    <row r="324" spans="1:15" x14ac:dyDescent="0.25">
      <c r="A324" s="204"/>
      <c r="C324" s="204"/>
      <c r="D324" s="206"/>
      <c r="E324" s="207"/>
      <c r="F324" s="207"/>
      <c r="G324" s="207"/>
      <c r="H324" s="207"/>
      <c r="I324" s="207"/>
      <c r="J324" s="207"/>
      <c r="K324" s="207"/>
      <c r="L324" s="204"/>
      <c r="M324" s="204"/>
      <c r="N324" s="204"/>
      <c r="O324" s="204"/>
    </row>
    <row r="325" spans="1:15" x14ac:dyDescent="0.25">
      <c r="A325" s="204"/>
      <c r="C325" s="204"/>
      <c r="D325" s="206"/>
      <c r="E325" s="207"/>
      <c r="F325" s="207"/>
      <c r="G325" s="207"/>
      <c r="H325" s="207"/>
      <c r="I325" s="207"/>
      <c r="J325" s="207"/>
      <c r="K325" s="207"/>
      <c r="L325" s="204"/>
      <c r="M325" s="204"/>
      <c r="N325" s="204"/>
      <c r="O325" s="204"/>
    </row>
    <row r="326" spans="1:15" x14ac:dyDescent="0.25">
      <c r="A326" s="204"/>
      <c r="C326" s="204"/>
      <c r="D326" s="206"/>
      <c r="E326" s="207"/>
      <c r="F326" s="207"/>
      <c r="G326" s="207"/>
      <c r="H326" s="207"/>
      <c r="I326" s="207"/>
      <c r="J326" s="207"/>
      <c r="K326" s="207"/>
      <c r="L326" s="204"/>
      <c r="M326" s="204"/>
      <c r="N326" s="204"/>
      <c r="O326" s="204"/>
    </row>
    <row r="327" spans="1:15" x14ac:dyDescent="0.25">
      <c r="A327" s="204"/>
      <c r="C327" s="204"/>
      <c r="D327" s="206"/>
      <c r="E327" s="207"/>
      <c r="F327" s="207"/>
      <c r="G327" s="207"/>
      <c r="H327" s="207"/>
      <c r="I327" s="207"/>
      <c r="J327" s="207"/>
      <c r="K327" s="207"/>
      <c r="L327" s="204"/>
      <c r="M327" s="204"/>
      <c r="N327" s="204"/>
      <c r="O327" s="204"/>
    </row>
    <row r="328" spans="1:15" x14ac:dyDescent="0.25">
      <c r="A328" s="204"/>
      <c r="C328" s="204"/>
      <c r="D328" s="206"/>
      <c r="E328" s="207"/>
      <c r="F328" s="207"/>
      <c r="G328" s="207"/>
      <c r="H328" s="207"/>
      <c r="I328" s="207"/>
      <c r="J328" s="207"/>
      <c r="K328" s="207"/>
      <c r="L328" s="204"/>
      <c r="M328" s="204"/>
      <c r="N328" s="204"/>
      <c r="O328" s="204"/>
    </row>
    <row r="329" spans="1:15" x14ac:dyDescent="0.25">
      <c r="A329" s="204"/>
      <c r="C329" s="204"/>
      <c r="D329" s="206"/>
      <c r="E329" s="207"/>
      <c r="F329" s="207"/>
      <c r="G329" s="207"/>
      <c r="H329" s="207"/>
      <c r="I329" s="207"/>
      <c r="J329" s="207"/>
      <c r="K329" s="207"/>
      <c r="L329" s="204"/>
      <c r="M329" s="204"/>
      <c r="N329" s="204"/>
      <c r="O329" s="204"/>
    </row>
    <row r="330" spans="1:15" x14ac:dyDescent="0.25">
      <c r="A330" s="204"/>
      <c r="C330" s="204"/>
      <c r="D330" s="206"/>
      <c r="E330" s="207"/>
      <c r="F330" s="207"/>
      <c r="G330" s="207"/>
      <c r="H330" s="207"/>
      <c r="I330" s="207"/>
      <c r="J330" s="207"/>
      <c r="K330" s="207"/>
      <c r="L330" s="204"/>
      <c r="M330" s="204"/>
      <c r="N330" s="204"/>
      <c r="O330" s="204"/>
    </row>
    <row r="331" spans="1:15" x14ac:dyDescent="0.25">
      <c r="A331" s="204"/>
      <c r="C331" s="204"/>
      <c r="D331" s="206"/>
      <c r="E331" s="207"/>
      <c r="F331" s="207"/>
      <c r="G331" s="207"/>
      <c r="H331" s="207"/>
      <c r="I331" s="207"/>
      <c r="J331" s="207"/>
      <c r="K331" s="207"/>
      <c r="L331" s="204"/>
      <c r="M331" s="204"/>
      <c r="N331" s="204"/>
      <c r="O331" s="204"/>
    </row>
    <row r="332" spans="1:15" x14ac:dyDescent="0.25">
      <c r="A332" s="204"/>
      <c r="C332" s="204"/>
      <c r="D332" s="206"/>
      <c r="E332" s="207"/>
      <c r="F332" s="207"/>
      <c r="G332" s="207"/>
      <c r="H332" s="207"/>
      <c r="I332" s="207"/>
      <c r="J332" s="207"/>
      <c r="K332" s="207"/>
      <c r="L332" s="204"/>
      <c r="M332" s="204"/>
      <c r="N332" s="204"/>
      <c r="O332" s="204"/>
    </row>
    <row r="333" spans="1:15" x14ac:dyDescent="0.25">
      <c r="A333" s="204"/>
      <c r="C333" s="204"/>
      <c r="D333" s="206"/>
      <c r="E333" s="207"/>
      <c r="F333" s="207"/>
      <c r="G333" s="207"/>
      <c r="H333" s="207"/>
      <c r="I333" s="207"/>
      <c r="J333" s="207"/>
      <c r="K333" s="207"/>
      <c r="L333" s="204"/>
      <c r="M333" s="204"/>
      <c r="N333" s="204"/>
      <c r="O333" s="204"/>
    </row>
    <row r="334" spans="1:15" x14ac:dyDescent="0.25">
      <c r="A334" s="204"/>
      <c r="C334" s="204"/>
      <c r="D334" s="206"/>
      <c r="E334" s="207"/>
      <c r="F334" s="207"/>
      <c r="G334" s="207"/>
      <c r="H334" s="207"/>
      <c r="I334" s="207"/>
      <c r="J334" s="207"/>
      <c r="K334" s="207"/>
      <c r="L334" s="204"/>
      <c r="M334" s="204"/>
      <c r="N334" s="204"/>
      <c r="O334" s="204"/>
    </row>
    <row r="335" spans="1:15" x14ac:dyDescent="0.25">
      <c r="A335" s="204"/>
      <c r="C335" s="204"/>
      <c r="D335" s="206"/>
      <c r="E335" s="207"/>
      <c r="F335" s="207"/>
      <c r="G335" s="207"/>
      <c r="H335" s="207"/>
      <c r="I335" s="207"/>
      <c r="J335" s="207"/>
      <c r="K335" s="207"/>
      <c r="L335" s="204"/>
      <c r="M335" s="204"/>
      <c r="N335" s="204"/>
      <c r="O335" s="204"/>
    </row>
    <row r="336" spans="1:15" x14ac:dyDescent="0.25">
      <c r="A336" s="204"/>
      <c r="C336" s="204"/>
      <c r="D336" s="206"/>
      <c r="E336" s="207"/>
      <c r="F336" s="207"/>
      <c r="G336" s="207"/>
      <c r="H336" s="207"/>
      <c r="I336" s="207"/>
      <c r="J336" s="207"/>
      <c r="K336" s="207"/>
      <c r="L336" s="204"/>
      <c r="M336" s="204"/>
      <c r="N336" s="204"/>
      <c r="O336" s="204"/>
    </row>
    <row r="337" spans="1:15" x14ac:dyDescent="0.25">
      <c r="A337" s="204"/>
      <c r="C337" s="204"/>
      <c r="D337" s="206"/>
      <c r="E337" s="207"/>
      <c r="F337" s="207"/>
      <c r="G337" s="207"/>
      <c r="H337" s="207"/>
      <c r="I337" s="207"/>
      <c r="J337" s="207"/>
      <c r="K337" s="207"/>
      <c r="L337" s="204"/>
      <c r="M337" s="204"/>
      <c r="N337" s="204"/>
      <c r="O337" s="204"/>
    </row>
    <row r="338" spans="1:15" x14ac:dyDescent="0.25">
      <c r="A338" s="204"/>
      <c r="C338" s="204"/>
      <c r="D338" s="206"/>
      <c r="E338" s="207"/>
      <c r="F338" s="207"/>
      <c r="G338" s="207"/>
      <c r="H338" s="207"/>
      <c r="I338" s="207"/>
      <c r="J338" s="207"/>
      <c r="K338" s="207"/>
      <c r="L338" s="204"/>
      <c r="M338" s="204"/>
      <c r="N338" s="204"/>
      <c r="O338" s="204"/>
    </row>
    <row r="339" spans="1:15" x14ac:dyDescent="0.25">
      <c r="A339" s="204"/>
      <c r="C339" s="204"/>
      <c r="D339" s="206"/>
      <c r="E339" s="207"/>
      <c r="F339" s="207"/>
      <c r="G339" s="207"/>
      <c r="H339" s="207"/>
      <c r="I339" s="207"/>
      <c r="J339" s="207"/>
      <c r="K339" s="207"/>
      <c r="L339" s="204"/>
      <c r="M339" s="204"/>
      <c r="N339" s="204"/>
      <c r="O339" s="204"/>
    </row>
    <row r="340" spans="1:15" x14ac:dyDescent="0.25">
      <c r="A340" s="204"/>
      <c r="C340" s="204"/>
      <c r="D340" s="206"/>
      <c r="E340" s="207"/>
      <c r="F340" s="207"/>
      <c r="G340" s="207"/>
      <c r="H340" s="207"/>
      <c r="I340" s="207"/>
      <c r="J340" s="207"/>
      <c r="K340" s="207"/>
      <c r="L340" s="204"/>
      <c r="M340" s="204"/>
      <c r="N340" s="204"/>
      <c r="O340" s="204"/>
    </row>
    <row r="341" spans="1:15" x14ac:dyDescent="0.25">
      <c r="A341" s="204"/>
      <c r="C341" s="204"/>
      <c r="D341" s="206"/>
      <c r="E341" s="207"/>
      <c r="F341" s="207"/>
      <c r="G341" s="207"/>
      <c r="H341" s="207"/>
      <c r="I341" s="207"/>
      <c r="J341" s="207"/>
      <c r="K341" s="207"/>
      <c r="L341" s="204"/>
      <c r="M341" s="204"/>
      <c r="N341" s="204"/>
      <c r="O341" s="204"/>
    </row>
    <row r="342" spans="1:15" x14ac:dyDescent="0.25">
      <c r="A342" s="204"/>
      <c r="C342" s="204"/>
      <c r="D342" s="206"/>
      <c r="E342" s="207"/>
      <c r="F342" s="207"/>
      <c r="G342" s="207"/>
      <c r="H342" s="207"/>
      <c r="I342" s="207"/>
      <c r="J342" s="207"/>
      <c r="K342" s="207"/>
      <c r="L342" s="204"/>
      <c r="M342" s="204"/>
      <c r="N342" s="204"/>
      <c r="O342" s="204"/>
    </row>
    <row r="343" spans="1:15" x14ac:dyDescent="0.25">
      <c r="A343" s="204"/>
      <c r="C343" s="204"/>
      <c r="D343" s="206"/>
      <c r="E343" s="207"/>
      <c r="F343" s="207"/>
      <c r="G343" s="207"/>
      <c r="H343" s="207"/>
      <c r="I343" s="207"/>
      <c r="J343" s="207"/>
      <c r="K343" s="207"/>
      <c r="L343" s="204"/>
      <c r="M343" s="204"/>
      <c r="N343" s="204"/>
      <c r="O343" s="204"/>
    </row>
    <row r="344" spans="1:15" x14ac:dyDescent="0.25">
      <c r="A344" s="204"/>
      <c r="C344" s="204"/>
      <c r="D344" s="206"/>
      <c r="E344" s="207"/>
      <c r="F344" s="207"/>
      <c r="G344" s="207"/>
      <c r="H344" s="207"/>
      <c r="I344" s="207"/>
      <c r="J344" s="207"/>
      <c r="K344" s="207"/>
      <c r="L344" s="204"/>
      <c r="M344" s="204"/>
      <c r="N344" s="204"/>
      <c r="O344" s="204"/>
    </row>
    <row r="345" spans="1:15" x14ac:dyDescent="0.25">
      <c r="A345" s="204"/>
      <c r="C345" s="204"/>
      <c r="D345" s="206"/>
      <c r="E345" s="207"/>
      <c r="F345" s="207"/>
      <c r="G345" s="207"/>
      <c r="H345" s="207"/>
      <c r="I345" s="207"/>
      <c r="J345" s="207"/>
      <c r="K345" s="207"/>
      <c r="L345" s="204"/>
      <c r="M345" s="204"/>
      <c r="N345" s="204"/>
      <c r="O345" s="204"/>
    </row>
    <row r="346" spans="1:15" x14ac:dyDescent="0.25">
      <c r="A346" s="204"/>
      <c r="C346" s="204"/>
      <c r="D346" s="206"/>
      <c r="E346" s="207"/>
      <c r="F346" s="207"/>
      <c r="G346" s="207"/>
      <c r="H346" s="207"/>
      <c r="I346" s="207"/>
      <c r="J346" s="207"/>
      <c r="K346" s="207"/>
      <c r="L346" s="204"/>
      <c r="M346" s="204"/>
      <c r="N346" s="204"/>
      <c r="O346" s="204"/>
    </row>
    <row r="347" spans="1:15" x14ac:dyDescent="0.25">
      <c r="A347" s="204"/>
      <c r="C347" s="204"/>
      <c r="D347" s="206"/>
      <c r="E347" s="207"/>
      <c r="F347" s="207"/>
      <c r="G347" s="207"/>
      <c r="H347" s="207"/>
      <c r="I347" s="207"/>
      <c r="J347" s="207"/>
      <c r="K347" s="207"/>
      <c r="L347" s="204"/>
      <c r="M347" s="204"/>
      <c r="N347" s="204"/>
      <c r="O347" s="204"/>
    </row>
    <row r="348" spans="1:15" x14ac:dyDescent="0.25">
      <c r="A348" s="204"/>
      <c r="C348" s="204"/>
      <c r="D348" s="206"/>
      <c r="E348" s="207"/>
      <c r="F348" s="207"/>
      <c r="G348" s="207"/>
      <c r="H348" s="207"/>
      <c r="I348" s="207"/>
      <c r="J348" s="207"/>
      <c r="K348" s="207"/>
      <c r="L348" s="204"/>
      <c r="M348" s="204"/>
      <c r="N348" s="204"/>
      <c r="O348" s="204"/>
    </row>
    <row r="349" spans="1:15" x14ac:dyDescent="0.25">
      <c r="A349" s="204"/>
      <c r="C349" s="204"/>
      <c r="D349" s="206"/>
      <c r="E349" s="207"/>
      <c r="F349" s="207"/>
      <c r="G349" s="207"/>
      <c r="H349" s="207"/>
      <c r="I349" s="207"/>
      <c r="J349" s="207"/>
      <c r="K349" s="207"/>
      <c r="L349" s="204"/>
      <c r="M349" s="204"/>
      <c r="N349" s="204"/>
      <c r="O349" s="204"/>
    </row>
    <row r="350" spans="1:15" x14ac:dyDescent="0.25">
      <c r="A350" s="204"/>
      <c r="C350" s="204"/>
      <c r="D350" s="206"/>
      <c r="E350" s="207"/>
      <c r="F350" s="207"/>
      <c r="G350" s="207"/>
      <c r="H350" s="207"/>
      <c r="I350" s="207"/>
      <c r="J350" s="207"/>
      <c r="K350" s="207"/>
      <c r="L350" s="204"/>
      <c r="M350" s="204"/>
      <c r="N350" s="204"/>
      <c r="O350" s="204"/>
    </row>
    <row r="351" spans="1:15" x14ac:dyDescent="0.25">
      <c r="A351" s="204"/>
      <c r="C351" s="204"/>
      <c r="D351" s="206"/>
      <c r="E351" s="207"/>
      <c r="F351" s="207"/>
      <c r="G351" s="207"/>
      <c r="H351" s="207"/>
      <c r="I351" s="207"/>
      <c r="J351" s="207"/>
      <c r="K351" s="207"/>
      <c r="L351" s="204"/>
      <c r="M351" s="204"/>
      <c r="N351" s="204"/>
      <c r="O351" s="204"/>
    </row>
    <row r="352" spans="1:15" x14ac:dyDescent="0.25">
      <c r="A352" s="204"/>
      <c r="C352" s="204"/>
      <c r="D352" s="206"/>
      <c r="E352" s="207"/>
      <c r="F352" s="207"/>
      <c r="G352" s="207"/>
      <c r="H352" s="207"/>
      <c r="I352" s="207"/>
      <c r="J352" s="207"/>
      <c r="K352" s="207"/>
      <c r="L352" s="204"/>
      <c r="M352" s="204"/>
      <c r="N352" s="204"/>
      <c r="O352" s="204"/>
    </row>
    <row r="353" spans="1:15" x14ac:dyDescent="0.25">
      <c r="A353" s="204"/>
      <c r="C353" s="204"/>
      <c r="D353" s="206"/>
      <c r="E353" s="207"/>
      <c r="F353" s="207"/>
      <c r="G353" s="207"/>
      <c r="H353" s="207"/>
      <c r="I353" s="207"/>
      <c r="J353" s="207"/>
      <c r="K353" s="207"/>
      <c r="L353" s="204"/>
      <c r="M353" s="204"/>
      <c r="N353" s="204"/>
      <c r="O353" s="204"/>
    </row>
    <row r="354" spans="1:15" x14ac:dyDescent="0.25">
      <c r="A354" s="204"/>
      <c r="C354" s="204"/>
      <c r="D354" s="206"/>
      <c r="E354" s="207"/>
      <c r="F354" s="207"/>
      <c r="G354" s="207"/>
      <c r="H354" s="207"/>
      <c r="I354" s="207"/>
      <c r="J354" s="207"/>
      <c r="K354" s="207"/>
      <c r="L354" s="204"/>
      <c r="M354" s="204"/>
      <c r="N354" s="204"/>
      <c r="O354" s="204"/>
    </row>
    <row r="355" spans="1:15" x14ac:dyDescent="0.25">
      <c r="A355" s="204"/>
      <c r="C355" s="204"/>
      <c r="D355" s="206"/>
      <c r="E355" s="207"/>
      <c r="F355" s="207"/>
      <c r="G355" s="207"/>
      <c r="H355" s="207"/>
      <c r="I355" s="207"/>
      <c r="J355" s="207"/>
      <c r="K355" s="207"/>
      <c r="L355" s="204"/>
      <c r="M355" s="204"/>
      <c r="N355" s="204"/>
      <c r="O355" s="204"/>
    </row>
    <row r="356" spans="1:15" x14ac:dyDescent="0.25">
      <c r="A356" s="204"/>
      <c r="C356" s="204"/>
      <c r="D356" s="206"/>
      <c r="E356" s="207"/>
      <c r="F356" s="207"/>
      <c r="G356" s="207"/>
      <c r="H356" s="207"/>
      <c r="I356" s="207"/>
      <c r="J356" s="207"/>
      <c r="K356" s="207"/>
      <c r="L356" s="204"/>
      <c r="M356" s="204"/>
      <c r="N356" s="204"/>
      <c r="O356" s="204"/>
    </row>
    <row r="357" spans="1:15" x14ac:dyDescent="0.25">
      <c r="A357" s="204"/>
      <c r="C357" s="204"/>
      <c r="D357" s="206"/>
      <c r="E357" s="207"/>
      <c r="F357" s="207"/>
      <c r="G357" s="207"/>
      <c r="H357" s="207"/>
      <c r="I357" s="207"/>
      <c r="J357" s="207"/>
      <c r="K357" s="207"/>
      <c r="L357" s="204"/>
      <c r="M357" s="204"/>
      <c r="N357" s="204"/>
      <c r="O357" s="204"/>
    </row>
    <row r="358" spans="1:15" x14ac:dyDescent="0.25">
      <c r="A358" s="204"/>
      <c r="C358" s="204"/>
      <c r="D358" s="206"/>
      <c r="E358" s="207"/>
      <c r="F358" s="207"/>
      <c r="G358" s="207"/>
      <c r="H358" s="207"/>
      <c r="I358" s="207"/>
      <c r="J358" s="207"/>
      <c r="K358" s="207"/>
      <c r="L358" s="204"/>
      <c r="M358" s="204"/>
      <c r="N358" s="204"/>
      <c r="O358" s="204"/>
    </row>
    <row r="359" spans="1:15" x14ac:dyDescent="0.25">
      <c r="A359" s="204"/>
      <c r="C359" s="204"/>
      <c r="D359" s="206"/>
      <c r="E359" s="207"/>
      <c r="F359" s="207"/>
      <c r="G359" s="207"/>
      <c r="H359" s="207"/>
      <c r="I359" s="207"/>
      <c r="J359" s="207"/>
      <c r="K359" s="207"/>
      <c r="L359" s="204"/>
      <c r="M359" s="204"/>
      <c r="N359" s="204"/>
      <c r="O359" s="204"/>
    </row>
    <row r="360" spans="1:15" x14ac:dyDescent="0.25">
      <c r="A360" s="204"/>
      <c r="C360" s="204"/>
      <c r="D360" s="206"/>
      <c r="E360" s="207"/>
      <c r="F360" s="207"/>
      <c r="G360" s="207"/>
      <c r="H360" s="207"/>
      <c r="I360" s="207"/>
      <c r="J360" s="207"/>
      <c r="K360" s="207"/>
      <c r="L360" s="204"/>
      <c r="M360" s="204"/>
      <c r="N360" s="204"/>
      <c r="O360" s="204"/>
    </row>
    <row r="361" spans="1:15" x14ac:dyDescent="0.25">
      <c r="A361" s="204"/>
      <c r="C361" s="204"/>
      <c r="D361" s="206"/>
      <c r="E361" s="207"/>
      <c r="F361" s="207"/>
      <c r="G361" s="207"/>
      <c r="H361" s="207"/>
      <c r="I361" s="207"/>
      <c r="J361" s="207"/>
      <c r="K361" s="207"/>
      <c r="L361" s="204"/>
      <c r="M361" s="204"/>
      <c r="N361" s="204"/>
      <c r="O361" s="204"/>
    </row>
    <row r="362" spans="1:15" x14ac:dyDescent="0.25">
      <c r="A362" s="204"/>
      <c r="C362" s="204"/>
      <c r="D362" s="206"/>
      <c r="E362" s="207"/>
      <c r="F362" s="207"/>
      <c r="G362" s="207"/>
      <c r="H362" s="207"/>
      <c r="I362" s="207"/>
      <c r="J362" s="207"/>
      <c r="K362" s="207"/>
      <c r="L362" s="204"/>
      <c r="M362" s="204"/>
      <c r="N362" s="204"/>
      <c r="O362" s="204"/>
    </row>
    <row r="363" spans="1:15" x14ac:dyDescent="0.25">
      <c r="A363" s="204"/>
      <c r="C363" s="204"/>
      <c r="D363" s="206"/>
      <c r="E363" s="207"/>
      <c r="F363" s="207"/>
      <c r="G363" s="207"/>
      <c r="H363" s="207"/>
      <c r="I363" s="207"/>
      <c r="J363" s="207"/>
      <c r="K363" s="207"/>
      <c r="L363" s="204"/>
      <c r="M363" s="204"/>
      <c r="N363" s="204"/>
      <c r="O363" s="204"/>
    </row>
    <row r="364" spans="1:15" x14ac:dyDescent="0.25">
      <c r="A364" s="204"/>
      <c r="C364" s="204"/>
      <c r="D364" s="206"/>
      <c r="E364" s="207"/>
      <c r="F364" s="207"/>
      <c r="G364" s="207"/>
      <c r="H364" s="207"/>
      <c r="I364" s="207"/>
      <c r="J364" s="207"/>
      <c r="K364" s="207"/>
      <c r="L364" s="204"/>
      <c r="M364" s="204"/>
      <c r="N364" s="204"/>
      <c r="O364" s="204"/>
    </row>
  </sheetData>
  <autoFilter ref="C3:C221"/>
  <mergeCells count="58">
    <mergeCell ref="A208:A221"/>
    <mergeCell ref="B208:B221"/>
    <mergeCell ref="A180:A182"/>
    <mergeCell ref="B180:B182"/>
    <mergeCell ref="A187:A188"/>
    <mergeCell ref="B187:B188"/>
    <mergeCell ref="A192:A194"/>
    <mergeCell ref="B192:B194"/>
    <mergeCell ref="A146:A155"/>
    <mergeCell ref="B146:B155"/>
    <mergeCell ref="A163:A166"/>
    <mergeCell ref="B163:B166"/>
    <mergeCell ref="A168:A175"/>
    <mergeCell ref="B168:B175"/>
    <mergeCell ref="A120:A130"/>
    <mergeCell ref="B120:B130"/>
    <mergeCell ref="A132:A133"/>
    <mergeCell ref="B132:B133"/>
    <mergeCell ref="A136:A142"/>
    <mergeCell ref="B136:B142"/>
    <mergeCell ref="A90:A93"/>
    <mergeCell ref="B90:B93"/>
    <mergeCell ref="A96:A109"/>
    <mergeCell ref="B96:B109"/>
    <mergeCell ref="A110:A117"/>
    <mergeCell ref="B110:B117"/>
    <mergeCell ref="A62:A83"/>
    <mergeCell ref="B62:B83"/>
    <mergeCell ref="A87:A88"/>
    <mergeCell ref="B87:B88"/>
    <mergeCell ref="A57:A60"/>
    <mergeCell ref="B57:B60"/>
    <mergeCell ref="A30:A35"/>
    <mergeCell ref="B30:B35"/>
    <mergeCell ref="A41:A51"/>
    <mergeCell ref="B41:B51"/>
    <mergeCell ref="A53:A55"/>
    <mergeCell ref="B53:B55"/>
    <mergeCell ref="A6:A7"/>
    <mergeCell ref="B6:B7"/>
    <mergeCell ref="A8:A9"/>
    <mergeCell ref="B8:B9"/>
    <mergeCell ref="A15:A27"/>
    <mergeCell ref="B15:B27"/>
    <mergeCell ref="A2:S2"/>
    <mergeCell ref="A3:A4"/>
    <mergeCell ref="B3:B4"/>
    <mergeCell ref="C3:C4"/>
    <mergeCell ref="H3:K3"/>
    <mergeCell ref="L3:O3"/>
    <mergeCell ref="P3:S3"/>
    <mergeCell ref="E4:G4"/>
    <mergeCell ref="H4:I4"/>
    <mergeCell ref="J4:K4"/>
    <mergeCell ref="L4:M4"/>
    <mergeCell ref="N4:O4"/>
    <mergeCell ref="P4:Q4"/>
    <mergeCell ref="R4:S4"/>
  </mergeCells>
  <pageMargins left="0.70866141732283472" right="0.70866141732283472" top="0.74803149606299213" bottom="0.74803149606299213" header="0.31496062992125984" footer="0.31496062992125984"/>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Диаграммы</vt:lpstr>
      </vt:variant>
      <vt:variant>
        <vt:i4>1</vt:i4>
      </vt:variant>
    </vt:vector>
  </HeadingPairs>
  <TitlesOfParts>
    <vt:vector size="9" baseType="lpstr">
      <vt:lpstr>2022 год</vt:lpstr>
      <vt:lpstr>2022 (07.02.2022) год</vt:lpstr>
      <vt:lpstr>2022 (01.04.2022) год </vt:lpstr>
      <vt:lpstr>01.12.2022</vt:lpstr>
      <vt:lpstr>01.02.2023</vt:lpstr>
      <vt:lpstr>01.03.2023</vt:lpstr>
      <vt:lpstr>01.01.2024</vt:lpstr>
      <vt:lpstr>01.05.2024 </vt:lpstr>
      <vt:lpstr>Диаграмма1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2024-05-17T07:38:39Z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1.0</vt:lpwstr>
  </property>
  <property fmtid="{D5CDD505-2E9C-101B-9397-08002B2CF9AE}" pid="3" name="CurrentVersion">
    <vt:lpwstr>1.0</vt:lpwstr>
  </property>
</Properties>
</file>