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</definedNames>
  <calcPr calcId="181029"/>
</workbook>
</file>

<file path=xl/calcChain.xml><?xml version="1.0" encoding="utf-8"?>
<calcChain xmlns="http://schemas.openxmlformats.org/spreadsheetml/2006/main">
  <c r="L713" i="1"/>
  <c r="F812"/>
  <c r="L809"/>
  <c r="I814"/>
  <c r="L743"/>
  <c r="L703"/>
  <c r="I664"/>
  <c r="I651"/>
  <c r="I649"/>
  <c r="I626"/>
  <c r="L493"/>
  <c r="I495"/>
  <c r="I49"/>
  <c r="I954"/>
  <c r="I949"/>
  <c r="I909"/>
  <c r="H908"/>
  <c r="I855"/>
  <c r="I854"/>
  <c r="I775"/>
  <c r="I774"/>
  <c r="I351" l="1"/>
  <c r="P138" l="1"/>
  <c r="O138"/>
  <c r="N138"/>
  <c r="M138"/>
  <c r="K138"/>
  <c r="J138"/>
  <c r="H141"/>
  <c r="H140"/>
  <c r="H139"/>
  <c r="F141"/>
  <c r="F140"/>
  <c r="F139"/>
  <c r="E139"/>
  <c r="E140"/>
  <c r="E141"/>
  <c r="H223"/>
  <c r="F223"/>
  <c r="H213"/>
  <c r="F213"/>
  <c r="H148"/>
  <c r="F148"/>
  <c r="L538" l="1"/>
  <c r="P523"/>
  <c r="O523"/>
  <c r="N523"/>
  <c r="M523"/>
  <c r="K523"/>
  <c r="J523"/>
  <c r="P308" l="1"/>
  <c r="O308"/>
  <c r="N308"/>
  <c r="M308"/>
  <c r="K308"/>
  <c r="J308"/>
  <c r="H310"/>
  <c r="F310"/>
  <c r="E310"/>
  <c r="H309"/>
  <c r="F309"/>
  <c r="E309"/>
  <c r="I366"/>
  <c r="I329"/>
  <c r="G332"/>
  <c r="G331"/>
  <c r="I330"/>
  <c r="G330"/>
  <c r="G329"/>
  <c r="L328"/>
  <c r="H328"/>
  <c r="F328"/>
  <c r="E328"/>
  <c r="I316"/>
  <c r="I315"/>
  <c r="L833"/>
  <c r="H809"/>
  <c r="H810"/>
  <c r="H811"/>
  <c r="F809"/>
  <c r="F810"/>
  <c r="F811"/>
  <c r="H812"/>
  <c r="E809"/>
  <c r="E810"/>
  <c r="E811"/>
  <c r="E812"/>
  <c r="G309" l="1"/>
  <c r="G310"/>
  <c r="E808"/>
  <c r="F808"/>
  <c r="I328"/>
  <c r="G328"/>
  <c r="H808"/>
  <c r="H524"/>
  <c r="F524"/>
  <c r="E524"/>
  <c r="H525"/>
  <c r="F525"/>
  <c r="E525"/>
  <c r="H526"/>
  <c r="F526"/>
  <c r="E526"/>
  <c r="H527"/>
  <c r="F527"/>
  <c r="E527"/>
  <c r="E1040"/>
  <c r="E1039"/>
  <c r="E1041"/>
  <c r="H1041"/>
  <c r="F1041"/>
  <c r="H1040"/>
  <c r="H1039"/>
  <c r="F1040"/>
  <c r="F1039"/>
  <c r="E972"/>
  <c r="E971"/>
  <c r="E970"/>
  <c r="E969"/>
  <c r="L858"/>
  <c r="L853"/>
  <c r="H851"/>
  <c r="H850"/>
  <c r="H849"/>
  <c r="H863"/>
  <c r="H853"/>
  <c r="F851"/>
  <c r="F850"/>
  <c r="F849"/>
  <c r="F853"/>
  <c r="E851"/>
  <c r="E850"/>
  <c r="E849"/>
  <c r="E853"/>
  <c r="F644"/>
  <c r="F645"/>
  <c r="F646"/>
  <c r="E645"/>
  <c r="E644"/>
  <c r="E646"/>
  <c r="H464"/>
  <c r="H465"/>
  <c r="H466"/>
  <c r="H467"/>
  <c r="F464"/>
  <c r="F465"/>
  <c r="F466"/>
  <c r="F467"/>
  <c r="E464"/>
  <c r="E465"/>
  <c r="E466"/>
  <c r="E467"/>
  <c r="I631"/>
  <c r="I630"/>
  <c r="I629"/>
  <c r="H619"/>
  <c r="H620"/>
  <c r="H621"/>
  <c r="H628"/>
  <c r="F619"/>
  <c r="F620"/>
  <c r="F621"/>
  <c r="E621"/>
  <c r="F628"/>
  <c r="E620"/>
  <c r="E619"/>
  <c r="E628"/>
  <c r="H1000"/>
  <c r="F1000"/>
  <c r="F998" s="1"/>
  <c r="F1003"/>
  <c r="E1000"/>
  <c r="E998" s="1"/>
  <c r="H490"/>
  <c r="H488" s="1"/>
  <c r="H493"/>
  <c r="F490"/>
  <c r="F488" s="1"/>
  <c r="E490"/>
  <c r="E488" s="1"/>
  <c r="F493"/>
  <c r="E493"/>
  <c r="I853" l="1"/>
  <c r="I493"/>
  <c r="H1038"/>
  <c r="E848"/>
  <c r="E1038"/>
  <c r="H463"/>
  <c r="H848"/>
  <c r="F1038"/>
  <c r="E968"/>
  <c r="F463"/>
  <c r="F848"/>
  <c r="I1041"/>
  <c r="E463"/>
  <c r="H618"/>
  <c r="I628"/>
  <c r="E618"/>
  <c r="F618"/>
  <c r="P233"/>
  <c r="O233"/>
  <c r="N233"/>
  <c r="M233"/>
  <c r="K233"/>
  <c r="J233"/>
  <c r="H234" l="1"/>
  <c r="F234"/>
  <c r="E234"/>
  <c r="H235"/>
  <c r="F235"/>
  <c r="E235"/>
  <c r="G252"/>
  <c r="G251"/>
  <c r="I250"/>
  <c r="G250"/>
  <c r="I249"/>
  <c r="G249"/>
  <c r="L248"/>
  <c r="H248"/>
  <c r="F248"/>
  <c r="E248"/>
  <c r="L908"/>
  <c r="H904"/>
  <c r="H905"/>
  <c r="H906"/>
  <c r="F906"/>
  <c r="F905"/>
  <c r="F914"/>
  <c r="F904" s="1"/>
  <c r="F908"/>
  <c r="I908" s="1"/>
  <c r="E905"/>
  <c r="E904"/>
  <c r="E906"/>
  <c r="E908"/>
  <c r="L948"/>
  <c r="F947"/>
  <c r="E947"/>
  <c r="E945"/>
  <c r="F945"/>
  <c r="E944"/>
  <c r="E963"/>
  <c r="E958"/>
  <c r="F958"/>
  <c r="E948"/>
  <c r="H947"/>
  <c r="H945"/>
  <c r="H943" s="1"/>
  <c r="H944"/>
  <c r="H948"/>
  <c r="F944"/>
  <c r="F953"/>
  <c r="F948"/>
  <c r="L778"/>
  <c r="H769"/>
  <c r="H770"/>
  <c r="F770"/>
  <c r="F769"/>
  <c r="F773"/>
  <c r="E773"/>
  <c r="E770"/>
  <c r="E769"/>
  <c r="F943" l="1"/>
  <c r="H903"/>
  <c r="E768"/>
  <c r="E903"/>
  <c r="I948"/>
  <c r="I248"/>
  <c r="G248"/>
  <c r="F913"/>
  <c r="F903"/>
  <c r="E943"/>
  <c r="H768"/>
  <c r="F768"/>
  <c r="P288"/>
  <c r="O288"/>
  <c r="N288"/>
  <c r="M288"/>
  <c r="K288"/>
  <c r="J288"/>
  <c r="H289"/>
  <c r="F289"/>
  <c r="E289"/>
  <c r="H290"/>
  <c r="F290"/>
  <c r="E290"/>
  <c r="I294"/>
  <c r="G297"/>
  <c r="G296"/>
  <c r="I295"/>
  <c r="G295"/>
  <c r="G294"/>
  <c r="L293"/>
  <c r="H293"/>
  <c r="F293"/>
  <c r="E293"/>
  <c r="I305"/>
  <c r="I304"/>
  <c r="L753"/>
  <c r="E755"/>
  <c r="E754"/>
  <c r="I289" l="1"/>
  <c r="E288"/>
  <c r="H288"/>
  <c r="F288"/>
  <c r="G293"/>
  <c r="I293"/>
  <c r="M6"/>
  <c r="P6"/>
  <c r="O6"/>
  <c r="N6"/>
  <c r="K6"/>
  <c r="J6"/>
  <c r="H7"/>
  <c r="F7"/>
  <c r="E7"/>
  <c r="G83"/>
  <c r="G82"/>
  <c r="G81"/>
  <c r="G80"/>
  <c r="G79"/>
  <c r="L78"/>
  <c r="H78"/>
  <c r="F78"/>
  <c r="E78"/>
  <c r="I44"/>
  <c r="I97"/>
  <c r="F985"/>
  <c r="F984"/>
  <c r="L693"/>
  <c r="I725"/>
  <c r="I724"/>
  <c r="I705"/>
  <c r="I704"/>
  <c r="I697"/>
  <c r="I696"/>
  <c r="F695"/>
  <c r="E695"/>
  <c r="H695"/>
  <c r="H694"/>
  <c r="H723"/>
  <c r="H703"/>
  <c r="F694"/>
  <c r="E694"/>
  <c r="F445"/>
  <c r="E445"/>
  <c r="F444"/>
  <c r="F1028"/>
  <c r="I695" l="1"/>
  <c r="E693"/>
  <c r="F983"/>
  <c r="F693"/>
  <c r="H693"/>
  <c r="G78"/>
  <c r="I694"/>
  <c r="H405"/>
  <c r="F405"/>
  <c r="E405"/>
  <c r="H404"/>
  <c r="F404"/>
  <c r="E404"/>
  <c r="L413"/>
  <c r="G417"/>
  <c r="G416"/>
  <c r="I415"/>
  <c r="G415"/>
  <c r="I414"/>
  <c r="G414"/>
  <c r="H413"/>
  <c r="F413"/>
  <c r="E413"/>
  <c r="I693" l="1"/>
  <c r="I413"/>
  <c r="G413"/>
  <c r="E407"/>
  <c r="E406"/>
  <c r="I1050" l="1"/>
  <c r="I1046"/>
  <c r="I1045"/>
  <c r="I1044"/>
  <c r="I1035"/>
  <c r="I1030"/>
  <c r="I1025"/>
  <c r="I1020"/>
  <c r="I1010"/>
  <c r="I1005"/>
  <c r="I1000"/>
  <c r="I995"/>
  <c r="I990"/>
  <c r="I965"/>
  <c r="I964"/>
  <c r="I962"/>
  <c r="I960"/>
  <c r="I959"/>
  <c r="I957"/>
  <c r="I947"/>
  <c r="I945"/>
  <c r="I944"/>
  <c r="I940"/>
  <c r="I935"/>
  <c r="I934"/>
  <c r="I930"/>
  <c r="I929"/>
  <c r="I925"/>
  <c r="I920"/>
  <c r="I919"/>
  <c r="I905"/>
  <c r="I904"/>
  <c r="I901"/>
  <c r="I900"/>
  <c r="I895"/>
  <c r="I885"/>
  <c r="I884"/>
  <c r="I880"/>
  <c r="I879"/>
  <c r="I875"/>
  <c r="I874"/>
  <c r="I870"/>
  <c r="I869"/>
  <c r="E803"/>
  <c r="I805"/>
  <c r="I800"/>
  <c r="I795"/>
  <c r="I790"/>
  <c r="I770"/>
  <c r="I769"/>
  <c r="I750"/>
  <c r="I740"/>
  <c r="I735"/>
  <c r="I730"/>
  <c r="I720"/>
  <c r="I715"/>
  <c r="I714"/>
  <c r="I700"/>
  <c r="I699"/>
  <c r="I690"/>
  <c r="I685"/>
  <c r="I520"/>
  <c r="I515"/>
  <c r="I510"/>
  <c r="I505"/>
  <c r="I500"/>
  <c r="I490"/>
  <c r="I487"/>
  <c r="I486"/>
  <c r="I485"/>
  <c r="I484"/>
  <c r="I482"/>
  <c r="I481"/>
  <c r="I480"/>
  <c r="I479"/>
  <c r="I477"/>
  <c r="I476"/>
  <c r="I475"/>
  <c r="I474"/>
  <c r="I472"/>
  <c r="I471"/>
  <c r="I470"/>
  <c r="I469"/>
  <c r="I467"/>
  <c r="I466"/>
  <c r="I465"/>
  <c r="I464"/>
  <c r="I300"/>
  <c r="I290"/>
  <c r="I285"/>
  <c r="I280"/>
  <c r="I275"/>
  <c r="I270"/>
  <c r="I269"/>
  <c r="I265"/>
  <c r="I264"/>
  <c r="I260"/>
  <c r="I255"/>
  <c r="I254"/>
  <c r="I245"/>
  <c r="I244"/>
  <c r="I240"/>
  <c r="I235"/>
  <c r="I234"/>
  <c r="I230"/>
  <c r="I226"/>
  <c r="I225"/>
  <c r="I224"/>
  <c r="I220"/>
  <c r="I219"/>
  <c r="I216"/>
  <c r="I215"/>
  <c r="I211"/>
  <c r="I210"/>
  <c r="I209"/>
  <c r="I175"/>
  <c r="I170"/>
  <c r="I166"/>
  <c r="I165"/>
  <c r="I164"/>
  <c r="I160"/>
  <c r="I159"/>
  <c r="I155"/>
  <c r="I154"/>
  <c r="I151"/>
  <c r="I150"/>
  <c r="I149"/>
  <c r="I146"/>
  <c r="I145"/>
  <c r="I144"/>
  <c r="I140"/>
  <c r="H208" l="1"/>
  <c r="H163"/>
  <c r="H143"/>
  <c r="H153"/>
  <c r="H158"/>
  <c r="H228"/>
  <c r="H218"/>
  <c r="H203"/>
  <c r="H198"/>
  <c r="H193"/>
  <c r="H188"/>
  <c r="H183"/>
  <c r="H178"/>
  <c r="H173"/>
  <c r="H168"/>
  <c r="I141"/>
  <c r="I139"/>
  <c r="F158"/>
  <c r="F228"/>
  <c r="G229"/>
  <c r="F218"/>
  <c r="F208"/>
  <c r="F203"/>
  <c r="F198"/>
  <c r="F193"/>
  <c r="F188"/>
  <c r="F183"/>
  <c r="F178"/>
  <c r="F173"/>
  <c r="F168"/>
  <c r="F163"/>
  <c r="F153"/>
  <c r="F143"/>
  <c r="E208"/>
  <c r="E228"/>
  <c r="E223"/>
  <c r="E218"/>
  <c r="E213"/>
  <c r="G207"/>
  <c r="G206"/>
  <c r="G205"/>
  <c r="G204"/>
  <c r="L203"/>
  <c r="E203"/>
  <c r="G202"/>
  <c r="G201"/>
  <c r="G200"/>
  <c r="G199"/>
  <c r="L198"/>
  <c r="E198"/>
  <c r="G197"/>
  <c r="G196"/>
  <c r="G195"/>
  <c r="G194"/>
  <c r="L193"/>
  <c r="E193"/>
  <c r="G192"/>
  <c r="G191"/>
  <c r="G190"/>
  <c r="G189"/>
  <c r="L188"/>
  <c r="E188"/>
  <c r="G188" s="1"/>
  <c r="G187"/>
  <c r="G186"/>
  <c r="G185"/>
  <c r="G184"/>
  <c r="L183"/>
  <c r="E183"/>
  <c r="G182"/>
  <c r="G181"/>
  <c r="G180"/>
  <c r="G179"/>
  <c r="L178"/>
  <c r="E178"/>
  <c r="G177"/>
  <c r="G176"/>
  <c r="G175"/>
  <c r="G174"/>
  <c r="L173"/>
  <c r="E173"/>
  <c r="L208"/>
  <c r="G209"/>
  <c r="G210"/>
  <c r="G211"/>
  <c r="G212"/>
  <c r="L213"/>
  <c r="G214"/>
  <c r="G215"/>
  <c r="G217"/>
  <c r="L218"/>
  <c r="G219"/>
  <c r="G220"/>
  <c r="G221"/>
  <c r="G222"/>
  <c r="L223"/>
  <c r="G224"/>
  <c r="G225"/>
  <c r="G226"/>
  <c r="G227"/>
  <c r="L228"/>
  <c r="G230"/>
  <c r="G231"/>
  <c r="G232"/>
  <c r="E168"/>
  <c r="E163"/>
  <c r="H138" l="1"/>
  <c r="F138"/>
  <c r="G223"/>
  <c r="G213"/>
  <c r="G198"/>
  <c r="I218"/>
  <c r="I153"/>
  <c r="I173"/>
  <c r="I213"/>
  <c r="I158"/>
  <c r="I163"/>
  <c r="I168"/>
  <c r="I228"/>
  <c r="I143"/>
  <c r="I223"/>
  <c r="I148"/>
  <c r="I208"/>
  <c r="I138"/>
  <c r="G183"/>
  <c r="G203"/>
  <c r="G193"/>
  <c r="G218"/>
  <c r="G208"/>
  <c r="G178"/>
  <c r="G173"/>
  <c r="E158"/>
  <c r="E153"/>
  <c r="E148"/>
  <c r="E143"/>
  <c r="H1048"/>
  <c r="H1043"/>
  <c r="F1048"/>
  <c r="F1043"/>
  <c r="E1048"/>
  <c r="E1043"/>
  <c r="E138" l="1"/>
  <c r="I1043"/>
  <c r="I1040"/>
  <c r="I1039"/>
  <c r="I1048"/>
  <c r="G228"/>
  <c r="H11"/>
  <c r="F11"/>
  <c r="E11"/>
  <c r="H48"/>
  <c r="F48"/>
  <c r="E48"/>
  <c r="H42"/>
  <c r="F42"/>
  <c r="E42"/>
  <c r="H30"/>
  <c r="F30"/>
  <c r="E30"/>
  <c r="H12"/>
  <c r="F12"/>
  <c r="E12"/>
  <c r="E8"/>
  <c r="H18"/>
  <c r="F18"/>
  <c r="E18"/>
  <c r="E10"/>
  <c r="E1058" s="1"/>
  <c r="E9"/>
  <c r="H748"/>
  <c r="H743"/>
  <c r="H738"/>
  <c r="H733"/>
  <c r="H728"/>
  <c r="H718"/>
  <c r="H713"/>
  <c r="H708"/>
  <c r="H698"/>
  <c r="F698"/>
  <c r="F703"/>
  <c r="I703" s="1"/>
  <c r="F708"/>
  <c r="F713"/>
  <c r="F718"/>
  <c r="F723"/>
  <c r="I723" s="1"/>
  <c r="F728"/>
  <c r="F733"/>
  <c r="F738"/>
  <c r="F743"/>
  <c r="F748"/>
  <c r="E748"/>
  <c r="E743"/>
  <c r="E738"/>
  <c r="E733"/>
  <c r="E728"/>
  <c r="E723"/>
  <c r="E718"/>
  <c r="E713"/>
  <c r="E708"/>
  <c r="E703"/>
  <c r="E698"/>
  <c r="I713" l="1"/>
  <c r="I718"/>
  <c r="I738"/>
  <c r="I733"/>
  <c r="I1038"/>
  <c r="I698"/>
  <c r="I728"/>
  <c r="I748"/>
  <c r="N643"/>
  <c r="M643"/>
  <c r="H647"/>
  <c r="H646"/>
  <c r="H645"/>
  <c r="H644"/>
  <c r="F647"/>
  <c r="F643" s="1"/>
  <c r="E647"/>
  <c r="E643" s="1"/>
  <c r="I650"/>
  <c r="H648"/>
  <c r="F648"/>
  <c r="E648"/>
  <c r="I655"/>
  <c r="H653"/>
  <c r="F653"/>
  <c r="E653"/>
  <c r="I660"/>
  <c r="H658"/>
  <c r="F658"/>
  <c r="E658"/>
  <c r="I666"/>
  <c r="I665"/>
  <c r="H663"/>
  <c r="F663"/>
  <c r="E663"/>
  <c r="I670"/>
  <c r="H668"/>
  <c r="F668"/>
  <c r="E668"/>
  <c r="I675"/>
  <c r="H673"/>
  <c r="F673"/>
  <c r="E673"/>
  <c r="I644" l="1"/>
  <c r="I645"/>
  <c r="I646"/>
  <c r="H643"/>
  <c r="I648"/>
  <c r="G648"/>
  <c r="I653"/>
  <c r="G653"/>
  <c r="I658"/>
  <c r="G658"/>
  <c r="I663"/>
  <c r="G663"/>
  <c r="I668"/>
  <c r="G668"/>
  <c r="I673"/>
  <c r="G673"/>
  <c r="L528"/>
  <c r="I531"/>
  <c r="I530"/>
  <c r="I529"/>
  <c r="H528"/>
  <c r="F528"/>
  <c r="E528"/>
  <c r="I535"/>
  <c r="I534"/>
  <c r="H533"/>
  <c r="F533"/>
  <c r="E533"/>
  <c r="G539"/>
  <c r="I541"/>
  <c r="I540"/>
  <c r="I539"/>
  <c r="H538"/>
  <c r="F538"/>
  <c r="E538"/>
  <c r="I545"/>
  <c r="I544"/>
  <c r="H543"/>
  <c r="F543"/>
  <c r="E543"/>
  <c r="I550"/>
  <c r="I549"/>
  <c r="L548"/>
  <c r="H548"/>
  <c r="F548"/>
  <c r="E548"/>
  <c r="I555"/>
  <c r="I554"/>
  <c r="L553"/>
  <c r="H553"/>
  <c r="F553"/>
  <c r="E553"/>
  <c r="I560"/>
  <c r="L558"/>
  <c r="H558"/>
  <c r="F558"/>
  <c r="E558"/>
  <c r="I565"/>
  <c r="H563"/>
  <c r="F563"/>
  <c r="E563"/>
  <c r="G571"/>
  <c r="I570"/>
  <c r="H568"/>
  <c r="F568"/>
  <c r="E568"/>
  <c r="I575"/>
  <c r="H573"/>
  <c r="F573"/>
  <c r="E573"/>
  <c r="I580"/>
  <c r="H578"/>
  <c r="F578"/>
  <c r="E578"/>
  <c r="I585"/>
  <c r="H583"/>
  <c r="F583"/>
  <c r="E583"/>
  <c r="I590"/>
  <c r="H588"/>
  <c r="F588"/>
  <c r="E588"/>
  <c r="I595"/>
  <c r="H593"/>
  <c r="F593"/>
  <c r="E593"/>
  <c r="I600"/>
  <c r="H598"/>
  <c r="F598"/>
  <c r="E598"/>
  <c r="I605"/>
  <c r="H603"/>
  <c r="F603"/>
  <c r="E603"/>
  <c r="I610"/>
  <c r="H608"/>
  <c r="F608"/>
  <c r="E608"/>
  <c r="I615"/>
  <c r="H613"/>
  <c r="F613"/>
  <c r="E613"/>
  <c r="H518"/>
  <c r="H513"/>
  <c r="H508"/>
  <c r="H503"/>
  <c r="H498"/>
  <c r="F518"/>
  <c r="E518"/>
  <c r="F513"/>
  <c r="F503"/>
  <c r="F498"/>
  <c r="E513"/>
  <c r="E508"/>
  <c r="E503"/>
  <c r="E498"/>
  <c r="F523" l="1"/>
  <c r="E523"/>
  <c r="H523"/>
  <c r="I518"/>
  <c r="I498"/>
  <c r="I513"/>
  <c r="I508"/>
  <c r="I503"/>
  <c r="I643"/>
  <c r="I526"/>
  <c r="I524"/>
  <c r="I525"/>
  <c r="G608"/>
  <c r="I608"/>
  <c r="I528"/>
  <c r="G528"/>
  <c r="I533"/>
  <c r="G533"/>
  <c r="G538"/>
  <c r="I538"/>
  <c r="I543"/>
  <c r="G543"/>
  <c r="G548"/>
  <c r="I548"/>
  <c r="G553"/>
  <c r="I553"/>
  <c r="I558"/>
  <c r="G558"/>
  <c r="I563"/>
  <c r="G563"/>
  <c r="I568"/>
  <c r="G568"/>
  <c r="I573"/>
  <c r="G573"/>
  <c r="G578"/>
  <c r="I578"/>
  <c r="I583"/>
  <c r="G583"/>
  <c r="I588"/>
  <c r="G588"/>
  <c r="I593"/>
  <c r="G593"/>
  <c r="I598"/>
  <c r="G598"/>
  <c r="I603"/>
  <c r="G603"/>
  <c r="I613"/>
  <c r="G613"/>
  <c r="K968"/>
  <c r="P968"/>
  <c r="O968"/>
  <c r="N968"/>
  <c r="M968"/>
  <c r="H972"/>
  <c r="H971"/>
  <c r="H970"/>
  <c r="H969"/>
  <c r="F972"/>
  <c r="F971"/>
  <c r="F970"/>
  <c r="F969"/>
  <c r="I975"/>
  <c r="I974"/>
  <c r="H973"/>
  <c r="F973"/>
  <c r="E973"/>
  <c r="I982"/>
  <c r="I981"/>
  <c r="H978"/>
  <c r="F978"/>
  <c r="E978"/>
  <c r="G523" l="1"/>
  <c r="H968"/>
  <c r="I488"/>
  <c r="I523"/>
  <c r="F968"/>
  <c r="I971"/>
  <c r="I972"/>
  <c r="I969"/>
  <c r="I970"/>
  <c r="I973"/>
  <c r="G973"/>
  <c r="I978"/>
  <c r="G978"/>
  <c r="G968" l="1"/>
  <c r="I968"/>
  <c r="H757"/>
  <c r="H756"/>
  <c r="H755"/>
  <c r="H754"/>
  <c r="F757"/>
  <c r="F756"/>
  <c r="F755"/>
  <c r="F754"/>
  <c r="F1054" s="1"/>
  <c r="E757"/>
  <c r="E756"/>
  <c r="I765"/>
  <c r="I764"/>
  <c r="H763"/>
  <c r="F763"/>
  <c r="E763"/>
  <c r="I760"/>
  <c r="H758"/>
  <c r="F758"/>
  <c r="E758"/>
  <c r="F753" l="1"/>
  <c r="H753"/>
  <c r="I754"/>
  <c r="E753"/>
  <c r="I755"/>
  <c r="I763"/>
  <c r="G763"/>
  <c r="I758"/>
  <c r="G758"/>
  <c r="P443"/>
  <c r="O443"/>
  <c r="N443"/>
  <c r="M443"/>
  <c r="H447"/>
  <c r="H446"/>
  <c r="H445"/>
  <c r="H444"/>
  <c r="H1054" s="1"/>
  <c r="F447"/>
  <c r="F446"/>
  <c r="E447"/>
  <c r="E446"/>
  <c r="E444"/>
  <c r="E1054" s="1"/>
  <c r="I450"/>
  <c r="I449"/>
  <c r="H448"/>
  <c r="F448"/>
  <c r="E448"/>
  <c r="L453"/>
  <c r="I454"/>
  <c r="H453"/>
  <c r="F453"/>
  <c r="E453"/>
  <c r="I460"/>
  <c r="H458"/>
  <c r="F458"/>
  <c r="E458"/>
  <c r="L464"/>
  <c r="H483"/>
  <c r="H478"/>
  <c r="H473"/>
  <c r="H468"/>
  <c r="F483"/>
  <c r="F478"/>
  <c r="F473"/>
  <c r="F468"/>
  <c r="E483"/>
  <c r="E478"/>
  <c r="E473"/>
  <c r="I473" l="1"/>
  <c r="I483"/>
  <c r="I468"/>
  <c r="I478"/>
  <c r="I753"/>
  <c r="G753"/>
  <c r="F443"/>
  <c r="I458"/>
  <c r="E443"/>
  <c r="H443"/>
  <c r="I444"/>
  <c r="I445"/>
  <c r="G448"/>
  <c r="I448"/>
  <c r="I453"/>
  <c r="G453"/>
  <c r="G458"/>
  <c r="I463" l="1"/>
  <c r="I443"/>
  <c r="E468"/>
  <c r="H622" l="1"/>
  <c r="F622"/>
  <c r="H623"/>
  <c r="F623"/>
  <c r="E623"/>
  <c r="H638"/>
  <c r="F638"/>
  <c r="E638"/>
  <c r="H633"/>
  <c r="F633"/>
  <c r="E633"/>
  <c r="E622"/>
  <c r="I625"/>
  <c r="I624"/>
  <c r="I635"/>
  <c r="I634"/>
  <c r="I640"/>
  <c r="H963"/>
  <c r="H958"/>
  <c r="H953"/>
  <c r="I953" s="1"/>
  <c r="F963"/>
  <c r="E953"/>
  <c r="I430"/>
  <c r="I435"/>
  <c r="I439"/>
  <c r="I440"/>
  <c r="I419"/>
  <c r="I420"/>
  <c r="I425"/>
  <c r="I409"/>
  <c r="I410"/>
  <c r="I405"/>
  <c r="H438"/>
  <c r="H433"/>
  <c r="H428"/>
  <c r="H423"/>
  <c r="H418"/>
  <c r="H408"/>
  <c r="F438"/>
  <c r="F433"/>
  <c r="F428"/>
  <c r="F423"/>
  <c r="F418"/>
  <c r="F408"/>
  <c r="E408"/>
  <c r="E438"/>
  <c r="E433"/>
  <c r="E428"/>
  <c r="E423"/>
  <c r="E418"/>
  <c r="H403" l="1"/>
  <c r="F403"/>
  <c r="E403"/>
  <c r="I963"/>
  <c r="I958"/>
  <c r="I620"/>
  <c r="I619"/>
  <c r="L618"/>
  <c r="I623"/>
  <c r="G623"/>
  <c r="I433"/>
  <c r="I404"/>
  <c r="I408"/>
  <c r="I621"/>
  <c r="G622"/>
  <c r="G633"/>
  <c r="I633"/>
  <c r="I638"/>
  <c r="G638"/>
  <c r="I423"/>
  <c r="I418"/>
  <c r="I438"/>
  <c r="I428"/>
  <c r="I851"/>
  <c r="I859"/>
  <c r="I860"/>
  <c r="I850"/>
  <c r="I849"/>
  <c r="H898"/>
  <c r="H893"/>
  <c r="H888"/>
  <c r="H883"/>
  <c r="H878"/>
  <c r="H873"/>
  <c r="H868"/>
  <c r="H858"/>
  <c r="F898"/>
  <c r="F893"/>
  <c r="F888"/>
  <c r="F883"/>
  <c r="F878"/>
  <c r="F873"/>
  <c r="F868"/>
  <c r="F863"/>
  <c r="F858"/>
  <c r="E898"/>
  <c r="E893"/>
  <c r="E863"/>
  <c r="E858"/>
  <c r="E888"/>
  <c r="E883"/>
  <c r="E878"/>
  <c r="E873"/>
  <c r="E868"/>
  <c r="I873" l="1"/>
  <c r="I893"/>
  <c r="I868"/>
  <c r="I943"/>
  <c r="I883"/>
  <c r="I878"/>
  <c r="I898"/>
  <c r="I858"/>
  <c r="I618"/>
  <c r="I403"/>
  <c r="L7"/>
  <c r="H8"/>
  <c r="F8"/>
  <c r="H10"/>
  <c r="H1058" s="1"/>
  <c r="H9"/>
  <c r="F10"/>
  <c r="F9"/>
  <c r="I14"/>
  <c r="I13"/>
  <c r="I20"/>
  <c r="I19"/>
  <c r="I26"/>
  <c r="H24"/>
  <c r="F24"/>
  <c r="E24"/>
  <c r="I32"/>
  <c r="I31"/>
  <c r="I38"/>
  <c r="I37"/>
  <c r="H36"/>
  <c r="F36"/>
  <c r="E36"/>
  <c r="I43"/>
  <c r="I50"/>
  <c r="I56"/>
  <c r="I55"/>
  <c r="H54"/>
  <c r="F54"/>
  <c r="E54"/>
  <c r="I62"/>
  <c r="I61"/>
  <c r="H60"/>
  <c r="F60"/>
  <c r="E60"/>
  <c r="I68"/>
  <c r="I67"/>
  <c r="H66"/>
  <c r="F66"/>
  <c r="E66"/>
  <c r="I74"/>
  <c r="I73"/>
  <c r="H72"/>
  <c r="F72"/>
  <c r="E72"/>
  <c r="I86"/>
  <c r="I85"/>
  <c r="H84"/>
  <c r="F84"/>
  <c r="E84"/>
  <c r="I92"/>
  <c r="I91"/>
  <c r="H90"/>
  <c r="F90"/>
  <c r="E90"/>
  <c r="I98"/>
  <c r="H96"/>
  <c r="F96"/>
  <c r="E96"/>
  <c r="I104"/>
  <c r="I103"/>
  <c r="H102"/>
  <c r="F102"/>
  <c r="E102"/>
  <c r="G103"/>
  <c r="I110"/>
  <c r="I109"/>
  <c r="H108"/>
  <c r="F108"/>
  <c r="E108"/>
  <c r="G118"/>
  <c r="I116"/>
  <c r="I115"/>
  <c r="H114"/>
  <c r="F114"/>
  <c r="E114"/>
  <c r="I122"/>
  <c r="I121"/>
  <c r="H120"/>
  <c r="F120"/>
  <c r="E120"/>
  <c r="H126"/>
  <c r="F126"/>
  <c r="E126"/>
  <c r="I128"/>
  <c r="I127"/>
  <c r="L132"/>
  <c r="H132"/>
  <c r="F132"/>
  <c r="E132"/>
  <c r="E323"/>
  <c r="F323"/>
  <c r="H323"/>
  <c r="L323"/>
  <c r="I136"/>
  <c r="H283"/>
  <c r="H278"/>
  <c r="H273"/>
  <c r="H263"/>
  <c r="H258"/>
  <c r="H253"/>
  <c r="H243"/>
  <c r="H238"/>
  <c r="F283"/>
  <c r="F278"/>
  <c r="F273"/>
  <c r="F268"/>
  <c r="F263"/>
  <c r="F258"/>
  <c r="F253"/>
  <c r="F243"/>
  <c r="F238"/>
  <c r="E283"/>
  <c r="E278"/>
  <c r="E273"/>
  <c r="E268"/>
  <c r="E263"/>
  <c r="E258"/>
  <c r="E253"/>
  <c r="E243"/>
  <c r="E238"/>
  <c r="G287"/>
  <c r="G286"/>
  <c r="G285"/>
  <c r="G284"/>
  <c r="L283"/>
  <c r="G282"/>
  <c r="G281"/>
  <c r="G280"/>
  <c r="G279"/>
  <c r="L278"/>
  <c r="H983"/>
  <c r="H985"/>
  <c r="H993"/>
  <c r="H988"/>
  <c r="F993"/>
  <c r="F988"/>
  <c r="E993"/>
  <c r="E988"/>
  <c r="H298"/>
  <c r="H303"/>
  <c r="F298"/>
  <c r="F303"/>
  <c r="E303"/>
  <c r="E298"/>
  <c r="F1058" l="1"/>
  <c r="G1058" s="1"/>
  <c r="I303"/>
  <c r="H233"/>
  <c r="F233"/>
  <c r="E233"/>
  <c r="E985"/>
  <c r="I985"/>
  <c r="I238"/>
  <c r="I263"/>
  <c r="I283"/>
  <c r="I993"/>
  <c r="I258"/>
  <c r="I278"/>
  <c r="I298"/>
  <c r="I988"/>
  <c r="I253"/>
  <c r="I273"/>
  <c r="I983"/>
  <c r="I243"/>
  <c r="I268"/>
  <c r="H6"/>
  <c r="F6"/>
  <c r="E6"/>
  <c r="I1058"/>
  <c r="G323"/>
  <c r="G7"/>
  <c r="I848"/>
  <c r="I323"/>
  <c r="G9"/>
  <c r="I7"/>
  <c r="L6"/>
  <c r="G8"/>
  <c r="I8"/>
  <c r="I10"/>
  <c r="G10"/>
  <c r="I12"/>
  <c r="G12"/>
  <c r="I18"/>
  <c r="G18"/>
  <c r="I24"/>
  <c r="G24"/>
  <c r="I30"/>
  <c r="G30"/>
  <c r="I36"/>
  <c r="G36"/>
  <c r="I42"/>
  <c r="G42"/>
  <c r="I48"/>
  <c r="G48"/>
  <c r="I54"/>
  <c r="G54"/>
  <c r="G60"/>
  <c r="I60"/>
  <c r="G66"/>
  <c r="I66"/>
  <c r="G72"/>
  <c r="I72"/>
  <c r="G84"/>
  <c r="I84"/>
  <c r="G90"/>
  <c r="I90"/>
  <c r="I96"/>
  <c r="G96"/>
  <c r="I102"/>
  <c r="G102"/>
  <c r="G108"/>
  <c r="I108"/>
  <c r="I114"/>
  <c r="G114"/>
  <c r="G120"/>
  <c r="I120"/>
  <c r="I126"/>
  <c r="G126"/>
  <c r="G132"/>
  <c r="I132"/>
  <c r="G283"/>
  <c r="G278"/>
  <c r="E983"/>
  <c r="I288"/>
  <c r="E312"/>
  <c r="E1057" s="1"/>
  <c r="I372"/>
  <c r="I233" l="1"/>
  <c r="I6"/>
  <c r="G6"/>
  <c r="H688" l="1"/>
  <c r="H683"/>
  <c r="F688"/>
  <c r="F683"/>
  <c r="E688"/>
  <c r="E683"/>
  <c r="H680" l="1"/>
  <c r="F680"/>
  <c r="E680"/>
  <c r="I688"/>
  <c r="I683"/>
  <c r="F678"/>
  <c r="H678"/>
  <c r="E678"/>
  <c r="L808"/>
  <c r="I815"/>
  <c r="L813"/>
  <c r="H813"/>
  <c r="F813"/>
  <c r="E813"/>
  <c r="I820"/>
  <c r="I819"/>
  <c r="L818"/>
  <c r="H818"/>
  <c r="F818"/>
  <c r="E818"/>
  <c r="L823"/>
  <c r="H823"/>
  <c r="F823"/>
  <c r="E823"/>
  <c r="I825"/>
  <c r="L828"/>
  <c r="L838"/>
  <c r="I831"/>
  <c r="G837"/>
  <c r="G836"/>
  <c r="I835"/>
  <c r="G835"/>
  <c r="G834"/>
  <c r="H833"/>
  <c r="F833"/>
  <c r="E833"/>
  <c r="I830"/>
  <c r="H828"/>
  <c r="F828"/>
  <c r="E828"/>
  <c r="F838"/>
  <c r="E838"/>
  <c r="I840"/>
  <c r="I680" l="1"/>
  <c r="I678"/>
  <c r="G833"/>
  <c r="I833"/>
  <c r="G818"/>
  <c r="I810"/>
  <c r="I811"/>
  <c r="G812"/>
  <c r="I809"/>
  <c r="I813"/>
  <c r="G813"/>
  <c r="I818"/>
  <c r="I823"/>
  <c r="G823"/>
  <c r="G828"/>
  <c r="I828"/>
  <c r="I838"/>
  <c r="G838"/>
  <c r="I845"/>
  <c r="H843"/>
  <c r="F843"/>
  <c r="E843"/>
  <c r="H938"/>
  <c r="H933"/>
  <c r="H928"/>
  <c r="H923"/>
  <c r="H918"/>
  <c r="H913"/>
  <c r="F938"/>
  <c r="F933"/>
  <c r="F928"/>
  <c r="F923"/>
  <c r="F918"/>
  <c r="E913"/>
  <c r="E938"/>
  <c r="E933"/>
  <c r="E928"/>
  <c r="E923"/>
  <c r="E918"/>
  <c r="I918" l="1"/>
  <c r="I923"/>
  <c r="I938"/>
  <c r="I933"/>
  <c r="I928"/>
  <c r="G843"/>
  <c r="I843"/>
  <c r="J1053"/>
  <c r="K1053"/>
  <c r="P1053"/>
  <c r="O1053"/>
  <c r="N1053"/>
  <c r="M1053"/>
  <c r="H803"/>
  <c r="H798"/>
  <c r="H793"/>
  <c r="H788"/>
  <c r="F803"/>
  <c r="F798"/>
  <c r="F793"/>
  <c r="F788"/>
  <c r="F783"/>
  <c r="F778"/>
  <c r="E798"/>
  <c r="E793"/>
  <c r="E788"/>
  <c r="E783"/>
  <c r="E778"/>
  <c r="I788" l="1"/>
  <c r="I798"/>
  <c r="I903"/>
  <c r="I793"/>
  <c r="I803"/>
  <c r="I808"/>
  <c r="L308"/>
  <c r="G397"/>
  <c r="G395"/>
  <c r="G394"/>
  <c r="L393"/>
  <c r="H393"/>
  <c r="F393"/>
  <c r="E393"/>
  <c r="I768" l="1"/>
  <c r="G393"/>
  <c r="H312"/>
  <c r="H311"/>
  <c r="H1056" s="1"/>
  <c r="F312"/>
  <c r="F311"/>
  <c r="F1056" s="1"/>
  <c r="E311"/>
  <c r="E1056" s="1"/>
  <c r="I326"/>
  <c r="I325"/>
  <c r="I324"/>
  <c r="G327"/>
  <c r="G326"/>
  <c r="G325"/>
  <c r="G324"/>
  <c r="G322"/>
  <c r="G321"/>
  <c r="G320"/>
  <c r="G319"/>
  <c r="L318"/>
  <c r="H318"/>
  <c r="F318"/>
  <c r="E318"/>
  <c r="G317"/>
  <c r="G316"/>
  <c r="G315"/>
  <c r="G314"/>
  <c r="L313"/>
  <c r="H313"/>
  <c r="F313"/>
  <c r="E313"/>
  <c r="L333"/>
  <c r="H333"/>
  <c r="F333"/>
  <c r="E333"/>
  <c r="L338"/>
  <c r="H338"/>
  <c r="F338"/>
  <c r="E338"/>
  <c r="L343"/>
  <c r="H343"/>
  <c r="F343"/>
  <c r="E343"/>
  <c r="L348"/>
  <c r="H348"/>
  <c r="F348"/>
  <c r="E348"/>
  <c r="L353"/>
  <c r="H353"/>
  <c r="F353"/>
  <c r="E353"/>
  <c r="L358"/>
  <c r="H358"/>
  <c r="F358"/>
  <c r="E358"/>
  <c r="L363"/>
  <c r="H363"/>
  <c r="F363"/>
  <c r="E363"/>
  <c r="L368"/>
  <c r="H368"/>
  <c r="F368"/>
  <c r="E368"/>
  <c r="L373"/>
  <c r="H373"/>
  <c r="F373"/>
  <c r="E373"/>
  <c r="L378"/>
  <c r="H378"/>
  <c r="F378"/>
  <c r="E378"/>
  <c r="H383"/>
  <c r="F383"/>
  <c r="E383"/>
  <c r="L388"/>
  <c r="H388"/>
  <c r="F388"/>
  <c r="E388"/>
  <c r="H398"/>
  <c r="F398"/>
  <c r="E398"/>
  <c r="I390"/>
  <c r="I385"/>
  <c r="I381"/>
  <c r="I380"/>
  <c r="I375"/>
  <c r="I371"/>
  <c r="I370"/>
  <c r="I365"/>
  <c r="I360"/>
  <c r="I355"/>
  <c r="I354"/>
  <c r="I350"/>
  <c r="I345"/>
  <c r="I342"/>
  <c r="I341"/>
  <c r="I340"/>
  <c r="I339"/>
  <c r="I335"/>
  <c r="I400"/>
  <c r="F1057" l="1"/>
  <c r="G1057" s="1"/>
  <c r="F308"/>
  <c r="E308"/>
  <c r="H308"/>
  <c r="I313"/>
  <c r="G1056"/>
  <c r="I1054"/>
  <c r="I1056"/>
  <c r="G1054"/>
  <c r="G358"/>
  <c r="G348"/>
  <c r="G338"/>
  <c r="I309"/>
  <c r="I348"/>
  <c r="I343"/>
  <c r="I310"/>
  <c r="G353"/>
  <c r="G383"/>
  <c r="I311"/>
  <c r="I312"/>
  <c r="G318"/>
  <c r="G313"/>
  <c r="G333"/>
  <c r="I333"/>
  <c r="I338"/>
  <c r="G343"/>
  <c r="I353"/>
  <c r="I358"/>
  <c r="I363"/>
  <c r="G363"/>
  <c r="G368"/>
  <c r="I368"/>
  <c r="I373"/>
  <c r="G373"/>
  <c r="I378"/>
  <c r="G378"/>
  <c r="I383"/>
  <c r="G388"/>
  <c r="I388"/>
  <c r="I398"/>
  <c r="I308" l="1"/>
  <c r="H1003"/>
  <c r="F1008"/>
  <c r="E1003"/>
  <c r="E1008"/>
  <c r="H1018"/>
  <c r="H1023"/>
  <c r="H1028"/>
  <c r="H1033"/>
  <c r="F1023"/>
  <c r="F1018"/>
  <c r="F1033"/>
  <c r="E1018"/>
  <c r="E1023"/>
  <c r="E1033"/>
  <c r="E1028"/>
  <c r="E1015" l="1"/>
  <c r="E1055" s="1"/>
  <c r="H1015"/>
  <c r="H1055" s="1"/>
  <c r="F1015"/>
  <c r="I1003"/>
  <c r="I1018"/>
  <c r="I1028"/>
  <c r="I1033"/>
  <c r="I1023"/>
  <c r="F1013"/>
  <c r="F1053" s="1"/>
  <c r="E1013"/>
  <c r="E1053" s="1"/>
  <c r="H1013"/>
  <c r="L1053"/>
  <c r="G1052"/>
  <c r="G1051"/>
  <c r="G1050"/>
  <c r="G1049"/>
  <c r="L1048"/>
  <c r="G1048"/>
  <c r="G1047"/>
  <c r="G1046"/>
  <c r="G1041" s="1"/>
  <c r="G1045"/>
  <c r="G1044"/>
  <c r="G1039" s="1"/>
  <c r="L1043"/>
  <c r="G1043"/>
  <c r="G1042"/>
  <c r="L1039"/>
  <c r="L1038"/>
  <c r="G1037"/>
  <c r="G1036"/>
  <c r="G1035"/>
  <c r="G1034"/>
  <c r="L1033"/>
  <c r="G1033"/>
  <c r="G1032"/>
  <c r="G1031"/>
  <c r="G1030"/>
  <c r="G1029"/>
  <c r="L1028"/>
  <c r="G1028"/>
  <c r="G1027"/>
  <c r="G1026"/>
  <c r="G1025"/>
  <c r="G1024"/>
  <c r="L1023"/>
  <c r="G1023"/>
  <c r="G1022"/>
  <c r="G1021"/>
  <c r="G1020"/>
  <c r="G1019"/>
  <c r="L1018"/>
  <c r="G1018"/>
  <c r="G1017"/>
  <c r="G1016"/>
  <c r="L1014"/>
  <c r="G1014"/>
  <c r="L1013"/>
  <c r="G1012"/>
  <c r="H1012" s="1"/>
  <c r="G1011"/>
  <c r="H1011" s="1"/>
  <c r="G1010"/>
  <c r="G1009"/>
  <c r="H1009" s="1"/>
  <c r="G1008"/>
  <c r="G1007"/>
  <c r="G1006"/>
  <c r="G1005"/>
  <c r="G1004"/>
  <c r="L1003"/>
  <c r="G1003"/>
  <c r="G1002"/>
  <c r="H1002" s="1"/>
  <c r="H1057" s="1"/>
  <c r="G1001"/>
  <c r="G1000"/>
  <c r="L999"/>
  <c r="G999"/>
  <c r="L998"/>
  <c r="G997"/>
  <c r="G996"/>
  <c r="G995"/>
  <c r="G994"/>
  <c r="L993"/>
  <c r="G993"/>
  <c r="G992"/>
  <c r="G991"/>
  <c r="G990"/>
  <c r="G989"/>
  <c r="L988"/>
  <c r="G988"/>
  <c r="G987"/>
  <c r="G986"/>
  <c r="G985"/>
  <c r="L984"/>
  <c r="G984"/>
  <c r="L983"/>
  <c r="G983"/>
  <c r="G982"/>
  <c r="G981"/>
  <c r="G980"/>
  <c r="G979"/>
  <c r="L978"/>
  <c r="G977"/>
  <c r="G976"/>
  <c r="G975"/>
  <c r="G974"/>
  <c r="L973"/>
  <c r="G972"/>
  <c r="G971"/>
  <c r="G970"/>
  <c r="L969"/>
  <c r="G969"/>
  <c r="L968"/>
  <c r="G967"/>
  <c r="G966"/>
  <c r="G965"/>
  <c r="G964"/>
  <c r="L963"/>
  <c r="G963"/>
  <c r="G962"/>
  <c r="G961"/>
  <c r="G960"/>
  <c r="G959"/>
  <c r="L958"/>
  <c r="G958"/>
  <c r="G957"/>
  <c r="G956"/>
  <c r="G955"/>
  <c r="G954"/>
  <c r="L953"/>
  <c r="G953"/>
  <c r="L944"/>
  <c r="L943"/>
  <c r="G943"/>
  <c r="G942"/>
  <c r="G941"/>
  <c r="G940"/>
  <c r="G939"/>
  <c r="G938"/>
  <c r="G937"/>
  <c r="G936"/>
  <c r="G935"/>
  <c r="G934"/>
  <c r="L933"/>
  <c r="G933"/>
  <c r="G932"/>
  <c r="G931"/>
  <c r="G930"/>
  <c r="G929"/>
  <c r="L928"/>
  <c r="G928"/>
  <c r="G927"/>
  <c r="G926"/>
  <c r="G925"/>
  <c r="G924"/>
  <c r="L923"/>
  <c r="G923"/>
  <c r="G922"/>
  <c r="G921"/>
  <c r="G920"/>
  <c r="G919"/>
  <c r="L918"/>
  <c r="G918"/>
  <c r="G917"/>
  <c r="G916"/>
  <c r="G915"/>
  <c r="G914"/>
  <c r="G913"/>
  <c r="G907"/>
  <c r="L904"/>
  <c r="L903"/>
  <c r="G903"/>
  <c r="G902"/>
  <c r="G901"/>
  <c r="G851" s="1"/>
  <c r="G900"/>
  <c r="G899"/>
  <c r="L898"/>
  <c r="G898"/>
  <c r="G897"/>
  <c r="G896"/>
  <c r="G895"/>
  <c r="G894"/>
  <c r="L893"/>
  <c r="G893"/>
  <c r="G892"/>
  <c r="G891"/>
  <c r="G890"/>
  <c r="G889"/>
  <c r="L888"/>
  <c r="G888"/>
  <c r="G887"/>
  <c r="G886"/>
  <c r="G885"/>
  <c r="G884"/>
  <c r="L883"/>
  <c r="G883"/>
  <c r="G882"/>
  <c r="G881"/>
  <c r="G880"/>
  <c r="G879"/>
  <c r="L878"/>
  <c r="G878"/>
  <c r="G877"/>
  <c r="G876"/>
  <c r="G875"/>
  <c r="G874"/>
  <c r="L873"/>
  <c r="G873"/>
  <c r="G872"/>
  <c r="G871"/>
  <c r="G870"/>
  <c r="G869"/>
  <c r="L868"/>
  <c r="G868"/>
  <c r="G867"/>
  <c r="G866"/>
  <c r="G865"/>
  <c r="G864"/>
  <c r="L863"/>
  <c r="G863"/>
  <c r="G862"/>
  <c r="G861"/>
  <c r="G860"/>
  <c r="G859"/>
  <c r="G858"/>
  <c r="L849"/>
  <c r="L848"/>
  <c r="G847"/>
  <c r="G846"/>
  <c r="G845"/>
  <c r="G844"/>
  <c r="L843"/>
  <c r="G842"/>
  <c r="G841"/>
  <c r="G840"/>
  <c r="G839"/>
  <c r="G832"/>
  <c r="G831"/>
  <c r="G811" s="1"/>
  <c r="G830"/>
  <c r="G829"/>
  <c r="G827"/>
  <c r="G826"/>
  <c r="G825"/>
  <c r="G824"/>
  <c r="G822"/>
  <c r="G821"/>
  <c r="G820"/>
  <c r="G819"/>
  <c r="G817"/>
  <c r="G816"/>
  <c r="G815"/>
  <c r="G814"/>
  <c r="G807"/>
  <c r="G806"/>
  <c r="G805"/>
  <c r="G804"/>
  <c r="L803"/>
  <c r="G803"/>
  <c r="G802"/>
  <c r="G801"/>
  <c r="G800"/>
  <c r="G799"/>
  <c r="G798"/>
  <c r="G797"/>
  <c r="G796"/>
  <c r="G795"/>
  <c r="G794"/>
  <c r="L793"/>
  <c r="G793"/>
  <c r="G792"/>
  <c r="G791"/>
  <c r="G790"/>
  <c r="G789"/>
  <c r="L788"/>
  <c r="G788"/>
  <c r="G787"/>
  <c r="H787" s="1"/>
  <c r="G786"/>
  <c r="H786" s="1"/>
  <c r="G785"/>
  <c r="H785" s="1"/>
  <c r="G784"/>
  <c r="H784" s="1"/>
  <c r="G783"/>
  <c r="G782"/>
  <c r="H782" s="1"/>
  <c r="G781"/>
  <c r="H781" s="1"/>
  <c r="G780"/>
  <c r="H780" s="1"/>
  <c r="G779"/>
  <c r="H779" s="1"/>
  <c r="G778"/>
  <c r="G777"/>
  <c r="H777" s="1"/>
  <c r="G776"/>
  <c r="H776" s="1"/>
  <c r="G775"/>
  <c r="G774"/>
  <c r="G769" s="1"/>
  <c r="L773"/>
  <c r="G773"/>
  <c r="G772"/>
  <c r="G771"/>
  <c r="L769"/>
  <c r="L768"/>
  <c r="G767"/>
  <c r="G766"/>
  <c r="G765"/>
  <c r="G764"/>
  <c r="L763"/>
  <c r="G762"/>
  <c r="G761"/>
  <c r="G760"/>
  <c r="G759"/>
  <c r="L758"/>
  <c r="G757"/>
  <c r="G756"/>
  <c r="G755"/>
  <c r="G754"/>
  <c r="G752"/>
  <c r="G751"/>
  <c r="G750"/>
  <c r="G749"/>
  <c r="L748"/>
  <c r="G748"/>
  <c r="G747"/>
  <c r="G746"/>
  <c r="G745"/>
  <c r="G744"/>
  <c r="G743"/>
  <c r="G742"/>
  <c r="G741"/>
  <c r="G740"/>
  <c r="G739"/>
  <c r="L738"/>
  <c r="G738"/>
  <c r="G737"/>
  <c r="G736"/>
  <c r="G735"/>
  <c r="G734"/>
  <c r="G733"/>
  <c r="G732"/>
  <c r="G731"/>
  <c r="G730"/>
  <c r="G729"/>
  <c r="L728"/>
  <c r="G728"/>
  <c r="G727"/>
  <c r="G726"/>
  <c r="G725"/>
  <c r="G724"/>
  <c r="L723"/>
  <c r="G723"/>
  <c r="G722"/>
  <c r="G721"/>
  <c r="G720"/>
  <c r="G719"/>
  <c r="L718"/>
  <c r="G718"/>
  <c r="G717"/>
  <c r="G716"/>
  <c r="G715"/>
  <c r="G714"/>
  <c r="G713"/>
  <c r="G712"/>
  <c r="G711"/>
  <c r="G710"/>
  <c r="G709"/>
  <c r="L708"/>
  <c r="G708"/>
  <c r="G707"/>
  <c r="G706"/>
  <c r="G705"/>
  <c r="G704"/>
  <c r="G703"/>
  <c r="G702"/>
  <c r="G701"/>
  <c r="G700"/>
  <c r="G699"/>
  <c r="L698"/>
  <c r="G698"/>
  <c r="L694"/>
  <c r="G693"/>
  <c r="G692"/>
  <c r="G691"/>
  <c r="G690"/>
  <c r="G689"/>
  <c r="L688"/>
  <c r="G688"/>
  <c r="G687"/>
  <c r="G686"/>
  <c r="G685"/>
  <c r="G684"/>
  <c r="L683"/>
  <c r="G683"/>
  <c r="G682"/>
  <c r="G681"/>
  <c r="G680"/>
  <c r="L679"/>
  <c r="G679"/>
  <c r="L678"/>
  <c r="G678"/>
  <c r="G677"/>
  <c r="G676"/>
  <c r="G675"/>
  <c r="G674"/>
  <c r="G672"/>
  <c r="G671"/>
  <c r="G670"/>
  <c r="G669"/>
  <c r="L668"/>
  <c r="G617"/>
  <c r="G616"/>
  <c r="G615"/>
  <c r="G614"/>
  <c r="L613"/>
  <c r="G612"/>
  <c r="G611"/>
  <c r="G610"/>
  <c r="G609"/>
  <c r="L608"/>
  <c r="G602"/>
  <c r="G601"/>
  <c r="G600"/>
  <c r="G599"/>
  <c r="L598"/>
  <c r="G592"/>
  <c r="G591"/>
  <c r="G590"/>
  <c r="G589"/>
  <c r="L588"/>
  <c r="G587"/>
  <c r="G586"/>
  <c r="G585"/>
  <c r="G584"/>
  <c r="L583"/>
  <c r="G582"/>
  <c r="G581"/>
  <c r="G580"/>
  <c r="G579"/>
  <c r="L578"/>
  <c r="G667"/>
  <c r="G666"/>
  <c r="G665"/>
  <c r="G664"/>
  <c r="L663"/>
  <c r="G662"/>
  <c r="G661"/>
  <c r="G660"/>
  <c r="G659"/>
  <c r="L658"/>
  <c r="G657"/>
  <c r="G656"/>
  <c r="G655"/>
  <c r="G654"/>
  <c r="G652"/>
  <c r="G651"/>
  <c r="G650"/>
  <c r="G649"/>
  <c r="L648"/>
  <c r="G647"/>
  <c r="G646"/>
  <c r="G645"/>
  <c r="L644"/>
  <c r="G644"/>
  <c r="L643"/>
  <c r="G643"/>
  <c r="G642"/>
  <c r="G641"/>
  <c r="G640"/>
  <c r="G639"/>
  <c r="L638"/>
  <c r="G637"/>
  <c r="G636"/>
  <c r="G635"/>
  <c r="G634"/>
  <c r="L633"/>
  <c r="G627"/>
  <c r="G626"/>
  <c r="G625"/>
  <c r="G624"/>
  <c r="L623"/>
  <c r="L619"/>
  <c r="G607"/>
  <c r="G606"/>
  <c r="G605"/>
  <c r="G604"/>
  <c r="L603"/>
  <c r="G597"/>
  <c r="G596"/>
  <c r="G595"/>
  <c r="G594"/>
  <c r="L593"/>
  <c r="G577"/>
  <c r="G576"/>
  <c r="G575"/>
  <c r="G574"/>
  <c r="L573"/>
  <c r="G572"/>
  <c r="G570"/>
  <c r="G569"/>
  <c r="L568"/>
  <c r="G567"/>
  <c r="G566"/>
  <c r="G565"/>
  <c r="G564"/>
  <c r="L563"/>
  <c r="G562"/>
  <c r="G561"/>
  <c r="G560"/>
  <c r="G559"/>
  <c r="G557"/>
  <c r="G556"/>
  <c r="G555"/>
  <c r="G554"/>
  <c r="G552"/>
  <c r="G551"/>
  <c r="G550"/>
  <c r="G549"/>
  <c r="G547"/>
  <c r="G546"/>
  <c r="G545"/>
  <c r="G544"/>
  <c r="G542"/>
  <c r="G541"/>
  <c r="G540"/>
  <c r="G537"/>
  <c r="G536"/>
  <c r="G535"/>
  <c r="G534"/>
  <c r="G532"/>
  <c r="G531"/>
  <c r="G530"/>
  <c r="G529"/>
  <c r="L524"/>
  <c r="L523"/>
  <c r="G522"/>
  <c r="G521"/>
  <c r="G520"/>
  <c r="G519"/>
  <c r="L518"/>
  <c r="G518"/>
  <c r="G517"/>
  <c r="G516"/>
  <c r="G515"/>
  <c r="G514"/>
  <c r="L513"/>
  <c r="G513"/>
  <c r="G512"/>
  <c r="G511"/>
  <c r="G510"/>
  <c r="G509"/>
  <c r="L508"/>
  <c r="G508"/>
  <c r="G507"/>
  <c r="G506"/>
  <c r="G505"/>
  <c r="G504"/>
  <c r="L503"/>
  <c r="G503"/>
  <c r="G502"/>
  <c r="G501"/>
  <c r="G500"/>
  <c r="G499"/>
  <c r="L498"/>
  <c r="G498"/>
  <c r="G492"/>
  <c r="G491"/>
  <c r="L489"/>
  <c r="G489"/>
  <c r="L488"/>
  <c r="G487"/>
  <c r="G486"/>
  <c r="G485"/>
  <c r="G484"/>
  <c r="L483"/>
  <c r="G483"/>
  <c r="G482"/>
  <c r="G481"/>
  <c r="G480"/>
  <c r="G479"/>
  <c r="G478"/>
  <c r="G477"/>
  <c r="G476"/>
  <c r="G475"/>
  <c r="G474"/>
  <c r="L473"/>
  <c r="G473"/>
  <c r="G472"/>
  <c r="G471"/>
  <c r="G470"/>
  <c r="G469"/>
  <c r="G468"/>
  <c r="L463"/>
  <c r="G462"/>
  <c r="G461"/>
  <c r="G460"/>
  <c r="G459"/>
  <c r="L458"/>
  <c r="G457"/>
  <c r="G456"/>
  <c r="G455"/>
  <c r="G454"/>
  <c r="G452"/>
  <c r="G451"/>
  <c r="G450"/>
  <c r="G449"/>
  <c r="L448"/>
  <c r="G447"/>
  <c r="G446"/>
  <c r="G445"/>
  <c r="L444"/>
  <c r="G444"/>
  <c r="L443"/>
  <c r="G443"/>
  <c r="G442"/>
  <c r="G441"/>
  <c r="G440"/>
  <c r="G439"/>
  <c r="L438"/>
  <c r="G438"/>
  <c r="G437"/>
  <c r="G436"/>
  <c r="G435"/>
  <c r="G434"/>
  <c r="L433"/>
  <c r="G433"/>
  <c r="G432"/>
  <c r="G431"/>
  <c r="G430"/>
  <c r="G429"/>
  <c r="L428"/>
  <c r="G428"/>
  <c r="G427"/>
  <c r="G426"/>
  <c r="G425"/>
  <c r="G424"/>
  <c r="L423"/>
  <c r="G423"/>
  <c r="G422"/>
  <c r="G421"/>
  <c r="G420"/>
  <c r="G419"/>
  <c r="L418"/>
  <c r="G418"/>
  <c r="G412"/>
  <c r="G411"/>
  <c r="G410"/>
  <c r="G409"/>
  <c r="G408"/>
  <c r="G407"/>
  <c r="G406"/>
  <c r="L404"/>
  <c r="L403"/>
  <c r="G402"/>
  <c r="G401"/>
  <c r="G400"/>
  <c r="G399"/>
  <c r="G398"/>
  <c r="G392"/>
  <c r="G391"/>
  <c r="G390"/>
  <c r="G389"/>
  <c r="G382"/>
  <c r="G381"/>
  <c r="G380"/>
  <c r="G379"/>
  <c r="G377"/>
  <c r="G376"/>
  <c r="G375"/>
  <c r="G374"/>
  <c r="G372"/>
  <c r="G371"/>
  <c r="G370"/>
  <c r="G369"/>
  <c r="G387"/>
  <c r="G386"/>
  <c r="G385"/>
  <c r="G384"/>
  <c r="G367"/>
  <c r="G366"/>
  <c r="G365"/>
  <c r="G364"/>
  <c r="G362"/>
  <c r="G361"/>
  <c r="G360"/>
  <c r="G359"/>
  <c r="G357"/>
  <c r="G356"/>
  <c r="G355"/>
  <c r="G354"/>
  <c r="G352"/>
  <c r="G351"/>
  <c r="G350"/>
  <c r="G349"/>
  <c r="G347"/>
  <c r="G346"/>
  <c r="G345"/>
  <c r="G344"/>
  <c r="G342"/>
  <c r="G341"/>
  <c r="G340"/>
  <c r="G339"/>
  <c r="G337"/>
  <c r="G336"/>
  <c r="G335"/>
  <c r="G334"/>
  <c r="G312"/>
  <c r="G311"/>
  <c r="G308"/>
  <c r="G307"/>
  <c r="G306"/>
  <c r="G305"/>
  <c r="G304"/>
  <c r="L303"/>
  <c r="G303"/>
  <c r="G302"/>
  <c r="G301"/>
  <c r="G300"/>
  <c r="G299"/>
  <c r="L298"/>
  <c r="G298"/>
  <c r="G292"/>
  <c r="G291"/>
  <c r="L289"/>
  <c r="L288"/>
  <c r="G53"/>
  <c r="G52"/>
  <c r="G51"/>
  <c r="G50"/>
  <c r="G49"/>
  <c r="L48"/>
  <c r="G47"/>
  <c r="G46"/>
  <c r="G45"/>
  <c r="G44"/>
  <c r="G43"/>
  <c r="L42"/>
  <c r="G41"/>
  <c r="G35"/>
  <c r="G34"/>
  <c r="G33"/>
  <c r="G32"/>
  <c r="G31"/>
  <c r="L30"/>
  <c r="G29"/>
  <c r="G28"/>
  <c r="G27"/>
  <c r="G26"/>
  <c r="G25"/>
  <c r="L24"/>
  <c r="G273"/>
  <c r="G274"/>
  <c r="G275"/>
  <c r="G276"/>
  <c r="G277"/>
  <c r="G268"/>
  <c r="L268"/>
  <c r="G269"/>
  <c r="G270"/>
  <c r="G271"/>
  <c r="G272"/>
  <c r="G263"/>
  <c r="L263"/>
  <c r="G264"/>
  <c r="G265"/>
  <c r="G266"/>
  <c r="G267"/>
  <c r="G258"/>
  <c r="G259"/>
  <c r="G260"/>
  <c r="G261"/>
  <c r="G262"/>
  <c r="G253"/>
  <c r="L253"/>
  <c r="G254"/>
  <c r="G255"/>
  <c r="G256"/>
  <c r="G257"/>
  <c r="G243"/>
  <c r="L243"/>
  <c r="G244"/>
  <c r="G245"/>
  <c r="G246"/>
  <c r="G247"/>
  <c r="G238"/>
  <c r="G239"/>
  <c r="G240"/>
  <c r="G241"/>
  <c r="G242"/>
  <c r="L233"/>
  <c r="G234"/>
  <c r="L234"/>
  <c r="G235"/>
  <c r="G236"/>
  <c r="G237"/>
  <c r="G168"/>
  <c r="L168"/>
  <c r="G169"/>
  <c r="G170"/>
  <c r="G171"/>
  <c r="G172"/>
  <c r="G163"/>
  <c r="L163"/>
  <c r="G164"/>
  <c r="G165"/>
  <c r="G166"/>
  <c r="G167"/>
  <c r="G158"/>
  <c r="G159"/>
  <c r="G160"/>
  <c r="G161"/>
  <c r="G162"/>
  <c r="G153"/>
  <c r="L153"/>
  <c r="G154"/>
  <c r="G155"/>
  <c r="G156"/>
  <c r="G157"/>
  <c r="G149"/>
  <c r="G150"/>
  <c r="G151"/>
  <c r="G152"/>
  <c r="G143"/>
  <c r="L143"/>
  <c r="G144"/>
  <c r="G145"/>
  <c r="G146"/>
  <c r="G147"/>
  <c r="G138"/>
  <c r="L138"/>
  <c r="G139"/>
  <c r="L139"/>
  <c r="G140"/>
  <c r="G141"/>
  <c r="G142"/>
  <c r="G133"/>
  <c r="G134"/>
  <c r="G135"/>
  <c r="G136"/>
  <c r="G137"/>
  <c r="L126"/>
  <c r="G127"/>
  <c r="G128"/>
  <c r="G129"/>
  <c r="G130"/>
  <c r="G131"/>
  <c r="L120"/>
  <c r="G121"/>
  <c r="G122"/>
  <c r="G123"/>
  <c r="G124"/>
  <c r="G125"/>
  <c r="L114"/>
  <c r="G115"/>
  <c r="G116"/>
  <c r="G117"/>
  <c r="G119"/>
  <c r="L108"/>
  <c r="G109"/>
  <c r="G110"/>
  <c r="G111"/>
  <c r="G112"/>
  <c r="G113"/>
  <c r="L102"/>
  <c r="G104"/>
  <c r="G105"/>
  <c r="G106"/>
  <c r="G107"/>
  <c r="L96"/>
  <c r="G97"/>
  <c r="G98"/>
  <c r="G99"/>
  <c r="G100"/>
  <c r="G101"/>
  <c r="L90"/>
  <c r="G91"/>
  <c r="G92"/>
  <c r="G93"/>
  <c r="G94"/>
  <c r="G95"/>
  <c r="L84"/>
  <c r="G85"/>
  <c r="G86"/>
  <c r="G87"/>
  <c r="G88"/>
  <c r="G89"/>
  <c r="L72"/>
  <c r="G73"/>
  <c r="G74"/>
  <c r="G75"/>
  <c r="G76"/>
  <c r="G77"/>
  <c r="G67"/>
  <c r="G68"/>
  <c r="G69"/>
  <c r="G70"/>
  <c r="G71"/>
  <c r="L60"/>
  <c r="G61"/>
  <c r="G62"/>
  <c r="G63"/>
  <c r="G64"/>
  <c r="G65"/>
  <c r="L54"/>
  <c r="G55"/>
  <c r="G56"/>
  <c r="G57"/>
  <c r="G58"/>
  <c r="G59"/>
  <c r="G40"/>
  <c r="G39"/>
  <c r="G38"/>
  <c r="G37"/>
  <c r="L36"/>
  <c r="G17"/>
  <c r="G16"/>
  <c r="G15"/>
  <c r="G14"/>
  <c r="G13"/>
  <c r="L12"/>
  <c r="L18"/>
  <c r="G11"/>
  <c r="G19"/>
  <c r="G20"/>
  <c r="G21"/>
  <c r="G22"/>
  <c r="G23"/>
  <c r="F1055" l="1"/>
  <c r="G810"/>
  <c r="H998"/>
  <c r="H1053" s="1"/>
  <c r="G524"/>
  <c r="G148"/>
  <c r="G809"/>
  <c r="G808" s="1"/>
  <c r="G1015"/>
  <c r="G526"/>
  <c r="G465"/>
  <c r="G527"/>
  <c r="G525"/>
  <c r="G849"/>
  <c r="G467"/>
  <c r="G850"/>
  <c r="G1040"/>
  <c r="G1038" s="1"/>
  <c r="G466"/>
  <c r="G947"/>
  <c r="G464"/>
  <c r="G621"/>
  <c r="G620"/>
  <c r="G619"/>
  <c r="G490"/>
  <c r="G488" s="1"/>
  <c r="G233"/>
  <c r="G770"/>
  <c r="G768" s="1"/>
  <c r="G904"/>
  <c r="G906"/>
  <c r="G905"/>
  <c r="G944"/>
  <c r="G945"/>
  <c r="H773"/>
  <c r="I773" s="1"/>
  <c r="G289"/>
  <c r="G290"/>
  <c r="G694"/>
  <c r="G403"/>
  <c r="G404"/>
  <c r="G695"/>
  <c r="I1015"/>
  <c r="G405"/>
  <c r="G1055"/>
  <c r="I1013"/>
  <c r="G998"/>
  <c r="G1013"/>
  <c r="H778"/>
  <c r="H783"/>
  <c r="H1008"/>
  <c r="I1008" s="1"/>
  <c r="I1055" l="1"/>
  <c r="G463"/>
  <c r="G848"/>
  <c r="G618"/>
  <c r="G288"/>
  <c r="G1053"/>
  <c r="I1057"/>
  <c r="I1053" l="1"/>
  <c r="I998"/>
</calcChain>
</file>

<file path=xl/sharedStrings.xml><?xml version="1.0" encoding="utf-8"?>
<sst xmlns="http://schemas.openxmlformats.org/spreadsheetml/2006/main" count="2070" uniqueCount="302">
  <si>
    <t>№ п/п</t>
  </si>
  <si>
    <t>Отклонения            (+, -)            (гр.6 - гр.5)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</si>
  <si>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</si>
  <si>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</si>
  <si>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</si>
  <si>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</si>
  <si>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</si>
  <si>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местные бюджеты</t>
  </si>
  <si>
    <t>Выполнено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</si>
  <si>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</si>
  <si>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</si>
  <si>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Выполнение мероприятий структурных элементов (ед.)</t>
  </si>
  <si>
    <t>Выполнение контрольных точек структурных элементов (ед.)</t>
  </si>
  <si>
    <t xml:space="preserve">территориальный фонд ОМС </t>
  </si>
  <si>
    <t xml:space="preserve">Государственная программа «Развитие здравоохранения в Курской области» </t>
  </si>
  <si>
    <t>Региональный проект «Обеспечение расширенного неонатального скрининга»</t>
  </si>
  <si>
    <t>Региональный проект «Развитие инфраструктуры в сфере здравоохранения»</t>
  </si>
  <si>
    <t>Региональный проект «Борьба с сахарным диабетом»</t>
  </si>
  <si>
    <t>Комплекс процессных мероприятий «Профилактика заболеваний и формирование здорового образа жизни. Развитие первичной медико-санитарной помощи»</t>
  </si>
  <si>
    <t>Комплекс процессных мероприятий «Охрана здоровья матери и ребенка»</t>
  </si>
  <si>
    <t>Комплекс процессных мероприятий «Развитие паллиативной медицинской помощи, в том числе детям»</t>
  </si>
  <si>
    <t>Комплекс процессных мероприятий  «Предупреждение и борьба с социально значимыми заболеваниями»</t>
  </si>
  <si>
    <t>Комплекс процессных мероприятий  «Кадровое обеспечение системы здравоохранения»</t>
  </si>
  <si>
    <t>Комплекс процессных мероприятий «Расходы территориального фонда обязательного медицинского страхования Курской области, в том числе организация обязательного медицинского страхования граждан Курской области»</t>
  </si>
  <si>
    <t xml:space="preserve">Государственная программа «Развитие образования в Курской области» </t>
  </si>
  <si>
    <t>Региональный проект «Формирование и развитие управленческих команд образовательных организаций»</t>
  </si>
  <si>
    <t>Комплекс процессных мероприятий «Развитие профессионального образования»</t>
  </si>
  <si>
    <t>Комплекс процессных мероприятий «Обеспечение деятельности Министерства образования и науки Курской области и проведение мероприятий в области образования»</t>
  </si>
  <si>
    <t>Комплекс процессных мероприятий «Научно-технологическое развитие Курской области»</t>
  </si>
  <si>
    <t>Комплекс процессных мероприятий «Реализация дополнительного образования и системы воспитания детей»</t>
  </si>
  <si>
    <t xml:space="preserve">Государственная программа «Социальная поддержка граждан в Курской области» </t>
  </si>
  <si>
    <t>Комплекс процессных мероприятий «Предоставление мер государственной поддержки семьям с детьми»</t>
  </si>
  <si>
    <t>Министерство здравоохранения Курской области</t>
  </si>
  <si>
    <t>Министерство образования и науки Курской области</t>
  </si>
  <si>
    <t>Комплекс процессных мероприятий «Развитие дошкольного и общего образования детей»</t>
  </si>
  <si>
    <t>Министерство социального обеспечения, материнства и детства Курской области</t>
  </si>
  <si>
    <t>Комплекс процессных мероприятий «Предоставление мер социальной поддержки отдельным категориям граждан»</t>
  </si>
  <si>
    <t>Комплекс процессных мероприятий «Выплата пенсий, доплат к пенсиям отдельным категориям граждан»</t>
  </si>
  <si>
    <t>Комплекс процессных мероприятий «Финансовое обеспечение полномочий, переданных муниципальным образованиям Курской области, на содержание работников»</t>
  </si>
  <si>
    <t>Комплекс процессных мероприятий «Государственная поддержка социально ориентированных некоммерческих организаций, общественных организаций»</t>
  </si>
  <si>
    <t>Комплекс процессных мероприятий «Обеспечение деятельности Министерства социального обеспечения, материнства и детства Курской области и подведомственных учреждений»</t>
  </si>
  <si>
    <t xml:space="preserve">Государственная программа «Обеспечение доступным и комфортным жильем и коммунальными услугами граждан в Курской области» </t>
  </si>
  <si>
    <t>Региональный проект «Инфраструктурное меню»</t>
  </si>
  <si>
    <t>Региональный проект «Модернизация объектов коммунальной инфраструктуры»</t>
  </si>
  <si>
    <t>Комплекс процессных мероприятий «Возмещение застройщикам части платы кредитным организациям за снижение процентной ставки по льготным жилищным (ипотечным) кредитам (займам), выдаваемым ими гражданам для приобретения жилых помещений на территории Курской области»</t>
  </si>
  <si>
    <t>Комплекс процессных мероприятий «Реализация государственной политики в сфере жилищно-коммунального хозяйства»</t>
  </si>
  <si>
    <t>Комплекс процессных мероприятий «Содействие в озеленении территории населенных пунктов муниципальных образований Курской области»</t>
  </si>
  <si>
    <t>Комплекс процессных мероприятий «Государственная поддержка организаций, оказывающих жилищно-коммунальные услуги населению»</t>
  </si>
  <si>
    <t>Комплекс процессных мероприятий «Реализация полномочий по обеспечению градостроительной деятельности на территории Курской области»</t>
  </si>
  <si>
    <t>Комплекс процессных мероприятий «Обеспечение деятельности Министерства жилищно-коммунального хозяйства и ТЭК Курской области и подведомственных государственных учреждений»</t>
  </si>
  <si>
    <t>Комплекс процессных мероприятий «Обеспечение деятельности Министерства архитектуры и градостроительства Курской области и подведомственных государственных учреждений»</t>
  </si>
  <si>
    <t xml:space="preserve">Государственная программа «Содействие занятости населения в Курской области» </t>
  </si>
  <si>
    <t>Комплекс процессных мероприятий «Развитие институтов рынка труда»</t>
  </si>
  <si>
    <t>Комплекс процессных мероприятий «Обеспечение деятельности Министерства по труду и занятости населения Курской области и государственных учреждений»</t>
  </si>
  <si>
    <t>Комплекс процессных мероприятий «Сопровождение молодых инвалидов при их трудоустройстве»</t>
  </si>
  <si>
    <t>Комплекс процессных мероприятий «Оказание содействия добровольному переселению в Курскую область соотечественников, проживающих за рубежом»</t>
  </si>
  <si>
    <t xml:space="preserve">Государственная программа «Создание условий для эффективного исполнения полномочий в сфере юстиции» </t>
  </si>
  <si>
    <t>Комплекс процессных мероприятий «Обеспечение деятельности комитета записи актов гражданского состояния Курской области»</t>
  </si>
  <si>
    <t>Комплекс процессных мероприятий «Обеспечение составления (изменения) списков кандидатов в присяжные заседатели федеральных судов общей юрисдикции в Российской Федерации»</t>
  </si>
  <si>
    <t>Комплекс процессных мероприятий «Обеспечение деятельности управления по обеспечению деятельности мировых судей Курской области, подведомственных учреждений и мероприятий в области деятельности аппаратов мировых судей Курской области»</t>
  </si>
  <si>
    <t xml:space="preserve">Государственная программа «Комплексное развитие сельских территорий Курской области» </t>
  </si>
  <si>
    <t>Министерство сельского хозяйства Курской области</t>
  </si>
  <si>
    <t>Комитет региональной безопасности Курской области</t>
  </si>
  <si>
    <t>Комплекс процессных мероприятий «Снижение рисков и смягчение последствий чрезвычайных ситуаций природного и техногенного характера в Курской области»</t>
  </si>
  <si>
    <t>Комплекс процессных мероприятий «Пожарная безопасность и защита населения Курской области»</t>
  </si>
  <si>
    <t>Комплекс процессных мероприятий «Обеспечение биологической и химической безопасности Курской области»</t>
  </si>
  <si>
    <t>Комплекс процессных мероприятий «Использование спутниковых навигационных технологий и других результатов космической деятельности в интересах развития Курской области»</t>
  </si>
  <si>
    <t>Комплекс процессных мероприятий «Обеспечение деятельности комитета региональной безопасности Курской области»</t>
  </si>
  <si>
    <t xml:space="preserve">Государственная программа «Развитие культуры в Курской области» </t>
  </si>
  <si>
    <t>Министерство культуры Курской области</t>
  </si>
  <si>
    <t>Комплекс процессных мероприятий «Развитие библиотечного дела в Курской области»</t>
  </si>
  <si>
    <t>Комплекс процессных мероприятий «Развитие музейного дела в Курской области»</t>
  </si>
  <si>
    <t>Комплекс процессных мероприятий «Сохранение и развитие театрального дела в Курской области»</t>
  </si>
  <si>
    <t>Комплекс процессных мероприятий «Сохранение и развитие музыкального исполнительского искусства в Курской области»</t>
  </si>
  <si>
    <t>Комплекс процессных мероприятий «Сохранение и развитие традиционной народной культуры, нематериального культурного наследия в Курской области»</t>
  </si>
  <si>
    <t>Комплекс процессных мероприятий «Поддержка организаций в сфере культуры, творческих инициатив населения, творческих союзов и других социально ориентированных некоммерческих организаций в Курской области»</t>
  </si>
  <si>
    <t>Комплекс процессных мероприятий «Обеспечение деятельности Министерства культуры Курской области, подведомственных учреждений и мероприятий в области искусства»</t>
  </si>
  <si>
    <t>Комплекс процессных мероприятий «Сохранение и развитие кинообслуживания населения в Курской области»</t>
  </si>
  <si>
    <t>Комплекс процессных мероприятий «Реализация образовательных программ дополнительного образования и мероприятий по их развитию в области культуры и искусства»</t>
  </si>
  <si>
    <t>Комплекс процессных мероприятий «Реализация образовательных программ среднего профессионального образования и профессионального обучения в области культуры и искусства»</t>
  </si>
  <si>
    <t>Комплекс процессных мероприятий «Обеспечение деятельности Министерства приоритетных проектов развития территорий и туризма Курской области, подведомственных учреждений, реализация комплекса мер, направленного на развитие внутреннего и въездного туризма в Курской области»</t>
  </si>
  <si>
    <t>Комплекс процессных мероприятий «Развитие доступной туристской среды»</t>
  </si>
  <si>
    <t xml:space="preserve">Государственная программа «Развитие физической культуры и спорта в Курской области» </t>
  </si>
  <si>
    <t>Министерство физической культуры и спорта Курской области</t>
  </si>
  <si>
    <t>Комплекс процессных мероприятий «Реализация мероприятий в сфере развития физической культуры и спорта и обеспечение деятельности Министерства физической культуры и спорта Курской области»</t>
  </si>
  <si>
    <t xml:space="preserve">Государственная программа «Развитие молодежной политики, системы оздоровления и отдыха детей, межнациональных отношений и институтов гражданского общества в Курской области» </t>
  </si>
  <si>
    <t>Комплекс процессных мероприятий «Молодежь Курской области»</t>
  </si>
  <si>
    <t>Министерство внутренней и молодежной политики Курской области</t>
  </si>
  <si>
    <t>Комплекс процессных мероприятий «Организация оздоровления и отдыха детей Курской области»</t>
  </si>
  <si>
    <t>Комплекс процессных мероприятий «Развитие межнациональных отношений и институтов гражданского общества в Курской области»</t>
  </si>
  <si>
    <t>Комплекс процессных мероприятий «Обеспечение деятельности Министерства внутренней и молодежной политики Курской области»</t>
  </si>
  <si>
    <t xml:space="preserve">Государственная программа «Развитие архивного дела в Курской области» </t>
  </si>
  <si>
    <t>Архивное управление Курской области</t>
  </si>
  <si>
    <t>Комплекс процессных мероприятий «Организация хранения, комплектования, учёта и использования документов Архивного фонда Курской области и других архивных документов»</t>
  </si>
  <si>
    <t>Комплекс процессных мероприятий «Обеспечение условий для реализации государственной программы Курской области «Развитие архивного дела в Курской области»</t>
  </si>
  <si>
    <t>Государственная программа «Развитие экономики и внешних связей Курской области»</t>
  </si>
  <si>
    <t>Региональный проект «Эффективный регион»</t>
  </si>
  <si>
    <t>Комплекс процессных мероприятий «Создание благоприятных условий для привлечения инвестиций в экономику Курской области»</t>
  </si>
  <si>
    <t>Комплекс процессных мероприятий «Формирование среды, обеспечивающей благоприятные условия для развития малого и среднего предпринимательства»</t>
  </si>
  <si>
    <t>Комплекс процессных мероприятий «Обеспечение деятельности Министерства промышленности, торговли и предпринимательства Курской области и подведомственного учреждения»</t>
  </si>
  <si>
    <t>Комплекс процессных мероприятий «Развитие международных и межрегиональных связей с регионами Российской Федерации»</t>
  </si>
  <si>
    <t>Комплекс процессных мероприятий «Поддержка соотечественников, проживающих за рубежом, в области культуры, русского языка, образования, информации и молодежной политики, физической культуры и спорта с использованием ресурсов российских центров науки и культуры за рубежом (Россотрудничество)»</t>
  </si>
  <si>
    <t>Комплекс процессных мероприятий «Обеспечение деятельности Министерства экономического развития Курской области и реализация мероприятий в сфере экономического развития Курской области»</t>
  </si>
  <si>
    <t>Государственная программа «Развитие промышленности в Курской области и повышение ее конкурентоспособности»</t>
  </si>
  <si>
    <t>Министерство промышленности, торговли и предпринимательства Курской области</t>
  </si>
  <si>
    <t>Комплекс процессных мероприятий «Содействие развитию кадрового потенциала организаций и предприятий промышленности Курской области, в том числе по основным рабочим специальностям»</t>
  </si>
  <si>
    <t>Комплекс процессных мероприятий «Стимулирование развития процессов модернизации и технического перевооружения и увеличения объемов производства в промышленном комплексе Курской области»</t>
  </si>
  <si>
    <t>Государственная программа «Развитие информационного общества в Курской области»</t>
  </si>
  <si>
    <t>Министерство цифрового развития и связи Курской области</t>
  </si>
  <si>
    <t>Региональный проект «Цифровое государственное управление (Курская область)»</t>
  </si>
  <si>
    <t>Комплекс процессных мероприятий «Электронное правительство Курской области»</t>
  </si>
  <si>
    <t>Комплекс процессных мероприятий «Развитие системы защиты информации Курской области»</t>
  </si>
  <si>
    <t>Комплекс процессных мероприятий «Обеспечение деятельности Министерства цифрового развития и связи Курской области и подведомственных учреждений»</t>
  </si>
  <si>
    <t>Комплекс процессных мероприятий «Повышение доступности государственных и муниципальных услуг в Курской области»</t>
  </si>
  <si>
    <t>Государственная программа «Развитие транспортной системы, обеспечение перевозки пассажиров в Курской области и безопасности дорожного движения»</t>
  </si>
  <si>
    <t>Министерство транспорта и автомобильных дорог Курской области</t>
  </si>
  <si>
    <t>Региональный проект «Содействие развитию автомобильных дорог местного значения»</t>
  </si>
  <si>
    <t>Региональный проект «Безопасность дорожного движения (Курская область)»</t>
  </si>
  <si>
    <t>Комплекс процессных мероприятий «Обеспечение деятельности Министерства транспорта и автомобильных дорог Курской области и подведомственных государственных учреждений»</t>
  </si>
  <si>
    <t>Региональный проект «Развитие отраслей овощеводства и картофелеводства»</t>
  </si>
  <si>
    <t>Комплекс процессных мероприятий «Обеспечение деятельности Министерства сельского хозяйства Курской области»</t>
  </si>
  <si>
    <t>Комплекс процессных мероприятий «Обеспечение деятельности комитета ветеринарии Курской области, государственных учреждений и мероприятий в сфере ветеринарии, а также деятельности по обращению с животными без владельцев»</t>
  </si>
  <si>
    <t>Государственная программа «Развитие лесного хозяйства в Курской области»</t>
  </si>
  <si>
    <t>Министерство природных ресурсов Курской области</t>
  </si>
  <si>
    <t>Государственная программа «Воспроизводство и использование природных ресурсов, охрана окружающей среды в Курской области»</t>
  </si>
  <si>
    <t>Комплекс процессных мероприятий «Регулирование качества окружающей среды»</t>
  </si>
  <si>
    <t>Комплекс процессных мероприятий «Осуществление водохозяйственных мероприятий»</t>
  </si>
  <si>
    <t>Комплекс процессных мероприятий «Обеспечение исполнения полномочий в области животного мира и среды их обитания»</t>
  </si>
  <si>
    <t>Комплекс процессных мероприятий «Обеспечение реализации государственных функций в области экологии и природных ресурсов»</t>
  </si>
  <si>
    <t>Министерство жилищно-коммунального хозяйства и ТЭК Курской области</t>
  </si>
  <si>
    <t>Государственная программа «Реализация государственной политики в сфере печати и массовой информации в Курской области»</t>
  </si>
  <si>
    <t>Министерство информации и общественных коммуникаций Курской области</t>
  </si>
  <si>
    <t>Государственная программа «Управление имуществом Курской области»</t>
  </si>
  <si>
    <t>Государственная программа «Профилактика правонарушений в Курской области»</t>
  </si>
  <si>
    <t>Итого по всем государственным программам,  в  т. ч.</t>
  </si>
  <si>
    <t>Федеральный бюджет</t>
  </si>
  <si>
    <t>Областной бюджет</t>
  </si>
  <si>
    <t>Местные бюджеты</t>
  </si>
  <si>
    <t>Внебюджетные источники</t>
  </si>
  <si>
    <t>Территориальный фонд ОМС</t>
  </si>
  <si>
    <t xml:space="preserve"> -</t>
  </si>
  <si>
    <t xml:space="preserve"> </t>
  </si>
  <si>
    <t>Комплекс процессных мероприятий «Организация деятельности в области обращения с отходами, в том числе с твердыми коммунальными отходами»</t>
  </si>
  <si>
    <t xml:space="preserve"> - </t>
  </si>
  <si>
    <t xml:space="preserve">  -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</si>
  <si>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</si>
  <si>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</si>
  <si>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</si>
  <si>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</si>
  <si>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</si>
  <si>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</si>
  <si>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</si>
  <si>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</si>
  <si>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</si>
  <si>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</si>
  <si>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</si>
  <si>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</si>
  <si>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</si>
  <si>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</si>
  <si>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</si>
  <si>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</si>
  <si>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</si>
  <si>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</si>
  <si>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</si>
  <si>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</si>
  <si>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</si>
  <si>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</si>
  <si>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</si>
  <si>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</si>
  <si>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Комплекс процессных мероприятий  «Совершенствование системы лекарственного обеспечения, в том числе в амбулаторных условиях»</t>
  </si>
  <si>
    <t>Комплекс процессных мероприятий «Совершенствование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эвакуации, развитие службы крови»</t>
  </si>
  <si>
    <t>Комитет ЗАГС Курской области</t>
  </si>
  <si>
    <t>Фактические расходы (областной и федеральный бюджеты - кассовый расход)</t>
  </si>
  <si>
    <t>Государственная программа «Формирование современной городской среды в Курской области»</t>
  </si>
  <si>
    <t>Региональный проект «Профессиональная траектория»</t>
  </si>
  <si>
    <t>Региональный проект «Новые цифровые возможности образования Курской области»</t>
  </si>
  <si>
    <t>Региональный проект «Школа полного дня»</t>
  </si>
  <si>
    <t>Региональный проект «Шаги к успеху»</t>
  </si>
  <si>
    <t>Региональный проект «Методическая поддержка каждого педагога»</t>
  </si>
  <si>
    <t>Региональный проект «Здоровье-сберегающая школа»</t>
  </si>
  <si>
    <t>3.</t>
  </si>
  <si>
    <t xml:space="preserve">Государственная программа «Защита населения и территорий от чрезвычайных ситуаций, обеспечение пожарной безопасности и безопасности людей на водных объектах» </t>
  </si>
  <si>
    <t>Комитет ветеринарии Курской области</t>
  </si>
  <si>
    <t>Преду-смотрено</t>
  </si>
  <si>
    <t>Приложение 2</t>
  </si>
  <si>
    <t>Объем финансирования государственной программы  (тыс. рублей)</t>
  </si>
  <si>
    <t>Выполнено в полном объеме</t>
  </si>
  <si>
    <t>Доля выпол-ненных в полном объеме, %</t>
  </si>
  <si>
    <t>Региональный проект  «Борьба с сердечно-сосудистыми заболеваниями»</t>
  </si>
  <si>
    <t>Региональный проект  «Борьба с онкологическими заболеваниями»</t>
  </si>
  <si>
    <t>Региональный проект  «Модернизация первичного звена здравоохранения»</t>
  </si>
  <si>
    <t>Комплекс процессных мероприятий «Совершенствование системы территориального планирования здравоохранения области»</t>
  </si>
  <si>
    <t>Комплекс процессных мероприятий «Преодоление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области»</t>
  </si>
  <si>
    <t>Региональный проект «Жилье (Курская область)»</t>
  </si>
  <si>
    <t>Региональный проект  «Содействие развитию инфраструктуры муниципальных образований Курской области»</t>
  </si>
  <si>
    <t>Региональный проект «Региональная и местная дорожная сеть (Курская область)»</t>
  </si>
  <si>
    <t>Региональный проект  «Общесистемные меры развития дорожного хозяйства (Курская область)»</t>
  </si>
  <si>
    <t>Региональный проект «Развитие отраслей и техническая модернизация агропромышленного комплекса»</t>
  </si>
  <si>
    <t>Региональный проект «Развитие сельского туризма»</t>
  </si>
  <si>
    <t>Региональный проект «Сохранение лесов в Курской области»</t>
  </si>
  <si>
    <t>Комплекс процессных мероприятий «Обеспечение реализации государственных функций в области лесных отношений»</t>
  </si>
  <si>
    <t>Региональный проект «Чистая энергетика»</t>
  </si>
  <si>
    <t>Комплекс процессных мероприятий «Обеспечение деятельности Министерства информации и общественных коммуникаций Курской области и мероприятий в сфере печати и массовой информации»</t>
  </si>
  <si>
    <t>Комплекс процессных мероприятий «Комплексные меры по профилактике незаконного потребления наркотических средств и психотропных веществ, наркомании на территории Курской области»</t>
  </si>
  <si>
    <t>Комплекс процессных мероприятий «Комплексные меры по предупреждению безнадзорности, беспризорности, правонарушений и антиобщественных действий несовершеннолетних»</t>
  </si>
  <si>
    <t>Комплекс процессных мероприятий «Противодействие терроризму и экстремизму»</t>
  </si>
  <si>
    <t>Региональный проект «Формирование комфортной городской среды»</t>
  </si>
  <si>
    <t>Региональный проект «Я – курянин»</t>
  </si>
  <si>
    <t>Комплекс процессных мероприятий «Обеспечение жилыми помещениями детей-сирот, детей, оставшихся без попечения родителей, лиц из их числа, а также предоставление мер социальной поддержки указанной категории граждан»</t>
  </si>
  <si>
    <t>Региональный проект «Содействие муниципальным образованиям Курской области в реализации полномочий по оказанию поддержки гражданам в обеспечении жильем»</t>
  </si>
  <si>
    <t>Комплекс процессных мероприятий «Выполнение государственных обязательств по обеспечению жильем отдельных категорий граждан»</t>
  </si>
  <si>
    <t>Региональный проект «Развитие жилищного строительства на сельских территориях и повышение уровня благоустройства домовладений»</t>
  </si>
  <si>
    <t>Региональный проект «Современный облик сельских территорий»</t>
  </si>
  <si>
    <t>Региональный проект «Развитие транспортной инфраструктуры на сельских территориях»</t>
  </si>
  <si>
    <t>Региональный проект «Благоустройство сельских территорий»</t>
  </si>
  <si>
    <t>Региональный проект «Бизнес-спринт (Я выбираю спорт)»</t>
  </si>
  <si>
    <t>Региональный проект «Развитие сети автомобильных дорог регионального или межмуниципального значения»</t>
  </si>
  <si>
    <t>Региональный проект «Стимулирование инвестиционной деятельности в агропромышленном комплексе»</t>
  </si>
  <si>
    <t>Региональный проект «Вовлечение в оборот и комплексная мелиорация земель сельскохозяйственного назначения»</t>
  </si>
  <si>
    <t>Региональный проект «Защита от наводнений и иных негативных воздействий вод и обеспечение безопасности гидротехнических сооружений»</t>
  </si>
  <si>
    <t>Комплекс процессных мероприятий «Обеспечение охраны, защиты, использования и воспроизводства лесов»</t>
  </si>
  <si>
    <t>Комплекс процессных мероприятий «Энергосбережение и повышение энергетической эффективности в Курской области»</t>
  </si>
  <si>
    <t>Комплекс процессных мероприятий «Обеспечение эффективной информационной политики и развитие государственных средств массовой информации»</t>
  </si>
  <si>
    <t>Комплекс процессных мероприятий «Обеспечение деятельности Министерства имущества Курской области и подведомственных казенных учреждений»</t>
  </si>
  <si>
    <t>Комплекс процессных мероприятий «Комплексные меры по профилактике правонарушений и обеспечению общественного порядка на территории Курской области»</t>
  </si>
  <si>
    <t>Комплекс процессных мероприятий «Содействие муниципальным образованиям в формировании комфортной городской среды»</t>
  </si>
  <si>
    <t>Министерство промышленности, торговли и предприниматель-ства Курской области</t>
  </si>
  <si>
    <t>Комплекс процессных мероприятий «Осуществление мероприятий в области имущественных и земельных отношений и в сфере закупок»</t>
  </si>
  <si>
    <t>Выполнение показателей  госпрограммы, структурных элементов (ед.)</t>
  </si>
  <si>
    <t>Информация о реализации государственных программ Курской области за 2025 год</t>
  </si>
  <si>
    <t>Предусмотрено государственной программой в соответствии с Законом Курской области от 19.12.2025               № 97-ЗКО</t>
  </si>
  <si>
    <t xml:space="preserve"> Предусмотрено на реализацию госпрограммы (областной и федеральный бюджеты - по сводной бюджетной росписи на 30.12.2025)</t>
  </si>
  <si>
    <t>Региональный проект «Управление рынком труда»</t>
  </si>
  <si>
    <t>Региональный проект «Образование для рынка труда"</t>
  </si>
  <si>
    <t>Комплекс процессных мероприятий «Меры государственной поддержки в сфере занятости населения и социальные выплаты безработным гражданам и иным категориям граждан»</t>
  </si>
  <si>
    <t>Комитет правового обеспечения Курской области</t>
  </si>
  <si>
    <t>Региональный проект «Производительность труда»</t>
  </si>
  <si>
    <t>Региональный проект  «Малое и среднее предпринимательство и поддержка индивидуальной предпринимательской инициативы (Курская область)»</t>
  </si>
  <si>
    <t>Региональный проект «Системные меры развития международной кооперации и экспорта в Курской области»</t>
  </si>
  <si>
    <t>Региональный проект «Специальные краткосрочные меры поддержки малого и среднего предпринимательства»</t>
  </si>
  <si>
    <t>Министерство восстановления, развития приграничья и строительства Курской области</t>
  </si>
  <si>
    <t>Региональный проект «Борьба с гепатитом С и минимизация рисков распространения данного заболевания"</t>
  </si>
  <si>
    <t>Региональный проект  «Совершенствование экстренной медицинской помощи"</t>
  </si>
  <si>
    <t>Региональный проект  «Оптимальная для восстановления здоровья медицинская реабилитация"</t>
  </si>
  <si>
    <t>Региональный проект «Здоровье для каждого"</t>
  </si>
  <si>
    <t>Региональный проект «Медицинские кадры"</t>
  </si>
  <si>
    <t>Региональный проект «Охрана материнства и детства"</t>
  </si>
  <si>
    <t xml:space="preserve">Комплекс процессных мероприятий  «Совершенствование системы комплексной реабилитации и абилитации инвалидов, в том числе детей-инвалидов, в Курской области»                  
</t>
  </si>
  <si>
    <t>Региональный проект "Повышение уровня обеспеченности инвалидов и детей-инвалидов реабилитационными и абилитационными услугами, а также уровня профессионального развития"</t>
  </si>
  <si>
    <t xml:space="preserve">Региональный проект «Цифровые платформы в отраслях социальной сферы" </t>
  </si>
  <si>
    <t>Региональный проект «Отечественные решения (Курская область)»</t>
  </si>
  <si>
    <t>Региональный проект «Стимулирование спроса на отечественные беспилотные авиационные системы»</t>
  </si>
  <si>
    <t>Региональный проект «Вода России"</t>
  </si>
  <si>
    <t>Региональный проект «Генеральная уборка"»</t>
  </si>
  <si>
    <t>Региональный проект «Поддержка семьи (Курская область)»</t>
  </si>
  <si>
    <t>Региональный проект «Многодетная семья (Курская область)»</t>
  </si>
  <si>
    <t>Региональный проект «Старшее поколение (Курская область)»</t>
  </si>
  <si>
    <t>Региональный проект «Безопасность дорожного движения»</t>
  </si>
  <si>
    <t>Региональный проект «Развитие физической культуры и массового спорта»</t>
  </si>
  <si>
    <t>Региональный проект «Развитие спорта высших достижений»</t>
  </si>
  <si>
    <t>Региональный проект «Россия-страна возможностей (Курская область)»</t>
  </si>
  <si>
    <t>Региональный проект «Мы вместе (Воспитание гармонично развитой личности) (Курская область)»</t>
  </si>
  <si>
    <t>Региональный проект «Создание условий для развития научных разработок в селекции и генетике»</t>
  </si>
  <si>
    <t>Региональный проект «Кадры в агропромышленном комплексе»</t>
  </si>
  <si>
    <t>Региональный проект «Экспорт продукции агропромышленного комплекса  Курской области»</t>
  </si>
  <si>
    <t>Региональный проект «Семейные ценности и инфраструктура культуры"</t>
  </si>
  <si>
    <t>Региональный проект «Создание номерного фонда, инфраструктуры и новых точек притяжения"</t>
  </si>
  <si>
    <t>Региональный проект «Развитие искусства и творчества"</t>
  </si>
  <si>
    <t>Региональный проект «Сохранение культурного и исторического наследия"</t>
  </si>
  <si>
    <t>Региональный проект «Развитие инфраструктуры в сфере культуры"</t>
  </si>
  <si>
    <t>Управление по государственной охране объектов культурного наследия Курской области</t>
  </si>
  <si>
    <t>Региональный проект «Содействие повышению доступности перевозок населению Курской области»</t>
  </si>
  <si>
    <t>Региональный проект «Развитие инфраструктуры в населенных пунктах»</t>
  </si>
  <si>
    <t>Региональный проект «Модернизация коммунальной инфраструктуры»</t>
  </si>
  <si>
    <t>Региональный проект  «Экономика замкнутого цикла»</t>
  </si>
  <si>
    <t>Комплекс процессных мероприятий «Обеспечение деятельности Министерства восстановления, развития приграничья и строительства Курской области и подведомственных государственных учреждений»</t>
  </si>
  <si>
    <t>Комплекс процессных мероприятий «Обеспечение деятельности Министерства по государственной охране объектов культурного наследия Курской области и подведомственных учреждений»</t>
  </si>
  <si>
    <t>Региональный проект «Все лучшее детям»</t>
  </si>
  <si>
    <t>Региональный проект «Педагоги и наставники»</t>
  </si>
  <si>
    <t>Региональный проект «Профессионалитет»</t>
  </si>
  <si>
    <t>Региональный проект «Поддержка семьи»</t>
  </si>
  <si>
    <t>Региональный проект «Развитие инфраструктуры в сфере образования"</t>
  </si>
  <si>
    <t>Комитет по тарифам и ценам Курской области</t>
  </si>
  <si>
    <t>Министерство градостроительной политики, имущественных и земельных отношений Курской области</t>
  </si>
  <si>
    <t>Министерство экономического развития, занятости населения и туризма Курской области</t>
  </si>
  <si>
    <t>Министерство внутренней политики Курской области</t>
  </si>
  <si>
    <t>% выполнения (гр.7/6)</t>
  </si>
  <si>
    <t>Министерство внутренней  политики Курской области</t>
  </si>
  <si>
    <t>Комитет молодежной политики Курской области</t>
  </si>
  <si>
    <t>Категория оценки эффективности государмтвенных программ</t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</si>
  <si>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Государственная программа включена в категорию «степень эффективности реализации государственной программы выше среднего уровня» 
</t>
    </r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</si>
  <si>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
в категорию «высокая степень эффективности реализации
государственной программы»
</t>
    </r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</si>
  <si>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«степень эффективности реализации государственной программы выше среднего уровня»
</t>
    </r>
  </si>
  <si>
    <t xml:space="preserve">Государственная программа «Обеспечение доступности приоритетных объектов и услуг в приоритетных сферах жизнедеятельнос-ти инвалидов и других маломобильных  групп населения в Курской области» </t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</si>
  <si>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«высокая степень эффективности реализации
государственной программы»
</t>
    </r>
  </si>
  <si>
    <r>
      <rPr>
        <b/>
        <sz val="8"/>
        <color theme="1"/>
        <rFont val="Times New Roman"/>
        <family val="1"/>
        <charset val="204"/>
      </rPr>
      <t>Недостаточно 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«степень эффективности
реализации государственной программы ниже среднего уровня» 
</t>
    </r>
  </si>
  <si>
    <r>
      <rPr>
        <b/>
        <sz val="8"/>
        <color theme="1"/>
        <rFont val="Times New Roman"/>
        <family val="1"/>
        <charset val="204"/>
      </rPr>
      <t>Недостаточно 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«степень эффективности реализации государственной программы ниже среднего уровня»
</t>
    </r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</si>
  <si>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«степень эффективности
реализации государственной программы выше среднего уровня»
</t>
    </r>
  </si>
  <si>
    <t>Государственная программа «Развитие сельского хозяйства и регулирование рынков сельско-хозяйственной продукции, сырья и продовольствия в Курской области»</t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</si>
  <si>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«высокая степень эффективности реализации 
государственной программы»
</t>
    </r>
  </si>
  <si>
    <t>Государственная программа «Повышение энерго-эффективности и развитие энергетики в Курской области»</t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</si>
  <si>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 в категорию «высокая степень эффективности реализации
государственной программы»
</t>
    </r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</si>
</sst>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#,##0.000"/>
    <numFmt numFmtId="165" formatCode="0.0"/>
    <numFmt numFmtId="166" formatCode="_-* #,##0.00_р_._-;\-* #,##0.00_р_._-;_-* &quot;-&quot;??_р_._-;_-@_-"/>
  </numFmts>
  <fonts count="22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8" fillId="0" borderId="0"/>
    <xf numFmtId="0" fontId="9" fillId="0" borderId="0">
      <alignment horizontal="right" vertical="top" wrapText="1"/>
    </xf>
    <xf numFmtId="49" fontId="10" fillId="0" borderId="4">
      <alignment horizontal="center" vertical="center" wrapText="1"/>
    </xf>
    <xf numFmtId="49" fontId="10" fillId="2" borderId="5">
      <alignment horizontal="center" vertical="top" shrinkToFit="1"/>
    </xf>
    <xf numFmtId="0" fontId="10" fillId="2" borderId="6">
      <alignment horizontal="left" vertical="top" wrapText="1"/>
    </xf>
    <xf numFmtId="4" fontId="10" fillId="2" borderId="6">
      <alignment horizontal="right" vertical="top" shrinkToFit="1"/>
    </xf>
    <xf numFmtId="4" fontId="10" fillId="2" borderId="7">
      <alignment horizontal="right" vertical="top" shrinkToFit="1"/>
    </xf>
    <xf numFmtId="49" fontId="11" fillId="0" borderId="5">
      <alignment horizontal="center" vertical="top" shrinkToFit="1"/>
    </xf>
    <xf numFmtId="0" fontId="9" fillId="0" borderId="6">
      <alignment horizontal="left" vertical="top" wrapText="1"/>
    </xf>
    <xf numFmtId="4" fontId="9" fillId="0" borderId="6">
      <alignment horizontal="right" vertical="top" shrinkToFit="1"/>
    </xf>
    <xf numFmtId="4" fontId="9" fillId="0" borderId="7">
      <alignment horizontal="right" vertical="top" shrinkToFit="1"/>
    </xf>
    <xf numFmtId="4" fontId="12" fillId="3" borderId="8">
      <alignment horizontal="right" shrinkToFit="1"/>
    </xf>
    <xf numFmtId="4" fontId="12" fillId="3" borderId="9">
      <alignment horizontal="right" shrinkToFit="1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166" fontId="7" fillId="0" borderId="0" applyFont="0" applyFill="0" applyBorder="0" applyAlignment="0" applyProtection="0"/>
    <xf numFmtId="4" fontId="10" fillId="2" borderId="6">
      <alignment horizontal="right" vertical="top" shrinkToFit="1"/>
    </xf>
    <xf numFmtId="4" fontId="9" fillId="0" borderId="6">
      <alignment horizontal="right" vertical="top" shrinkToFit="1"/>
    </xf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19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4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1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top" wrapText="1"/>
    </xf>
    <xf numFmtId="165" fontId="2" fillId="0" borderId="1" xfId="19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" fontId="2" fillId="0" borderId="1" xfId="19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/>
    </xf>
    <xf numFmtId="0" fontId="18" fillId="0" borderId="0" xfId="0" applyFont="1"/>
    <xf numFmtId="164" fontId="15" fillId="0" borderId="1" xfId="0" applyNumberFormat="1" applyFont="1" applyBorder="1" applyAlignment="1">
      <alignment horizontal="center" vertical="center" wrapText="1"/>
    </xf>
    <xf numFmtId="165" fontId="15" fillId="0" borderId="1" xfId="19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6" fillId="0" borderId="0" xfId="0" applyFont="1"/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2" fillId="0" borderId="1" xfId="19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2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164" fontId="19" fillId="0" borderId="0" xfId="0" applyNumberFormat="1" applyFont="1"/>
    <xf numFmtId="165" fontId="1" fillId="0" borderId="1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top"/>
    </xf>
    <xf numFmtId="164" fontId="2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13" fillId="0" borderId="1" xfId="0" applyFont="1" applyBorder="1"/>
    <xf numFmtId="0" fontId="1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24">
    <cellStyle name="br" xfId="16"/>
    <cellStyle name="col" xfId="15"/>
    <cellStyle name="ex58" xfId="12"/>
    <cellStyle name="ex59" xfId="13"/>
    <cellStyle name="ex60" xfId="4"/>
    <cellStyle name="ex61" xfId="5"/>
    <cellStyle name="ex62" xfId="6"/>
    <cellStyle name="ex63" xfId="7"/>
    <cellStyle name="ex63 2" xfId="20"/>
    <cellStyle name="ex64" xfId="8"/>
    <cellStyle name="ex65" xfId="9"/>
    <cellStyle name="ex66" xfId="10"/>
    <cellStyle name="ex67" xfId="11"/>
    <cellStyle name="ex68" xfId="21"/>
    <cellStyle name="st57" xfId="2"/>
    <cellStyle name="style0" xfId="17"/>
    <cellStyle name="td" xfId="18"/>
    <cellStyle name="tr" xfId="14"/>
    <cellStyle name="xl_bot_header" xfId="3"/>
    <cellStyle name="Денежный 2" xfId="22"/>
    <cellStyle name="Обычный" xfId="0" builtinId="0"/>
    <cellStyle name="Обычный 2" xfId="1"/>
    <cellStyle name="Процентный" xfId="23" builtinId="5"/>
    <cellStyle name="Финансовый 2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59"/>
  <sheetViews>
    <sheetView tabSelected="1" view="pageBreakPreview" topLeftCell="A133" zoomScale="130" zoomScaleNormal="130" zoomScaleSheetLayoutView="130" workbookViewId="0">
      <selection activeCell="Q2" sqref="Q2"/>
    </sheetView>
  </sheetViews>
  <sheetFormatPr defaultRowHeight="15"/>
  <cols>
    <col min="1" max="1" width="4.85546875" customWidth="1"/>
    <col min="2" max="2" width="21.5703125" style="63" customWidth="1"/>
    <col min="3" max="3" width="12.42578125" style="63" customWidth="1"/>
    <col min="4" max="4" width="15.7109375" customWidth="1"/>
    <col min="5" max="5" width="12.42578125" customWidth="1"/>
    <col min="6" max="6" width="12.28515625" customWidth="1"/>
    <col min="7" max="7" width="10.5703125" hidden="1" customWidth="1"/>
    <col min="8" max="8" width="12.7109375" customWidth="1"/>
    <col min="9" max="9" width="8.85546875" customWidth="1"/>
    <col min="10" max="10" width="5.7109375" customWidth="1"/>
    <col min="11" max="11" width="5.5703125" customWidth="1"/>
    <col min="12" max="12" width="6.7109375" customWidth="1"/>
    <col min="13" max="13" width="6.140625" customWidth="1"/>
    <col min="14" max="14" width="5.42578125" customWidth="1"/>
    <col min="15" max="15" width="6.85546875" customWidth="1"/>
    <col min="16" max="16" width="6.42578125" customWidth="1"/>
    <col min="17" max="17" width="15.85546875" style="68" customWidth="1"/>
  </cols>
  <sheetData>
    <row r="1" spans="1:17" ht="15" customHeigh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2"/>
    </row>
    <row r="2" spans="1:17" ht="22.5" customHeight="1">
      <c r="A2" s="84" t="s">
        <v>229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72" t="s">
        <v>184</v>
      </c>
    </row>
    <row r="3" spans="1:17" ht="52.5" customHeight="1">
      <c r="A3" s="82" t="s">
        <v>0</v>
      </c>
      <c r="B3" s="80" t="s">
        <v>9</v>
      </c>
      <c r="C3" s="80" t="s">
        <v>10</v>
      </c>
      <c r="D3" s="80" t="s">
        <v>2</v>
      </c>
      <c r="E3" s="81" t="s">
        <v>185</v>
      </c>
      <c r="F3" s="81"/>
      <c r="G3" s="81"/>
      <c r="H3" s="81"/>
      <c r="I3" s="81"/>
      <c r="J3" s="81" t="s">
        <v>228</v>
      </c>
      <c r="K3" s="81"/>
      <c r="L3" s="81"/>
      <c r="M3" s="81" t="s">
        <v>11</v>
      </c>
      <c r="N3" s="81"/>
      <c r="O3" s="81" t="s">
        <v>12</v>
      </c>
      <c r="P3" s="81"/>
      <c r="Q3" s="85" t="s">
        <v>289</v>
      </c>
    </row>
    <row r="4" spans="1:17" ht="117.75" customHeight="1">
      <c r="A4" s="82"/>
      <c r="B4" s="80"/>
      <c r="C4" s="80"/>
      <c r="D4" s="80"/>
      <c r="E4" s="1" t="s">
        <v>230</v>
      </c>
      <c r="F4" s="1" t="s">
        <v>231</v>
      </c>
      <c r="G4" s="1" t="s">
        <v>1</v>
      </c>
      <c r="H4" s="1" t="s">
        <v>172</v>
      </c>
      <c r="I4" s="1" t="s">
        <v>286</v>
      </c>
      <c r="J4" s="1" t="s">
        <v>183</v>
      </c>
      <c r="K4" s="1" t="s">
        <v>186</v>
      </c>
      <c r="L4" s="1" t="s">
        <v>187</v>
      </c>
      <c r="M4" s="2" t="s">
        <v>183</v>
      </c>
      <c r="N4" s="2" t="s">
        <v>8</v>
      </c>
      <c r="O4" s="2" t="s">
        <v>183</v>
      </c>
      <c r="P4" s="2" t="s">
        <v>8</v>
      </c>
      <c r="Q4" s="86"/>
    </row>
    <row r="5" spans="1:17">
      <c r="A5" s="3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69"/>
    </row>
    <row r="6" spans="1:17" ht="14.25" customHeight="1">
      <c r="A6" s="83" t="s">
        <v>145</v>
      </c>
      <c r="B6" s="79" t="s">
        <v>14</v>
      </c>
      <c r="C6" s="79" t="s">
        <v>32</v>
      </c>
      <c r="D6" s="5" t="s">
        <v>3</v>
      </c>
      <c r="E6" s="6">
        <f>E12+E18+E30+E24+E36+E42+E48+E54+E102+E60+E72+E66+E90+E84+E96+E108+E114+E120+E126+E132</f>
        <v>44815655.730000004</v>
      </c>
      <c r="F6" s="6">
        <f>F12+F18+F30+F24+F36+F42+F48+F54+F102+F60+F72+F66+F90+F84+F96+F108+F114+F120+F126+F132</f>
        <v>45597517.828000002</v>
      </c>
      <c r="G6" s="6">
        <f t="shared" ref="G6:G10" si="0">F6-E6</f>
        <v>781862.09799999744</v>
      </c>
      <c r="H6" s="6">
        <f>H12+H18+H30+H24+H36+H42+H48+H54+H102+H60+H72+H66+H90+H84+H96+H108+H114+H120+H126+H132</f>
        <v>44247315.944999993</v>
      </c>
      <c r="I6" s="7">
        <f t="shared" ref="I6:I10" si="1">ROUND(H6/F6 *100,3)</f>
        <v>97.039000000000001</v>
      </c>
      <c r="J6" s="8">
        <f>J7+J12+J18+J108+J24+J30+J114+J36+J42+J48+J54+J60+J66+J72+J78+J84+J90+J96+J102+J120+J126+J132</f>
        <v>77</v>
      </c>
      <c r="K6" s="8">
        <f>K7+K12+K18+K108+K24+K30+K114+K36+K42+K48+K54+K60+K66+K72+K78+K84+K90+K96+K102+K120+K126+K132</f>
        <v>70</v>
      </c>
      <c r="L6" s="7">
        <f>ROUND(K6/J6 *100,3)</f>
        <v>90.909000000000006</v>
      </c>
      <c r="M6" s="8">
        <f>M7+M12+M18+M108+M24+M30+M114+M36+M42+M48+M54+M60+M66+M72+M78+M84+M90+M96+M102+M120+M126+M132</f>
        <v>96</v>
      </c>
      <c r="N6" s="8">
        <f t="shared" ref="N6:P6" si="2">N7+N12+N18+N108+N24+N30+N114+N36+N42+N48+N54+N60+N66+N72+N78+N84+N90+N96+N102+N120+N126+N132</f>
        <v>92</v>
      </c>
      <c r="O6" s="8">
        <f t="shared" si="2"/>
        <v>343</v>
      </c>
      <c r="P6" s="8">
        <f t="shared" si="2"/>
        <v>338</v>
      </c>
      <c r="Q6" s="106" t="s">
        <v>290</v>
      </c>
    </row>
    <row r="7" spans="1:17" ht="21" customHeight="1">
      <c r="A7" s="83"/>
      <c r="B7" s="79"/>
      <c r="C7" s="79"/>
      <c r="D7" s="5" t="s">
        <v>5</v>
      </c>
      <c r="E7" s="18">
        <f>E13+E19+E31+E25+E37+E43+E49+E55+E103+E61+E73+E97+E67+E91+E85+E109+E115+E121+E127+E133</f>
        <v>5616746.2399999993</v>
      </c>
      <c r="F7" s="18">
        <f>F13+F19+F31+F25+F37+F43+F49+F55+F103+F61+F73+F97+F67+F91+F85+F109+F115+F121+F127+F133</f>
        <v>6919968.0399999991</v>
      </c>
      <c r="G7" s="18">
        <f t="shared" si="0"/>
        <v>1303221.7999999998</v>
      </c>
      <c r="H7" s="18">
        <f>H13+H19+H31+H25+H37+H43+H49+H55+H103+H61+H73+H97+H67+H91+H85+H109+H115+H121+H127+H133</f>
        <v>6779794.7599999998</v>
      </c>
      <c r="I7" s="13">
        <f t="shared" si="1"/>
        <v>97.974000000000004</v>
      </c>
      <c r="J7" s="11">
        <v>5</v>
      </c>
      <c r="K7" s="12">
        <v>5</v>
      </c>
      <c r="L7" s="13">
        <f>ROUND(K7/J7 *100,3)</f>
        <v>100</v>
      </c>
      <c r="M7" s="14"/>
      <c r="N7" s="14"/>
      <c r="O7" s="14"/>
      <c r="P7" s="14"/>
      <c r="Q7" s="107"/>
    </row>
    <row r="8" spans="1:17" ht="17.25" customHeight="1">
      <c r="A8" s="83"/>
      <c r="B8" s="79"/>
      <c r="C8" s="79"/>
      <c r="D8" s="5" t="s">
        <v>4</v>
      </c>
      <c r="E8" s="18">
        <f>E14+E20+E32+E26+E38+E44+E50+E56+E104+E62+E74+E98+E68+E92+E86+E110+E116+E122+E128+E134</f>
        <v>15743887.890000001</v>
      </c>
      <c r="F8" s="18">
        <f>F14+F20+F32+F26+F38+F44+F50+F56+F104+F62+F74+F98+F68+F92+F86+F110+F116+F122+F128+F134</f>
        <v>15222528.188000001</v>
      </c>
      <c r="G8" s="18">
        <f t="shared" si="0"/>
        <v>-521359.70199999958</v>
      </c>
      <c r="H8" s="18">
        <f>H14+H20+H32+H26+H38+H44+H50+H56+H104+H62+H74+H98+H68+H92+H86+H110+H116+H122+H128+H134</f>
        <v>14126098.445</v>
      </c>
      <c r="I8" s="13">
        <f t="shared" si="1"/>
        <v>92.796999999999997</v>
      </c>
      <c r="J8" s="15"/>
      <c r="K8" s="14"/>
      <c r="L8" s="14"/>
      <c r="M8" s="14"/>
      <c r="N8" s="14"/>
      <c r="O8" s="14"/>
      <c r="P8" s="14"/>
      <c r="Q8" s="107"/>
    </row>
    <row r="9" spans="1:17" ht="16.5" customHeight="1">
      <c r="A9" s="83"/>
      <c r="B9" s="79"/>
      <c r="C9" s="79"/>
      <c r="D9" s="5" t="s">
        <v>7</v>
      </c>
      <c r="E9" s="6">
        <f>E15+E21+E33+E27+E39+E45+E51+E57+E105+E63+E75+E99+E69+E93+E87+E99+E111+E117+E123+E129+E135</f>
        <v>0</v>
      </c>
      <c r="F9" s="6">
        <f>F15+F21+F33+F27+F39+F45+F51+F57+F105+F63+F75+F99+F69+F93+F87+F99+F111+F117+F123+F129+F135</f>
        <v>0</v>
      </c>
      <c r="G9" s="6">
        <f t="shared" si="0"/>
        <v>0</v>
      </c>
      <c r="H9" s="6">
        <f>H15+H21+H33+H27+H39+H45+H51+H57+H105+H63+H75+H99+H69+H93+H87+H99+H111+H117+H123+H129+H135</f>
        <v>0</v>
      </c>
      <c r="I9" s="7" t="s">
        <v>140</v>
      </c>
      <c r="J9" s="15"/>
      <c r="K9" s="14"/>
      <c r="L9" s="14"/>
      <c r="M9" s="14"/>
      <c r="N9" s="14"/>
      <c r="O9" s="14"/>
      <c r="P9" s="14"/>
      <c r="Q9" s="107"/>
    </row>
    <row r="10" spans="1:17" ht="24.75" customHeight="1">
      <c r="A10" s="83"/>
      <c r="B10" s="79"/>
      <c r="C10" s="79"/>
      <c r="D10" s="16" t="s">
        <v>13</v>
      </c>
      <c r="E10" s="18">
        <f>E16+E22+E34+E28+E40+E46+E52+E58+E106+E64+E76+E100+E70+E94+E88+E100+E112+E118+E124+E130+E136</f>
        <v>23455021.600000001</v>
      </c>
      <c r="F10" s="18">
        <f>F16+F22+F34+F28+F40+F46+F52+F58+F106+F64+F76+F100+F70+F94+F88+F100+F112+F118+F124+F130+F136</f>
        <v>23455021.600000001</v>
      </c>
      <c r="G10" s="18">
        <f t="shared" si="0"/>
        <v>0</v>
      </c>
      <c r="H10" s="18">
        <f>H16+H22+H34+H28+H40+H46+H52+H58+H106+H64+H76+H100+H70+H94+H88+H100+H112+H118+H124+H130+H136</f>
        <v>23341422.739999998</v>
      </c>
      <c r="I10" s="7">
        <f t="shared" si="1"/>
        <v>99.516000000000005</v>
      </c>
      <c r="J10" s="14"/>
      <c r="K10" s="14"/>
      <c r="L10" s="14"/>
      <c r="M10" s="14"/>
      <c r="N10" s="14"/>
      <c r="O10" s="14"/>
      <c r="P10" s="14"/>
      <c r="Q10" s="107"/>
    </row>
    <row r="11" spans="1:17" ht="26.25" customHeight="1">
      <c r="A11" s="83"/>
      <c r="B11" s="79"/>
      <c r="C11" s="79"/>
      <c r="D11" s="5" t="s">
        <v>6</v>
      </c>
      <c r="E11" s="6">
        <f>E17+E23+E29+E41+E47+E53+E59+E107+E65+E77+E101+E71+E95+E89+E101+E113+E119+E125+E131+E137</f>
        <v>0</v>
      </c>
      <c r="F11" s="6">
        <f>F17+F23+F29+F41+F47+F53+F59+F107+F65+F77+F101+F71+F95+F89+F101+F113+F119+F125+F131+F137</f>
        <v>0</v>
      </c>
      <c r="G11" s="6">
        <f t="shared" ref="G11:G30" si="3">F11-E11</f>
        <v>0</v>
      </c>
      <c r="H11" s="6">
        <f>H17+H23+H29+H41+H47+H53+H59+H107+H65+H77+H101+H71+H95+H89+H101+H113+H119+H125+H131+H137</f>
        <v>0</v>
      </c>
      <c r="I11" s="17" t="s">
        <v>140</v>
      </c>
      <c r="J11" s="14"/>
      <c r="K11" s="14"/>
      <c r="L11" s="14"/>
      <c r="M11" s="14"/>
      <c r="N11" s="14"/>
      <c r="O11" s="14"/>
      <c r="P11" s="14"/>
      <c r="Q11" s="108"/>
    </row>
    <row r="12" spans="1:17" ht="14.25" customHeight="1">
      <c r="A12" s="76"/>
      <c r="B12" s="73" t="s">
        <v>246</v>
      </c>
      <c r="C12" s="73" t="s">
        <v>32</v>
      </c>
      <c r="D12" s="5" t="s">
        <v>3</v>
      </c>
      <c r="E12" s="18">
        <f>E13+E14+E15+E16+E17</f>
        <v>357411.32999999996</v>
      </c>
      <c r="F12" s="18">
        <f>F13+F14+F15+F16+F17</f>
        <v>344834.92700000003</v>
      </c>
      <c r="G12" s="18">
        <f t="shared" si="3"/>
        <v>-12576.402999999933</v>
      </c>
      <c r="H12" s="18">
        <f>H13+H14+H15+H16+H17</f>
        <v>344331.821</v>
      </c>
      <c r="I12" s="13">
        <f t="shared" ref="I12:I14" si="4">ROUND(H12/F12 *100,3)</f>
        <v>99.853999999999999</v>
      </c>
      <c r="J12" s="12">
        <v>5</v>
      </c>
      <c r="K12" s="12">
        <v>4</v>
      </c>
      <c r="L12" s="12">
        <f t="shared" ref="L12" si="5">(K12/J12)*100</f>
        <v>80</v>
      </c>
      <c r="M12" s="12">
        <v>5</v>
      </c>
      <c r="N12" s="12">
        <v>5</v>
      </c>
      <c r="O12" s="12">
        <v>28</v>
      </c>
      <c r="P12" s="12">
        <v>28</v>
      </c>
      <c r="Q12" s="69"/>
    </row>
    <row r="13" spans="1:17" ht="18" customHeight="1">
      <c r="A13" s="76"/>
      <c r="B13" s="73"/>
      <c r="C13" s="73"/>
      <c r="D13" s="19" t="s">
        <v>5</v>
      </c>
      <c r="E13" s="18">
        <v>26863.1</v>
      </c>
      <c r="F13" s="18">
        <v>337686.7</v>
      </c>
      <c r="G13" s="18">
        <f t="shared" ref="G13:G18" si="6">F13-E13</f>
        <v>310823.60000000003</v>
      </c>
      <c r="H13" s="18">
        <v>337445.19</v>
      </c>
      <c r="I13" s="13">
        <f t="shared" si="4"/>
        <v>99.927999999999997</v>
      </c>
      <c r="J13" s="20"/>
      <c r="K13" s="12"/>
      <c r="L13" s="12"/>
      <c r="M13" s="12"/>
      <c r="N13" s="12"/>
      <c r="O13" s="12"/>
      <c r="P13" s="12"/>
      <c r="Q13" s="69"/>
    </row>
    <row r="14" spans="1:17" ht="14.25" customHeight="1">
      <c r="A14" s="76"/>
      <c r="B14" s="73"/>
      <c r="C14" s="73"/>
      <c r="D14" s="21" t="s">
        <v>4</v>
      </c>
      <c r="E14" s="18">
        <v>330548.23</v>
      </c>
      <c r="F14" s="18">
        <v>7148.2269999999999</v>
      </c>
      <c r="G14" s="18">
        <f t="shared" si="6"/>
        <v>-323400.00299999997</v>
      </c>
      <c r="H14" s="18">
        <v>6886.6310000000003</v>
      </c>
      <c r="I14" s="13">
        <f t="shared" si="4"/>
        <v>96.34</v>
      </c>
      <c r="J14" s="20"/>
      <c r="K14" s="12"/>
      <c r="L14" s="12"/>
      <c r="M14" s="12"/>
      <c r="N14" s="12"/>
      <c r="O14" s="12"/>
      <c r="P14" s="12"/>
      <c r="Q14" s="69"/>
    </row>
    <row r="15" spans="1:17" ht="16.5" customHeight="1">
      <c r="A15" s="76"/>
      <c r="B15" s="73"/>
      <c r="C15" s="73"/>
      <c r="D15" s="19" t="s">
        <v>7</v>
      </c>
      <c r="E15" s="18">
        <v>0</v>
      </c>
      <c r="F15" s="18">
        <v>0</v>
      </c>
      <c r="G15" s="18">
        <f t="shared" si="6"/>
        <v>0</v>
      </c>
      <c r="H15" s="18">
        <v>0</v>
      </c>
      <c r="I15" s="13" t="s">
        <v>140</v>
      </c>
      <c r="J15" s="20"/>
      <c r="K15" s="12"/>
      <c r="L15" s="12"/>
      <c r="M15" s="12"/>
      <c r="N15" s="12"/>
      <c r="O15" s="12"/>
      <c r="P15" s="12"/>
      <c r="Q15" s="69"/>
    </row>
    <row r="16" spans="1:17" ht="26.25" customHeight="1">
      <c r="A16" s="76"/>
      <c r="B16" s="73"/>
      <c r="C16" s="73"/>
      <c r="D16" s="21" t="s">
        <v>13</v>
      </c>
      <c r="E16" s="18">
        <v>0</v>
      </c>
      <c r="F16" s="18">
        <v>0</v>
      </c>
      <c r="G16" s="18">
        <f t="shared" si="6"/>
        <v>0</v>
      </c>
      <c r="H16" s="18">
        <v>0</v>
      </c>
      <c r="I16" s="13" t="s">
        <v>140</v>
      </c>
      <c r="J16" s="20"/>
      <c r="K16" s="12"/>
      <c r="L16" s="12"/>
      <c r="M16" s="12"/>
      <c r="N16" s="12"/>
      <c r="O16" s="12"/>
      <c r="P16" s="12"/>
      <c r="Q16" s="69"/>
    </row>
    <row r="17" spans="1:17" ht="24.75" customHeight="1">
      <c r="A17" s="76"/>
      <c r="B17" s="73"/>
      <c r="C17" s="73"/>
      <c r="D17" s="19" t="s">
        <v>6</v>
      </c>
      <c r="E17" s="18">
        <v>0</v>
      </c>
      <c r="F17" s="18">
        <v>0</v>
      </c>
      <c r="G17" s="18">
        <f t="shared" si="6"/>
        <v>0</v>
      </c>
      <c r="H17" s="18">
        <v>0</v>
      </c>
      <c r="I17" s="13" t="s">
        <v>140</v>
      </c>
      <c r="J17" s="12"/>
      <c r="K17" s="12"/>
      <c r="L17" s="12"/>
      <c r="M17" s="12"/>
      <c r="N17" s="12"/>
      <c r="O17" s="12"/>
      <c r="P17" s="12"/>
      <c r="Q17" s="69"/>
    </row>
    <row r="18" spans="1:17">
      <c r="A18" s="76"/>
      <c r="B18" s="73" t="s">
        <v>188</v>
      </c>
      <c r="C18" s="73" t="s">
        <v>32</v>
      </c>
      <c r="D18" s="5" t="s">
        <v>3</v>
      </c>
      <c r="E18" s="18">
        <f>E19+E20+E21+E22+E23</f>
        <v>162027.43</v>
      </c>
      <c r="F18" s="18">
        <f>F19+F20+F21+F22+F23</f>
        <v>162012.96299999999</v>
      </c>
      <c r="G18" s="18">
        <f t="shared" si="6"/>
        <v>-14.467000000004191</v>
      </c>
      <c r="H18" s="18">
        <f>H19+H20+H21+H22+H23</f>
        <v>161557.147</v>
      </c>
      <c r="I18" s="13">
        <f t="shared" ref="I18:I20" si="7">ROUND(H18/F18 *100,3)</f>
        <v>99.718999999999994</v>
      </c>
      <c r="J18" s="12">
        <v>6</v>
      </c>
      <c r="K18" s="12">
        <v>4</v>
      </c>
      <c r="L18" s="22">
        <f t="shared" ref="L18:L24" si="8">(K18/J18)*100</f>
        <v>66.666666666666657</v>
      </c>
      <c r="M18" s="12">
        <v>5</v>
      </c>
      <c r="N18" s="12">
        <v>5</v>
      </c>
      <c r="O18" s="12">
        <v>34</v>
      </c>
      <c r="P18" s="12">
        <v>34</v>
      </c>
      <c r="Q18" s="69"/>
    </row>
    <row r="19" spans="1:17">
      <c r="A19" s="76"/>
      <c r="B19" s="73"/>
      <c r="C19" s="73"/>
      <c r="D19" s="19" t="s">
        <v>5</v>
      </c>
      <c r="E19" s="18">
        <v>74838.399999999994</v>
      </c>
      <c r="F19" s="18">
        <v>74838.399999999994</v>
      </c>
      <c r="G19" s="18">
        <f t="shared" si="3"/>
        <v>0</v>
      </c>
      <c r="H19" s="18">
        <v>74536.63</v>
      </c>
      <c r="I19" s="13">
        <f t="shared" si="7"/>
        <v>99.596999999999994</v>
      </c>
      <c r="J19" s="20"/>
      <c r="K19" s="12"/>
      <c r="L19" s="14"/>
      <c r="M19" s="12"/>
      <c r="N19" s="12"/>
      <c r="O19" s="12"/>
      <c r="P19" s="12"/>
      <c r="Q19" s="69"/>
    </row>
    <row r="20" spans="1:17">
      <c r="A20" s="76"/>
      <c r="B20" s="73"/>
      <c r="C20" s="73"/>
      <c r="D20" s="21" t="s">
        <v>4</v>
      </c>
      <c r="E20" s="18">
        <v>87189.03</v>
      </c>
      <c r="F20" s="18">
        <v>87174.562999999995</v>
      </c>
      <c r="G20" s="18">
        <f t="shared" si="3"/>
        <v>-14.467000000004191</v>
      </c>
      <c r="H20" s="18">
        <v>87020.517000000007</v>
      </c>
      <c r="I20" s="13">
        <f t="shared" si="7"/>
        <v>99.822999999999993</v>
      </c>
      <c r="J20" s="20"/>
      <c r="K20" s="12"/>
      <c r="L20" s="14"/>
      <c r="M20" s="12"/>
      <c r="N20" s="12"/>
      <c r="O20" s="12"/>
      <c r="P20" s="12"/>
      <c r="Q20" s="69"/>
    </row>
    <row r="21" spans="1:17">
      <c r="A21" s="76"/>
      <c r="B21" s="73"/>
      <c r="C21" s="73"/>
      <c r="D21" s="19" t="s">
        <v>7</v>
      </c>
      <c r="E21" s="18">
        <v>0</v>
      </c>
      <c r="F21" s="18">
        <v>0</v>
      </c>
      <c r="G21" s="18">
        <f t="shared" si="3"/>
        <v>0</v>
      </c>
      <c r="H21" s="18">
        <v>0</v>
      </c>
      <c r="I21" s="13" t="s">
        <v>140</v>
      </c>
      <c r="J21" s="20"/>
      <c r="K21" s="12"/>
      <c r="L21" s="14"/>
      <c r="M21" s="12"/>
      <c r="N21" s="12"/>
      <c r="O21" s="12"/>
      <c r="P21" s="12"/>
      <c r="Q21" s="69"/>
    </row>
    <row r="22" spans="1:17" ht="24" customHeight="1">
      <c r="A22" s="76"/>
      <c r="B22" s="73"/>
      <c r="C22" s="73"/>
      <c r="D22" s="21" t="s">
        <v>13</v>
      </c>
      <c r="E22" s="18">
        <v>0</v>
      </c>
      <c r="F22" s="18">
        <v>0</v>
      </c>
      <c r="G22" s="18">
        <f t="shared" si="3"/>
        <v>0</v>
      </c>
      <c r="H22" s="18">
        <v>0</v>
      </c>
      <c r="I22" s="13" t="s">
        <v>140</v>
      </c>
      <c r="J22" s="20"/>
      <c r="K22" s="12"/>
      <c r="L22" s="14"/>
      <c r="M22" s="12"/>
      <c r="N22" s="12"/>
      <c r="O22" s="12"/>
      <c r="P22" s="12"/>
      <c r="Q22" s="69"/>
    </row>
    <row r="23" spans="1:17" ht="22.5">
      <c r="A23" s="76"/>
      <c r="B23" s="73"/>
      <c r="C23" s="73"/>
      <c r="D23" s="19" t="s">
        <v>6</v>
      </c>
      <c r="E23" s="18">
        <v>0</v>
      </c>
      <c r="F23" s="18">
        <v>0</v>
      </c>
      <c r="G23" s="18">
        <f t="shared" si="3"/>
        <v>0</v>
      </c>
      <c r="H23" s="18">
        <v>0</v>
      </c>
      <c r="I23" s="13" t="s">
        <v>140</v>
      </c>
      <c r="J23" s="12"/>
      <c r="K23" s="12"/>
      <c r="L23" s="14"/>
      <c r="M23" s="12"/>
      <c r="N23" s="12"/>
      <c r="O23" s="12"/>
      <c r="P23" s="12"/>
      <c r="Q23" s="69"/>
    </row>
    <row r="24" spans="1:17" ht="21" customHeight="1">
      <c r="A24" s="76"/>
      <c r="B24" s="73" t="s">
        <v>189</v>
      </c>
      <c r="C24" s="73" t="s">
        <v>32</v>
      </c>
      <c r="D24" s="5" t="s">
        <v>3</v>
      </c>
      <c r="E24" s="18">
        <f>E25+E26+E27+E28+E29</f>
        <v>74868.800000000003</v>
      </c>
      <c r="F24" s="18">
        <f>F25+F26+F27+F28+F29</f>
        <v>74868.803</v>
      </c>
      <c r="G24" s="18">
        <f t="shared" ref="G24" si="9">F24-E24</f>
        <v>2.9999999969732016E-3</v>
      </c>
      <c r="H24" s="18">
        <f>H25+H26+H27+H28+H29</f>
        <v>74865.313999999998</v>
      </c>
      <c r="I24" s="13">
        <f t="shared" ref="I24:I26" si="10">ROUND(H24/F24 *100,3)</f>
        <v>99.995000000000005</v>
      </c>
      <c r="J24" s="12">
        <v>4</v>
      </c>
      <c r="K24" s="12">
        <v>4</v>
      </c>
      <c r="L24" s="12">
        <f t="shared" si="8"/>
        <v>100</v>
      </c>
      <c r="M24" s="12">
        <v>3</v>
      </c>
      <c r="N24" s="12">
        <v>2</v>
      </c>
      <c r="O24" s="12">
        <v>24</v>
      </c>
      <c r="P24" s="12">
        <v>24</v>
      </c>
      <c r="Q24" s="69"/>
    </row>
    <row r="25" spans="1:17">
      <c r="A25" s="76"/>
      <c r="B25" s="73"/>
      <c r="C25" s="73"/>
      <c r="D25" s="19" t="s">
        <v>5</v>
      </c>
      <c r="E25" s="18">
        <v>0</v>
      </c>
      <c r="F25" s="18">
        <v>0</v>
      </c>
      <c r="G25" s="18">
        <f t="shared" si="3"/>
        <v>0</v>
      </c>
      <c r="H25" s="18">
        <v>0</v>
      </c>
      <c r="I25" s="13" t="s">
        <v>140</v>
      </c>
      <c r="J25" s="20"/>
      <c r="K25" s="12"/>
      <c r="L25" s="14"/>
      <c r="M25" s="12"/>
      <c r="N25" s="12"/>
      <c r="O25" s="12"/>
      <c r="P25" s="12"/>
      <c r="Q25" s="69"/>
    </row>
    <row r="26" spans="1:17">
      <c r="A26" s="76"/>
      <c r="B26" s="73"/>
      <c r="C26" s="73"/>
      <c r="D26" s="21" t="s">
        <v>4</v>
      </c>
      <c r="E26" s="18">
        <v>74868.800000000003</v>
      </c>
      <c r="F26" s="18">
        <v>74868.803</v>
      </c>
      <c r="G26" s="18">
        <f t="shared" si="3"/>
        <v>2.9999999969732016E-3</v>
      </c>
      <c r="H26" s="18">
        <v>74865.313999999998</v>
      </c>
      <c r="I26" s="13">
        <f t="shared" si="10"/>
        <v>99.995000000000005</v>
      </c>
      <c r="J26" s="20"/>
      <c r="K26" s="12"/>
      <c r="L26" s="14"/>
      <c r="M26" s="12"/>
      <c r="N26" s="12"/>
      <c r="O26" s="12"/>
      <c r="P26" s="12"/>
      <c r="Q26" s="69"/>
    </row>
    <row r="27" spans="1:17">
      <c r="A27" s="76"/>
      <c r="B27" s="73"/>
      <c r="C27" s="73"/>
      <c r="D27" s="19" t="s">
        <v>7</v>
      </c>
      <c r="E27" s="18">
        <v>0</v>
      </c>
      <c r="F27" s="18">
        <v>0</v>
      </c>
      <c r="G27" s="18">
        <f t="shared" si="3"/>
        <v>0</v>
      </c>
      <c r="H27" s="18">
        <v>0</v>
      </c>
      <c r="I27" s="13" t="s">
        <v>140</v>
      </c>
      <c r="J27" s="20"/>
      <c r="K27" s="12"/>
      <c r="L27" s="14"/>
      <c r="M27" s="12"/>
      <c r="N27" s="12"/>
      <c r="O27" s="12"/>
      <c r="P27" s="12"/>
      <c r="Q27" s="69"/>
    </row>
    <row r="28" spans="1:17" ht="24" customHeight="1">
      <c r="A28" s="76"/>
      <c r="B28" s="73"/>
      <c r="C28" s="73"/>
      <c r="D28" s="21" t="s">
        <v>13</v>
      </c>
      <c r="E28" s="18">
        <v>0</v>
      </c>
      <c r="F28" s="18">
        <v>0</v>
      </c>
      <c r="G28" s="18">
        <f t="shared" si="3"/>
        <v>0</v>
      </c>
      <c r="H28" s="18">
        <v>0</v>
      </c>
      <c r="I28" s="13" t="s">
        <v>140</v>
      </c>
      <c r="J28" s="20"/>
      <c r="K28" s="12"/>
      <c r="L28" s="14"/>
      <c r="M28" s="12"/>
      <c r="N28" s="12"/>
      <c r="O28" s="12"/>
      <c r="P28" s="12"/>
      <c r="Q28" s="69"/>
    </row>
    <row r="29" spans="1:17" ht="22.5">
      <c r="A29" s="76"/>
      <c r="B29" s="73"/>
      <c r="C29" s="73"/>
      <c r="D29" s="19" t="s">
        <v>6</v>
      </c>
      <c r="E29" s="18">
        <v>0</v>
      </c>
      <c r="F29" s="18">
        <v>0</v>
      </c>
      <c r="G29" s="18">
        <f t="shared" si="3"/>
        <v>0</v>
      </c>
      <c r="H29" s="18">
        <v>0</v>
      </c>
      <c r="I29" s="13" t="s">
        <v>140</v>
      </c>
      <c r="J29" s="12"/>
      <c r="K29" s="12"/>
      <c r="L29" s="14"/>
      <c r="M29" s="12"/>
      <c r="N29" s="12"/>
      <c r="O29" s="12"/>
      <c r="P29" s="12"/>
      <c r="Q29" s="69"/>
    </row>
    <row r="30" spans="1:17">
      <c r="A30" s="76"/>
      <c r="B30" s="73" t="s">
        <v>244</v>
      </c>
      <c r="C30" s="73" t="s">
        <v>32</v>
      </c>
      <c r="D30" s="5" t="s">
        <v>3</v>
      </c>
      <c r="E30" s="18">
        <f>E31+E32+E33+E34+E35</f>
        <v>2158.27</v>
      </c>
      <c r="F30" s="18">
        <f>F31+F32+F33+F34+F35</f>
        <v>2158.2669999999998</v>
      </c>
      <c r="G30" s="18">
        <f t="shared" si="3"/>
        <v>-3.0000000001564331E-3</v>
      </c>
      <c r="H30" s="18">
        <f>H31+H32+H33+H34+H35</f>
        <v>2158.1670000000004</v>
      </c>
      <c r="I30" s="13">
        <f t="shared" ref="I30:I32" si="11">ROUND(H30/F30 *100,3)</f>
        <v>99.995000000000005</v>
      </c>
      <c r="J30" s="12">
        <v>4</v>
      </c>
      <c r="K30" s="12">
        <v>4</v>
      </c>
      <c r="L30" s="22">
        <f t="shared" ref="L30" si="12">(K30/J30)*100</f>
        <v>100</v>
      </c>
      <c r="M30" s="12">
        <v>6</v>
      </c>
      <c r="N30" s="12">
        <v>6</v>
      </c>
      <c r="O30" s="12">
        <v>32</v>
      </c>
      <c r="P30" s="12">
        <v>32</v>
      </c>
      <c r="Q30" s="69"/>
    </row>
    <row r="31" spans="1:17">
      <c r="A31" s="76"/>
      <c r="B31" s="73"/>
      <c r="C31" s="73"/>
      <c r="D31" s="19" t="s">
        <v>5</v>
      </c>
      <c r="E31" s="18">
        <v>830.8</v>
      </c>
      <c r="F31" s="18">
        <v>830.8</v>
      </c>
      <c r="G31" s="18">
        <f t="shared" ref="G31:G36" si="13">F31-E31</f>
        <v>0</v>
      </c>
      <c r="H31" s="18">
        <v>830.7</v>
      </c>
      <c r="I31" s="13">
        <f t="shared" si="11"/>
        <v>99.988</v>
      </c>
      <c r="J31" s="20"/>
      <c r="K31" s="12"/>
      <c r="L31" s="14"/>
      <c r="M31" s="12"/>
      <c r="N31" s="12"/>
      <c r="O31" s="12"/>
      <c r="P31" s="12"/>
      <c r="Q31" s="69"/>
    </row>
    <row r="32" spans="1:17">
      <c r="A32" s="76"/>
      <c r="B32" s="73"/>
      <c r="C32" s="73"/>
      <c r="D32" s="21" t="s">
        <v>4</v>
      </c>
      <c r="E32" s="18">
        <v>1327.47</v>
      </c>
      <c r="F32" s="18">
        <v>1327.4670000000001</v>
      </c>
      <c r="G32" s="18">
        <f t="shared" si="13"/>
        <v>-2.9999999999290594E-3</v>
      </c>
      <c r="H32" s="18">
        <v>1327.4670000000001</v>
      </c>
      <c r="I32" s="13">
        <f t="shared" si="11"/>
        <v>100</v>
      </c>
      <c r="J32" s="20"/>
      <c r="K32" s="12"/>
      <c r="L32" s="14"/>
      <c r="M32" s="12"/>
      <c r="N32" s="12"/>
      <c r="O32" s="12"/>
      <c r="P32" s="12"/>
      <c r="Q32" s="69"/>
    </row>
    <row r="33" spans="1:17">
      <c r="A33" s="76"/>
      <c r="B33" s="73"/>
      <c r="C33" s="73"/>
      <c r="D33" s="19" t="s">
        <v>7</v>
      </c>
      <c r="E33" s="18">
        <v>0</v>
      </c>
      <c r="F33" s="18">
        <v>0</v>
      </c>
      <c r="G33" s="18">
        <f t="shared" si="13"/>
        <v>0</v>
      </c>
      <c r="H33" s="18">
        <v>0</v>
      </c>
      <c r="I33" s="13" t="s">
        <v>140</v>
      </c>
      <c r="J33" s="20"/>
      <c r="K33" s="12"/>
      <c r="L33" s="14"/>
      <c r="M33" s="12"/>
      <c r="N33" s="12"/>
      <c r="O33" s="12"/>
      <c r="P33" s="12"/>
      <c r="Q33" s="69"/>
    </row>
    <row r="34" spans="1:17" ht="24" customHeight="1">
      <c r="A34" s="76"/>
      <c r="B34" s="73"/>
      <c r="C34" s="73"/>
      <c r="D34" s="21" t="s">
        <v>13</v>
      </c>
      <c r="E34" s="18">
        <v>0</v>
      </c>
      <c r="F34" s="18">
        <v>0</v>
      </c>
      <c r="G34" s="18">
        <f t="shared" si="13"/>
        <v>0</v>
      </c>
      <c r="H34" s="18">
        <v>0</v>
      </c>
      <c r="I34" s="13" t="s">
        <v>140</v>
      </c>
      <c r="J34" s="20"/>
      <c r="K34" s="12"/>
      <c r="L34" s="14"/>
      <c r="M34" s="12"/>
      <c r="N34" s="12"/>
      <c r="O34" s="12"/>
      <c r="P34" s="12"/>
      <c r="Q34" s="69"/>
    </row>
    <row r="35" spans="1:17" ht="22.5" customHeight="1">
      <c r="A35" s="76"/>
      <c r="B35" s="73"/>
      <c r="C35" s="73"/>
      <c r="D35" s="19" t="s">
        <v>6</v>
      </c>
      <c r="E35" s="18">
        <v>0</v>
      </c>
      <c r="F35" s="18">
        <v>0</v>
      </c>
      <c r="G35" s="18">
        <f t="shared" si="13"/>
        <v>0</v>
      </c>
      <c r="H35" s="18">
        <v>0</v>
      </c>
      <c r="I35" s="13" t="s">
        <v>140</v>
      </c>
      <c r="J35" s="12"/>
      <c r="K35" s="12"/>
      <c r="L35" s="14"/>
      <c r="M35" s="12"/>
      <c r="N35" s="12"/>
      <c r="O35" s="12"/>
      <c r="P35" s="12"/>
      <c r="Q35" s="69"/>
    </row>
    <row r="36" spans="1:17" ht="17.25" customHeight="1">
      <c r="A36" s="87"/>
      <c r="B36" s="73" t="s">
        <v>190</v>
      </c>
      <c r="C36" s="73" t="s">
        <v>32</v>
      </c>
      <c r="D36" s="5" t="s">
        <v>3</v>
      </c>
      <c r="E36" s="18">
        <f>E37+E38+E39+E40+E41</f>
        <v>2298370.83</v>
      </c>
      <c r="F36" s="18">
        <f>F37+F38+F39+F40+F41</f>
        <v>2298370.824</v>
      </c>
      <c r="G36" s="18">
        <f t="shared" si="13"/>
        <v>-6.0000000521540642E-3</v>
      </c>
      <c r="H36" s="18">
        <f>H37+H38+H39+H40+H41</f>
        <v>1870150.3110000002</v>
      </c>
      <c r="I36" s="13">
        <f t="shared" ref="I36:I38" si="14">ROUND(H36/F36 *100,3)</f>
        <v>81.369</v>
      </c>
      <c r="J36" s="12">
        <v>5</v>
      </c>
      <c r="K36" s="12">
        <v>5</v>
      </c>
      <c r="L36" s="12">
        <f t="shared" ref="L36" si="15">(K36/J36)*100</f>
        <v>100</v>
      </c>
      <c r="M36" s="12">
        <v>5</v>
      </c>
      <c r="N36" s="12">
        <v>3</v>
      </c>
      <c r="O36" s="12">
        <v>35</v>
      </c>
      <c r="P36" s="12">
        <v>31</v>
      </c>
      <c r="Q36" s="69"/>
    </row>
    <row r="37" spans="1:17">
      <c r="A37" s="87"/>
      <c r="B37" s="73"/>
      <c r="C37" s="73"/>
      <c r="D37" s="19" t="s">
        <v>5</v>
      </c>
      <c r="E37" s="18">
        <v>953000.5</v>
      </c>
      <c r="F37" s="18">
        <v>1272320.5</v>
      </c>
      <c r="G37" s="18">
        <f t="shared" ref="G37:G42" si="16">F37-E37</f>
        <v>319320</v>
      </c>
      <c r="H37" s="18">
        <v>1223960.55</v>
      </c>
      <c r="I37" s="13">
        <f t="shared" si="14"/>
        <v>96.198999999999998</v>
      </c>
      <c r="J37" s="20"/>
      <c r="K37" s="12"/>
      <c r="L37" s="14"/>
      <c r="M37" s="12"/>
      <c r="N37" s="12"/>
      <c r="O37" s="12"/>
      <c r="P37" s="12"/>
      <c r="Q37" s="69"/>
    </row>
    <row r="38" spans="1:17">
      <c r="A38" s="87"/>
      <c r="B38" s="73"/>
      <c r="C38" s="73"/>
      <c r="D38" s="21" t="s">
        <v>4</v>
      </c>
      <c r="E38" s="18">
        <v>1345370.33</v>
      </c>
      <c r="F38" s="18">
        <v>1026050.324</v>
      </c>
      <c r="G38" s="18">
        <f t="shared" si="16"/>
        <v>-319320.00600000005</v>
      </c>
      <c r="H38" s="18">
        <v>646189.76100000006</v>
      </c>
      <c r="I38" s="13">
        <f t="shared" si="14"/>
        <v>62.978000000000002</v>
      </c>
      <c r="J38" s="20"/>
      <c r="K38" s="12"/>
      <c r="L38" s="14"/>
      <c r="M38" s="12"/>
      <c r="N38" s="12"/>
      <c r="O38" s="12"/>
      <c r="P38" s="12"/>
      <c r="Q38" s="69"/>
    </row>
    <row r="39" spans="1:17">
      <c r="A39" s="87"/>
      <c r="B39" s="73"/>
      <c r="C39" s="73"/>
      <c r="D39" s="19" t="s">
        <v>7</v>
      </c>
      <c r="E39" s="18">
        <v>0</v>
      </c>
      <c r="F39" s="18">
        <v>0</v>
      </c>
      <c r="G39" s="18">
        <f t="shared" si="16"/>
        <v>0</v>
      </c>
      <c r="H39" s="18">
        <v>0</v>
      </c>
      <c r="I39" s="13" t="s">
        <v>140</v>
      </c>
      <c r="J39" s="20"/>
      <c r="K39" s="12"/>
      <c r="L39" s="14"/>
      <c r="M39" s="12"/>
      <c r="N39" s="12"/>
      <c r="O39" s="12"/>
      <c r="P39" s="12"/>
      <c r="Q39" s="69"/>
    </row>
    <row r="40" spans="1:17" ht="22.5">
      <c r="A40" s="87"/>
      <c r="B40" s="73"/>
      <c r="C40" s="73"/>
      <c r="D40" s="21" t="s">
        <v>13</v>
      </c>
      <c r="E40" s="18">
        <v>0</v>
      </c>
      <c r="F40" s="18">
        <v>0</v>
      </c>
      <c r="G40" s="18">
        <f t="shared" si="16"/>
        <v>0</v>
      </c>
      <c r="H40" s="18">
        <v>0</v>
      </c>
      <c r="I40" s="13" t="s">
        <v>140</v>
      </c>
      <c r="J40" s="20"/>
      <c r="K40" s="12"/>
      <c r="L40" s="14"/>
      <c r="M40" s="12"/>
      <c r="N40" s="12"/>
      <c r="O40" s="12"/>
      <c r="P40" s="12"/>
      <c r="Q40" s="69"/>
    </row>
    <row r="41" spans="1:17" ht="22.5">
      <c r="A41" s="87"/>
      <c r="B41" s="73"/>
      <c r="C41" s="73"/>
      <c r="D41" s="19" t="s">
        <v>6</v>
      </c>
      <c r="E41" s="18">
        <v>0</v>
      </c>
      <c r="F41" s="18">
        <v>0</v>
      </c>
      <c r="G41" s="18">
        <f t="shared" si="16"/>
        <v>0</v>
      </c>
      <c r="H41" s="18">
        <v>0</v>
      </c>
      <c r="I41" s="13" t="s">
        <v>140</v>
      </c>
      <c r="J41" s="12"/>
      <c r="K41" s="12"/>
      <c r="L41" s="14"/>
      <c r="M41" s="12"/>
      <c r="N41" s="12"/>
      <c r="O41" s="12"/>
      <c r="P41" s="12"/>
      <c r="Q41" s="69"/>
    </row>
    <row r="42" spans="1:17">
      <c r="A42" s="76"/>
      <c r="B42" s="73" t="s">
        <v>243</v>
      </c>
      <c r="C42" s="73" t="s">
        <v>32</v>
      </c>
      <c r="D42" s="5" t="s">
        <v>3</v>
      </c>
      <c r="E42" s="18">
        <f>E43+E44+E45+E46+E47</f>
        <v>82969.799999999988</v>
      </c>
      <c r="F42" s="18">
        <f>F43+F44+F45+F46+F47</f>
        <v>42261.3</v>
      </c>
      <c r="G42" s="18">
        <f t="shared" si="16"/>
        <v>-40708.499999999985</v>
      </c>
      <c r="H42" s="18">
        <f>H43+H44+H45+H46+H47</f>
        <v>41430.443999999996</v>
      </c>
      <c r="I42" s="13">
        <f t="shared" ref="I42:I44" si="17">ROUND(H42/F42 *100,3)</f>
        <v>98.034000000000006</v>
      </c>
      <c r="J42" s="12">
        <v>1</v>
      </c>
      <c r="K42" s="12">
        <v>0</v>
      </c>
      <c r="L42" s="12">
        <f t="shared" ref="L42" si="18">(K42/J42)*100</f>
        <v>0</v>
      </c>
      <c r="M42" s="12">
        <v>2</v>
      </c>
      <c r="N42" s="12">
        <v>2</v>
      </c>
      <c r="O42" s="12">
        <v>12</v>
      </c>
      <c r="P42" s="12">
        <v>12</v>
      </c>
      <c r="Q42" s="69"/>
    </row>
    <row r="43" spans="1:17">
      <c r="A43" s="76"/>
      <c r="B43" s="73"/>
      <c r="C43" s="73"/>
      <c r="D43" s="19" t="s">
        <v>5</v>
      </c>
      <c r="E43" s="18">
        <v>81310.399999999994</v>
      </c>
      <c r="F43" s="18">
        <v>40601.9</v>
      </c>
      <c r="G43" s="18">
        <f t="shared" ref="G43:G48" si="19">F43-E43</f>
        <v>-40708.499999999993</v>
      </c>
      <c r="H43" s="18">
        <v>40601.85</v>
      </c>
      <c r="I43" s="13">
        <f t="shared" si="17"/>
        <v>100</v>
      </c>
      <c r="J43" s="20"/>
      <c r="K43" s="12"/>
      <c r="L43" s="14"/>
      <c r="M43" s="12"/>
      <c r="N43" s="12"/>
      <c r="O43" s="12"/>
      <c r="P43" s="12"/>
      <c r="Q43" s="69"/>
    </row>
    <row r="44" spans="1:17">
      <c r="A44" s="76"/>
      <c r="B44" s="73"/>
      <c r="C44" s="73"/>
      <c r="D44" s="21" t="s">
        <v>4</v>
      </c>
      <c r="E44" s="18">
        <v>1659.4</v>
      </c>
      <c r="F44" s="18">
        <v>1659.4</v>
      </c>
      <c r="G44" s="18">
        <f t="shared" si="19"/>
        <v>0</v>
      </c>
      <c r="H44" s="18">
        <v>828.59400000000005</v>
      </c>
      <c r="I44" s="13">
        <f t="shared" si="17"/>
        <v>49.933</v>
      </c>
      <c r="J44" s="20"/>
      <c r="K44" s="12"/>
      <c r="L44" s="14"/>
      <c r="M44" s="12"/>
      <c r="N44" s="12"/>
      <c r="O44" s="12"/>
      <c r="P44" s="12"/>
      <c r="Q44" s="69"/>
    </row>
    <row r="45" spans="1:17">
      <c r="A45" s="76"/>
      <c r="B45" s="73"/>
      <c r="C45" s="73"/>
      <c r="D45" s="19" t="s">
        <v>7</v>
      </c>
      <c r="E45" s="18">
        <v>0</v>
      </c>
      <c r="F45" s="18">
        <v>0</v>
      </c>
      <c r="G45" s="18">
        <f t="shared" si="19"/>
        <v>0</v>
      </c>
      <c r="H45" s="18">
        <v>0</v>
      </c>
      <c r="I45" s="13" t="s">
        <v>140</v>
      </c>
      <c r="J45" s="20"/>
      <c r="K45" s="12"/>
      <c r="L45" s="14"/>
      <c r="M45" s="12"/>
      <c r="N45" s="12"/>
      <c r="O45" s="12"/>
      <c r="P45" s="12"/>
      <c r="Q45" s="69"/>
    </row>
    <row r="46" spans="1:17" ht="24" customHeight="1">
      <c r="A46" s="76"/>
      <c r="B46" s="73"/>
      <c r="C46" s="73"/>
      <c r="D46" s="21" t="s">
        <v>13</v>
      </c>
      <c r="E46" s="18">
        <v>0</v>
      </c>
      <c r="F46" s="18">
        <v>0</v>
      </c>
      <c r="G46" s="18">
        <f t="shared" si="19"/>
        <v>0</v>
      </c>
      <c r="H46" s="18">
        <v>0</v>
      </c>
      <c r="I46" s="13" t="s">
        <v>140</v>
      </c>
      <c r="J46" s="20"/>
      <c r="K46" s="12"/>
      <c r="L46" s="14"/>
      <c r="M46" s="12"/>
      <c r="N46" s="12"/>
      <c r="O46" s="12"/>
      <c r="P46" s="12"/>
      <c r="Q46" s="69"/>
    </row>
    <row r="47" spans="1:17" ht="25.5" customHeight="1">
      <c r="A47" s="76"/>
      <c r="B47" s="73"/>
      <c r="C47" s="73"/>
      <c r="D47" s="19" t="s">
        <v>6</v>
      </c>
      <c r="E47" s="18">
        <v>0</v>
      </c>
      <c r="F47" s="18">
        <v>0</v>
      </c>
      <c r="G47" s="18">
        <f t="shared" si="19"/>
        <v>0</v>
      </c>
      <c r="H47" s="18">
        <v>0</v>
      </c>
      <c r="I47" s="13" t="s">
        <v>140</v>
      </c>
      <c r="J47" s="12"/>
      <c r="K47" s="12"/>
      <c r="L47" s="14"/>
      <c r="M47" s="12"/>
      <c r="N47" s="12"/>
      <c r="O47" s="12"/>
      <c r="P47" s="12"/>
      <c r="Q47" s="69"/>
    </row>
    <row r="48" spans="1:17">
      <c r="A48" s="76"/>
      <c r="B48" s="73" t="s">
        <v>242</v>
      </c>
      <c r="C48" s="73" t="s">
        <v>32</v>
      </c>
      <c r="D48" s="5" t="s">
        <v>3</v>
      </c>
      <c r="E48" s="18">
        <f>E49+E50+E51+E52+E53</f>
        <v>684736.29999999993</v>
      </c>
      <c r="F48" s="18">
        <f>F49+F50+F51+F52+F53</f>
        <v>686069.41599999997</v>
      </c>
      <c r="G48" s="18">
        <f t="shared" si="19"/>
        <v>1333.1160000000382</v>
      </c>
      <c r="H48" s="18">
        <f>H49+H50+H51+H52+H53</f>
        <v>686069.41599999997</v>
      </c>
      <c r="I48" s="13">
        <f t="shared" ref="I48:I50" si="20">ROUND(H48/F48 *100,3)</f>
        <v>100</v>
      </c>
      <c r="J48" s="12">
        <v>1</v>
      </c>
      <c r="K48" s="12">
        <v>1</v>
      </c>
      <c r="L48" s="12">
        <f t="shared" ref="L48" si="21">(K48/J48)*100</f>
        <v>100</v>
      </c>
      <c r="M48" s="12">
        <v>2</v>
      </c>
      <c r="N48" s="12">
        <v>1</v>
      </c>
      <c r="O48" s="12">
        <v>13</v>
      </c>
      <c r="P48" s="12">
        <v>12</v>
      </c>
      <c r="Q48" s="69"/>
    </row>
    <row r="49" spans="1:17">
      <c r="A49" s="76"/>
      <c r="B49" s="73"/>
      <c r="C49" s="73"/>
      <c r="D49" s="19" t="s">
        <v>5</v>
      </c>
      <c r="E49" s="18">
        <v>589345.1</v>
      </c>
      <c r="F49" s="18">
        <v>589345.1</v>
      </c>
      <c r="G49" s="18">
        <f t="shared" ref="G49:G54" si="22">F49-E49</f>
        <v>0</v>
      </c>
      <c r="H49" s="18">
        <v>589345.1</v>
      </c>
      <c r="I49" s="13">
        <f t="shared" si="20"/>
        <v>100</v>
      </c>
      <c r="J49" s="20"/>
      <c r="K49" s="12"/>
      <c r="L49" s="14"/>
      <c r="M49" s="12"/>
      <c r="N49" s="12"/>
      <c r="O49" s="12"/>
      <c r="P49" s="12"/>
      <c r="Q49" s="69"/>
    </row>
    <row r="50" spans="1:17">
      <c r="A50" s="76"/>
      <c r="B50" s="73"/>
      <c r="C50" s="73"/>
      <c r="D50" s="21" t="s">
        <v>4</v>
      </c>
      <c r="E50" s="18">
        <v>95391.2</v>
      </c>
      <c r="F50" s="18">
        <v>96724.316000000006</v>
      </c>
      <c r="G50" s="18">
        <f t="shared" si="22"/>
        <v>1333.1160000000091</v>
      </c>
      <c r="H50" s="18">
        <v>96724.316000000006</v>
      </c>
      <c r="I50" s="13">
        <f t="shared" si="20"/>
        <v>100</v>
      </c>
      <c r="J50" s="20"/>
      <c r="K50" s="12"/>
      <c r="L50" s="14"/>
      <c r="M50" s="12"/>
      <c r="N50" s="12"/>
      <c r="O50" s="12"/>
      <c r="P50" s="12"/>
      <c r="Q50" s="69"/>
    </row>
    <row r="51" spans="1:17">
      <c r="A51" s="76"/>
      <c r="B51" s="73"/>
      <c r="C51" s="73"/>
      <c r="D51" s="19" t="s">
        <v>7</v>
      </c>
      <c r="E51" s="18">
        <v>0</v>
      </c>
      <c r="F51" s="18">
        <v>0</v>
      </c>
      <c r="G51" s="18">
        <f t="shared" si="22"/>
        <v>0</v>
      </c>
      <c r="H51" s="18">
        <v>0</v>
      </c>
      <c r="I51" s="13" t="s">
        <v>140</v>
      </c>
      <c r="J51" s="20"/>
      <c r="K51" s="12"/>
      <c r="L51" s="14"/>
      <c r="M51" s="12"/>
      <c r="N51" s="12"/>
      <c r="O51" s="12"/>
      <c r="P51" s="12"/>
      <c r="Q51" s="69"/>
    </row>
    <row r="52" spans="1:17" ht="24" customHeight="1">
      <c r="A52" s="76"/>
      <c r="B52" s="73"/>
      <c r="C52" s="73"/>
      <c r="D52" s="21" t="s">
        <v>13</v>
      </c>
      <c r="E52" s="18">
        <v>0</v>
      </c>
      <c r="F52" s="18">
        <v>0</v>
      </c>
      <c r="G52" s="18">
        <f t="shared" si="22"/>
        <v>0</v>
      </c>
      <c r="H52" s="18">
        <v>0</v>
      </c>
      <c r="I52" s="13" t="s">
        <v>140</v>
      </c>
      <c r="J52" s="20"/>
      <c r="K52" s="12"/>
      <c r="L52" s="14"/>
      <c r="M52" s="12"/>
      <c r="N52" s="12"/>
      <c r="O52" s="12"/>
      <c r="P52" s="12"/>
      <c r="Q52" s="69"/>
    </row>
    <row r="53" spans="1:17" ht="24.75" customHeight="1">
      <c r="A53" s="76"/>
      <c r="B53" s="73"/>
      <c r="C53" s="73"/>
      <c r="D53" s="19" t="s">
        <v>6</v>
      </c>
      <c r="E53" s="18">
        <v>0</v>
      </c>
      <c r="F53" s="18">
        <v>0</v>
      </c>
      <c r="G53" s="18">
        <f t="shared" si="22"/>
        <v>0</v>
      </c>
      <c r="H53" s="18">
        <v>0</v>
      </c>
      <c r="I53" s="13" t="s">
        <v>140</v>
      </c>
      <c r="J53" s="12"/>
      <c r="K53" s="12"/>
      <c r="L53" s="14"/>
      <c r="M53" s="12"/>
      <c r="N53" s="12"/>
      <c r="O53" s="12"/>
      <c r="P53" s="12"/>
      <c r="Q53" s="69"/>
    </row>
    <row r="54" spans="1:17" ht="20.25" customHeight="1">
      <c r="A54" s="77"/>
      <c r="B54" s="73" t="s">
        <v>15</v>
      </c>
      <c r="C54" s="73" t="s">
        <v>32</v>
      </c>
      <c r="D54" s="5" t="s">
        <v>3</v>
      </c>
      <c r="E54" s="18">
        <f>E55+E56+E57+E58+E59</f>
        <v>24318.7</v>
      </c>
      <c r="F54" s="18">
        <f>F55+F56+F57+F58+F59</f>
        <v>24318.7</v>
      </c>
      <c r="G54" s="18">
        <f t="shared" si="22"/>
        <v>0</v>
      </c>
      <c r="H54" s="18">
        <f>H55+H56+H57+H58+H59</f>
        <v>24318.7</v>
      </c>
      <c r="I54" s="13">
        <f t="shared" ref="I54:I56" si="23">ROUND(H54/F54 *100,3)</f>
        <v>100</v>
      </c>
      <c r="J54" s="12">
        <v>5</v>
      </c>
      <c r="K54" s="12">
        <v>5</v>
      </c>
      <c r="L54" s="12">
        <f t="shared" ref="L54" si="24">(K54/J54)*100</f>
        <v>100</v>
      </c>
      <c r="M54" s="12">
        <v>1</v>
      </c>
      <c r="N54" s="12">
        <v>1</v>
      </c>
      <c r="O54" s="12">
        <v>6</v>
      </c>
      <c r="P54" s="12">
        <v>6</v>
      </c>
      <c r="Q54" s="69"/>
    </row>
    <row r="55" spans="1:17">
      <c r="A55" s="77"/>
      <c r="B55" s="73"/>
      <c r="C55" s="73"/>
      <c r="D55" s="19" t="s">
        <v>5</v>
      </c>
      <c r="E55" s="18">
        <v>20914</v>
      </c>
      <c r="F55" s="18">
        <v>20914</v>
      </c>
      <c r="G55" s="18">
        <f t="shared" ref="G55:G60" si="25">F55-E55</f>
        <v>0</v>
      </c>
      <c r="H55" s="18">
        <v>20914</v>
      </c>
      <c r="I55" s="13">
        <f t="shared" si="23"/>
        <v>100</v>
      </c>
      <c r="J55" s="20"/>
      <c r="K55" s="12"/>
      <c r="L55" s="14"/>
      <c r="M55" s="12"/>
      <c r="N55" s="12"/>
      <c r="O55" s="12"/>
      <c r="P55" s="12"/>
      <c r="Q55" s="69"/>
    </row>
    <row r="56" spans="1:17">
      <c r="A56" s="77"/>
      <c r="B56" s="73"/>
      <c r="C56" s="73"/>
      <c r="D56" s="21" t="s">
        <v>4</v>
      </c>
      <c r="E56" s="18">
        <v>3404.7</v>
      </c>
      <c r="F56" s="18">
        <v>3404.7</v>
      </c>
      <c r="G56" s="18">
        <f t="shared" si="25"/>
        <v>0</v>
      </c>
      <c r="H56" s="18">
        <v>3404.7</v>
      </c>
      <c r="I56" s="13">
        <f t="shared" si="23"/>
        <v>100</v>
      </c>
      <c r="J56" s="20"/>
      <c r="K56" s="12"/>
      <c r="L56" s="14"/>
      <c r="M56" s="12"/>
      <c r="N56" s="12"/>
      <c r="O56" s="12"/>
      <c r="P56" s="12"/>
      <c r="Q56" s="69"/>
    </row>
    <row r="57" spans="1:17">
      <c r="A57" s="77"/>
      <c r="B57" s="73"/>
      <c r="C57" s="73"/>
      <c r="D57" s="19" t="s">
        <v>7</v>
      </c>
      <c r="E57" s="18">
        <v>0</v>
      </c>
      <c r="F57" s="18">
        <v>0</v>
      </c>
      <c r="G57" s="18">
        <f t="shared" si="25"/>
        <v>0</v>
      </c>
      <c r="H57" s="18">
        <v>0</v>
      </c>
      <c r="I57" s="13" t="s">
        <v>140</v>
      </c>
      <c r="J57" s="20"/>
      <c r="K57" s="12"/>
      <c r="L57" s="14"/>
      <c r="M57" s="12"/>
      <c r="N57" s="12"/>
      <c r="O57" s="12"/>
      <c r="P57" s="12"/>
      <c r="Q57" s="69"/>
    </row>
    <row r="58" spans="1:17" ht="25.5" customHeight="1">
      <c r="A58" s="77"/>
      <c r="B58" s="73"/>
      <c r="C58" s="73"/>
      <c r="D58" s="21" t="s">
        <v>13</v>
      </c>
      <c r="E58" s="18">
        <v>0</v>
      </c>
      <c r="F58" s="18">
        <v>0</v>
      </c>
      <c r="G58" s="18">
        <f t="shared" si="25"/>
        <v>0</v>
      </c>
      <c r="H58" s="18">
        <v>0</v>
      </c>
      <c r="I58" s="13" t="s">
        <v>140</v>
      </c>
      <c r="J58" s="20"/>
      <c r="K58" s="12"/>
      <c r="L58" s="14"/>
      <c r="M58" s="12"/>
      <c r="N58" s="12"/>
      <c r="O58" s="12"/>
      <c r="P58" s="12"/>
      <c r="Q58" s="69"/>
    </row>
    <row r="59" spans="1:17" ht="22.5">
      <c r="A59" s="77"/>
      <c r="B59" s="73"/>
      <c r="C59" s="73"/>
      <c r="D59" s="19" t="s">
        <v>6</v>
      </c>
      <c r="E59" s="18">
        <v>0</v>
      </c>
      <c r="F59" s="18">
        <v>0</v>
      </c>
      <c r="G59" s="18">
        <f t="shared" si="25"/>
        <v>0</v>
      </c>
      <c r="H59" s="18">
        <v>0</v>
      </c>
      <c r="I59" s="13" t="s">
        <v>140</v>
      </c>
      <c r="J59" s="12"/>
      <c r="K59" s="12"/>
      <c r="L59" s="14"/>
      <c r="M59" s="12"/>
      <c r="N59" s="12"/>
      <c r="O59" s="12"/>
      <c r="P59" s="12"/>
      <c r="Q59" s="69"/>
    </row>
    <row r="60" spans="1:17" ht="22.5" customHeight="1">
      <c r="A60" s="77"/>
      <c r="B60" s="73" t="s">
        <v>241</v>
      </c>
      <c r="C60" s="73" t="s">
        <v>32</v>
      </c>
      <c r="D60" s="5" t="s">
        <v>3</v>
      </c>
      <c r="E60" s="18">
        <f>E61+E62+E63+E64+E65</f>
        <v>35856.199999999997</v>
      </c>
      <c r="F60" s="18">
        <f>F61+F62+F63+F64+F65</f>
        <v>40621.146000000001</v>
      </c>
      <c r="G60" s="18">
        <f t="shared" si="25"/>
        <v>4764.9460000000036</v>
      </c>
      <c r="H60" s="18">
        <f>H61+H62+H63+H64+H65</f>
        <v>40621.145000000004</v>
      </c>
      <c r="I60" s="13">
        <f t="shared" ref="I60:I62" si="26">ROUND(H60/F60 *100,3)</f>
        <v>100</v>
      </c>
      <c r="J60" s="12">
        <v>5</v>
      </c>
      <c r="K60" s="12">
        <v>5</v>
      </c>
      <c r="L60" s="12">
        <f t="shared" ref="L60" si="27">(K60/J60)*100</f>
        <v>100</v>
      </c>
      <c r="M60" s="12">
        <v>6</v>
      </c>
      <c r="N60" s="12">
        <v>6</v>
      </c>
      <c r="O60" s="12">
        <v>36</v>
      </c>
      <c r="P60" s="12">
        <v>36</v>
      </c>
      <c r="Q60" s="69"/>
    </row>
    <row r="61" spans="1:17">
      <c r="A61" s="77"/>
      <c r="B61" s="73"/>
      <c r="C61" s="73"/>
      <c r="D61" s="19" t="s">
        <v>5</v>
      </c>
      <c r="E61" s="18">
        <v>35139</v>
      </c>
      <c r="F61" s="18">
        <v>35139</v>
      </c>
      <c r="G61" s="18">
        <f t="shared" ref="G61:G66" si="28">F61-E61</f>
        <v>0</v>
      </c>
      <c r="H61" s="18">
        <v>35139</v>
      </c>
      <c r="I61" s="13">
        <f t="shared" si="26"/>
        <v>100</v>
      </c>
      <c r="J61" s="20"/>
      <c r="K61" s="12"/>
      <c r="L61" s="14"/>
      <c r="M61" s="12"/>
      <c r="N61" s="12"/>
      <c r="O61" s="12"/>
      <c r="P61" s="12"/>
      <c r="Q61" s="69"/>
    </row>
    <row r="62" spans="1:17">
      <c r="A62" s="77"/>
      <c r="B62" s="73"/>
      <c r="C62" s="73"/>
      <c r="D62" s="21" t="s">
        <v>4</v>
      </c>
      <c r="E62" s="18">
        <v>717.2</v>
      </c>
      <c r="F62" s="18">
        <v>5482.1459999999997</v>
      </c>
      <c r="G62" s="18">
        <f t="shared" si="28"/>
        <v>4764.9459999999999</v>
      </c>
      <c r="H62" s="18">
        <v>5482.1450000000004</v>
      </c>
      <c r="I62" s="13">
        <f t="shared" si="26"/>
        <v>100</v>
      </c>
      <c r="J62" s="20"/>
      <c r="K62" s="12"/>
      <c r="L62" s="14"/>
      <c r="M62" s="12"/>
      <c r="N62" s="12"/>
      <c r="O62" s="12"/>
      <c r="P62" s="12"/>
      <c r="Q62" s="69"/>
    </row>
    <row r="63" spans="1:17">
      <c r="A63" s="77"/>
      <c r="B63" s="73"/>
      <c r="C63" s="73"/>
      <c r="D63" s="19" t="s">
        <v>7</v>
      </c>
      <c r="E63" s="18">
        <v>0</v>
      </c>
      <c r="F63" s="18">
        <v>0</v>
      </c>
      <c r="G63" s="18">
        <f t="shared" si="28"/>
        <v>0</v>
      </c>
      <c r="H63" s="18">
        <v>0</v>
      </c>
      <c r="I63" s="13" t="s">
        <v>140</v>
      </c>
      <c r="J63" s="20"/>
      <c r="K63" s="12"/>
      <c r="L63" s="14"/>
      <c r="M63" s="12"/>
      <c r="N63" s="12"/>
      <c r="O63" s="12"/>
      <c r="P63" s="12"/>
      <c r="Q63" s="69"/>
    </row>
    <row r="64" spans="1:17" ht="24.75" customHeight="1">
      <c r="A64" s="77"/>
      <c r="B64" s="73"/>
      <c r="C64" s="73"/>
      <c r="D64" s="21" t="s">
        <v>13</v>
      </c>
      <c r="E64" s="18">
        <v>0</v>
      </c>
      <c r="F64" s="18">
        <v>0</v>
      </c>
      <c r="G64" s="18">
        <f t="shared" si="28"/>
        <v>0</v>
      </c>
      <c r="H64" s="18">
        <v>0</v>
      </c>
      <c r="I64" s="13" t="s">
        <v>140</v>
      </c>
      <c r="J64" s="20"/>
      <c r="K64" s="12"/>
      <c r="L64" s="14"/>
      <c r="M64" s="12"/>
      <c r="N64" s="12"/>
      <c r="O64" s="12"/>
      <c r="P64" s="12"/>
      <c r="Q64" s="69"/>
    </row>
    <row r="65" spans="1:17" ht="26.25" customHeight="1">
      <c r="A65" s="77"/>
      <c r="B65" s="73"/>
      <c r="C65" s="73"/>
      <c r="D65" s="19" t="s">
        <v>6</v>
      </c>
      <c r="E65" s="18">
        <v>0</v>
      </c>
      <c r="F65" s="18">
        <v>0</v>
      </c>
      <c r="G65" s="18">
        <f t="shared" si="28"/>
        <v>0</v>
      </c>
      <c r="H65" s="18">
        <v>0</v>
      </c>
      <c r="I65" s="13" t="s">
        <v>140</v>
      </c>
      <c r="J65" s="12"/>
      <c r="K65" s="12"/>
      <c r="L65" s="14"/>
      <c r="M65" s="12"/>
      <c r="N65" s="12"/>
      <c r="O65" s="12"/>
      <c r="P65" s="12"/>
      <c r="Q65" s="69"/>
    </row>
    <row r="66" spans="1:17" ht="19.5" customHeight="1">
      <c r="A66" s="77"/>
      <c r="B66" s="73" t="s">
        <v>16</v>
      </c>
      <c r="C66" s="73" t="s">
        <v>240</v>
      </c>
      <c r="D66" s="5" t="s">
        <v>3</v>
      </c>
      <c r="E66" s="18">
        <f>E67+E68+E69+E70+E71</f>
        <v>778133.26</v>
      </c>
      <c r="F66" s="18">
        <f>F67+F68+F69+F70+F71</f>
        <v>1296008.5559999999</v>
      </c>
      <c r="G66" s="18">
        <f t="shared" si="28"/>
        <v>517875.29599999986</v>
      </c>
      <c r="H66" s="18">
        <f>H67+H68+H69+H70+H71</f>
        <v>590888.902</v>
      </c>
      <c r="I66" s="13">
        <f t="shared" ref="I66:I68" si="29">ROUND(H66/F66 *100,3)</f>
        <v>45.593000000000004</v>
      </c>
      <c r="J66" s="12">
        <v>0</v>
      </c>
      <c r="K66" s="12">
        <v>0</v>
      </c>
      <c r="L66" s="12" t="s">
        <v>140</v>
      </c>
      <c r="M66" s="12">
        <v>1</v>
      </c>
      <c r="N66" s="12">
        <v>1</v>
      </c>
      <c r="O66" s="12">
        <v>1</v>
      </c>
      <c r="P66" s="12">
        <v>1</v>
      </c>
      <c r="Q66" s="69"/>
    </row>
    <row r="67" spans="1:17">
      <c r="A67" s="77"/>
      <c r="B67" s="73"/>
      <c r="C67" s="73"/>
      <c r="D67" s="19" t="s">
        <v>5</v>
      </c>
      <c r="E67" s="18">
        <v>62791.7</v>
      </c>
      <c r="F67" s="18">
        <v>508164.4</v>
      </c>
      <c r="G67" s="18">
        <f t="shared" ref="G67:G72" si="30">F67-E67</f>
        <v>445372.7</v>
      </c>
      <c r="H67" s="18">
        <v>508164.4</v>
      </c>
      <c r="I67" s="13">
        <f t="shared" si="29"/>
        <v>100</v>
      </c>
      <c r="J67" s="20"/>
      <c r="K67" s="12"/>
      <c r="L67" s="14"/>
      <c r="M67" s="12"/>
      <c r="N67" s="12"/>
      <c r="O67" s="12"/>
      <c r="P67" s="12"/>
      <c r="Q67" s="69"/>
    </row>
    <row r="68" spans="1:17">
      <c r="A68" s="77"/>
      <c r="B68" s="73"/>
      <c r="C68" s="73"/>
      <c r="D68" s="21" t="s">
        <v>4</v>
      </c>
      <c r="E68" s="18">
        <v>715341.56</v>
      </c>
      <c r="F68" s="18">
        <v>787844.15599999996</v>
      </c>
      <c r="G68" s="18">
        <f t="shared" si="30"/>
        <v>72502.595999999903</v>
      </c>
      <c r="H68" s="18">
        <v>82724.501999999993</v>
      </c>
      <c r="I68" s="13">
        <f t="shared" si="29"/>
        <v>10.5</v>
      </c>
      <c r="J68" s="20"/>
      <c r="K68" s="12"/>
      <c r="L68" s="14"/>
      <c r="M68" s="12"/>
      <c r="N68" s="12"/>
      <c r="O68" s="12"/>
      <c r="P68" s="12"/>
      <c r="Q68" s="69"/>
    </row>
    <row r="69" spans="1:17">
      <c r="A69" s="77"/>
      <c r="B69" s="73"/>
      <c r="C69" s="73"/>
      <c r="D69" s="19" t="s">
        <v>7</v>
      </c>
      <c r="E69" s="18">
        <v>0</v>
      </c>
      <c r="F69" s="18">
        <v>0</v>
      </c>
      <c r="G69" s="18">
        <f t="shared" si="30"/>
        <v>0</v>
      </c>
      <c r="H69" s="18">
        <v>0</v>
      </c>
      <c r="I69" s="13" t="s">
        <v>140</v>
      </c>
      <c r="J69" s="20"/>
      <c r="K69" s="12"/>
      <c r="L69" s="14"/>
      <c r="M69" s="12"/>
      <c r="N69" s="12"/>
      <c r="O69" s="12"/>
      <c r="P69" s="12"/>
      <c r="Q69" s="69"/>
    </row>
    <row r="70" spans="1:17" ht="22.5">
      <c r="A70" s="77"/>
      <c r="B70" s="73"/>
      <c r="C70" s="73"/>
      <c r="D70" s="21" t="s">
        <v>13</v>
      </c>
      <c r="E70" s="18">
        <v>0</v>
      </c>
      <c r="F70" s="18">
        <v>0</v>
      </c>
      <c r="G70" s="18">
        <f t="shared" si="30"/>
        <v>0</v>
      </c>
      <c r="H70" s="18">
        <v>0</v>
      </c>
      <c r="I70" s="13" t="s">
        <v>140</v>
      </c>
      <c r="J70" s="20"/>
      <c r="K70" s="12"/>
      <c r="L70" s="14"/>
      <c r="M70" s="12"/>
      <c r="N70" s="12"/>
      <c r="O70" s="12"/>
      <c r="P70" s="12"/>
      <c r="Q70" s="69"/>
    </row>
    <row r="71" spans="1:17" ht="25.5" customHeight="1">
      <c r="A71" s="77"/>
      <c r="B71" s="73"/>
      <c r="C71" s="73"/>
      <c r="D71" s="19" t="s">
        <v>6</v>
      </c>
      <c r="E71" s="18">
        <v>0</v>
      </c>
      <c r="F71" s="18">
        <v>0</v>
      </c>
      <c r="G71" s="18">
        <f t="shared" si="30"/>
        <v>0</v>
      </c>
      <c r="H71" s="18">
        <v>0</v>
      </c>
      <c r="I71" s="13" t="s">
        <v>140</v>
      </c>
      <c r="J71" s="12"/>
      <c r="K71" s="12"/>
      <c r="L71" s="14"/>
      <c r="M71" s="12"/>
      <c r="N71" s="12"/>
      <c r="O71" s="12"/>
      <c r="P71" s="12"/>
      <c r="Q71" s="69"/>
    </row>
    <row r="72" spans="1:17" ht="19.5" customHeight="1">
      <c r="A72" s="77"/>
      <c r="B72" s="73" t="s">
        <v>17</v>
      </c>
      <c r="C72" s="73" t="s">
        <v>32</v>
      </c>
      <c r="D72" s="5" t="s">
        <v>3</v>
      </c>
      <c r="E72" s="18">
        <f>E73+E74+E75+E76+E77</f>
        <v>76969.33</v>
      </c>
      <c r="F72" s="18">
        <f>F73+F74+F75+F76+F77</f>
        <v>76969.334000000003</v>
      </c>
      <c r="G72" s="18">
        <f t="shared" si="30"/>
        <v>4.0000000008149073E-3</v>
      </c>
      <c r="H72" s="18">
        <f>H73+H74+H75+H76+H77</f>
        <v>66385.850000000006</v>
      </c>
      <c r="I72" s="13">
        <f t="shared" ref="I72:I74" si="31">ROUND(H72/F72 *100,3)</f>
        <v>86.25</v>
      </c>
      <c r="J72" s="12">
        <v>3</v>
      </c>
      <c r="K72" s="12">
        <v>3</v>
      </c>
      <c r="L72" s="12">
        <f t="shared" ref="L72" si="32">(K72/J72)*100</f>
        <v>100</v>
      </c>
      <c r="M72" s="12">
        <v>6</v>
      </c>
      <c r="N72" s="12">
        <v>6</v>
      </c>
      <c r="O72" s="12">
        <v>40</v>
      </c>
      <c r="P72" s="12">
        <v>40</v>
      </c>
      <c r="Q72" s="69"/>
    </row>
    <row r="73" spans="1:17">
      <c r="A73" s="77"/>
      <c r="B73" s="73"/>
      <c r="C73" s="73"/>
      <c r="D73" s="19" t="s">
        <v>5</v>
      </c>
      <c r="E73" s="18">
        <v>65915.8</v>
      </c>
      <c r="F73" s="18">
        <v>65915.8</v>
      </c>
      <c r="G73" s="18">
        <f t="shared" ref="G73:G84" si="33">F73-E73</f>
        <v>0</v>
      </c>
      <c r="H73" s="18">
        <v>55578.65</v>
      </c>
      <c r="I73" s="13">
        <f t="shared" si="31"/>
        <v>84.317999999999998</v>
      </c>
      <c r="J73" s="20"/>
      <c r="K73" s="12"/>
      <c r="L73" s="12"/>
      <c r="M73" s="12"/>
      <c r="N73" s="12"/>
      <c r="O73" s="12"/>
      <c r="P73" s="12"/>
      <c r="Q73" s="69"/>
    </row>
    <row r="74" spans="1:17">
      <c r="A74" s="77"/>
      <c r="B74" s="73"/>
      <c r="C74" s="73"/>
      <c r="D74" s="21" t="s">
        <v>4</v>
      </c>
      <c r="E74" s="18">
        <v>11053.53</v>
      </c>
      <c r="F74" s="18">
        <v>11053.534</v>
      </c>
      <c r="G74" s="18">
        <f t="shared" si="33"/>
        <v>3.9999999989959178E-3</v>
      </c>
      <c r="H74" s="18">
        <v>10807.2</v>
      </c>
      <c r="I74" s="13">
        <f t="shared" si="31"/>
        <v>97.771000000000001</v>
      </c>
      <c r="J74" s="20"/>
      <c r="K74" s="12"/>
      <c r="L74" s="14"/>
      <c r="M74" s="12"/>
      <c r="N74" s="12"/>
      <c r="O74" s="12"/>
      <c r="P74" s="12"/>
      <c r="Q74" s="69"/>
    </row>
    <row r="75" spans="1:17">
      <c r="A75" s="77"/>
      <c r="B75" s="73"/>
      <c r="C75" s="73"/>
      <c r="D75" s="19" t="s">
        <v>7</v>
      </c>
      <c r="E75" s="18">
        <v>0</v>
      </c>
      <c r="F75" s="18">
        <v>0</v>
      </c>
      <c r="G75" s="18">
        <f t="shared" si="33"/>
        <v>0</v>
      </c>
      <c r="H75" s="18">
        <v>0</v>
      </c>
      <c r="I75" s="13" t="s">
        <v>140</v>
      </c>
      <c r="J75" s="20"/>
      <c r="K75" s="12"/>
      <c r="L75" s="14"/>
      <c r="M75" s="12"/>
      <c r="N75" s="12"/>
      <c r="O75" s="12"/>
      <c r="P75" s="12"/>
      <c r="Q75" s="69"/>
    </row>
    <row r="76" spans="1:17" ht="24" customHeight="1">
      <c r="A76" s="77"/>
      <c r="B76" s="73"/>
      <c r="C76" s="73"/>
      <c r="D76" s="21" t="s">
        <v>13</v>
      </c>
      <c r="E76" s="18">
        <v>0</v>
      </c>
      <c r="F76" s="18">
        <v>0</v>
      </c>
      <c r="G76" s="18">
        <f t="shared" si="33"/>
        <v>0</v>
      </c>
      <c r="H76" s="18">
        <v>0</v>
      </c>
      <c r="I76" s="13" t="s">
        <v>140</v>
      </c>
      <c r="J76" s="20"/>
      <c r="K76" s="12"/>
      <c r="L76" s="14"/>
      <c r="M76" s="12"/>
      <c r="N76" s="12"/>
      <c r="O76" s="12"/>
      <c r="P76" s="12"/>
      <c r="Q76" s="69"/>
    </row>
    <row r="77" spans="1:17" ht="26.25" customHeight="1">
      <c r="A77" s="77"/>
      <c r="B77" s="73"/>
      <c r="C77" s="73"/>
      <c r="D77" s="19" t="s">
        <v>6</v>
      </c>
      <c r="E77" s="18">
        <v>0</v>
      </c>
      <c r="F77" s="18">
        <v>0</v>
      </c>
      <c r="G77" s="18">
        <f t="shared" si="33"/>
        <v>0</v>
      </c>
      <c r="H77" s="18">
        <v>0</v>
      </c>
      <c r="I77" s="13" t="s">
        <v>140</v>
      </c>
      <c r="J77" s="12"/>
      <c r="K77" s="12"/>
      <c r="L77" s="14"/>
      <c r="M77" s="12"/>
      <c r="N77" s="12"/>
      <c r="O77" s="12"/>
      <c r="P77" s="12"/>
      <c r="Q77" s="69"/>
    </row>
    <row r="78" spans="1:17" ht="20.25" customHeight="1">
      <c r="A78" s="77"/>
      <c r="B78" s="73" t="s">
        <v>245</v>
      </c>
      <c r="C78" s="73" t="s">
        <v>32</v>
      </c>
      <c r="D78" s="5" t="s">
        <v>3</v>
      </c>
      <c r="E78" s="18">
        <f>E79+E80+E81+E82+E83</f>
        <v>0</v>
      </c>
      <c r="F78" s="18">
        <f>F79+F80+F81+F82+F83</f>
        <v>0</v>
      </c>
      <c r="G78" s="18">
        <f t="shared" si="33"/>
        <v>0</v>
      </c>
      <c r="H78" s="18">
        <f>H79+H80+H81+H82+H83</f>
        <v>0</v>
      </c>
      <c r="I78" s="13" t="s">
        <v>140</v>
      </c>
      <c r="J78" s="12">
        <v>3</v>
      </c>
      <c r="K78" s="12">
        <v>3</v>
      </c>
      <c r="L78" s="12">
        <f t="shared" ref="L78" si="34">(K78/J78)*100</f>
        <v>100</v>
      </c>
      <c r="M78" s="12">
        <v>7</v>
      </c>
      <c r="N78" s="12">
        <v>7</v>
      </c>
      <c r="O78" s="12">
        <v>42</v>
      </c>
      <c r="P78" s="12">
        <v>42</v>
      </c>
      <c r="Q78" s="69"/>
    </row>
    <row r="79" spans="1:17">
      <c r="A79" s="77"/>
      <c r="B79" s="73"/>
      <c r="C79" s="73"/>
      <c r="D79" s="19" t="s">
        <v>5</v>
      </c>
      <c r="E79" s="18">
        <v>0</v>
      </c>
      <c r="F79" s="18">
        <v>0</v>
      </c>
      <c r="G79" s="18">
        <f t="shared" si="33"/>
        <v>0</v>
      </c>
      <c r="H79" s="18">
        <v>0</v>
      </c>
      <c r="I79" s="13" t="s">
        <v>140</v>
      </c>
      <c r="J79" s="20"/>
      <c r="K79" s="12"/>
      <c r="L79" s="12"/>
      <c r="M79" s="12"/>
      <c r="N79" s="12"/>
      <c r="O79" s="12"/>
      <c r="P79" s="12"/>
      <c r="Q79" s="69"/>
    </row>
    <row r="80" spans="1:17">
      <c r="A80" s="77"/>
      <c r="B80" s="73"/>
      <c r="C80" s="73"/>
      <c r="D80" s="21" t="s">
        <v>4</v>
      </c>
      <c r="E80" s="18">
        <v>0</v>
      </c>
      <c r="F80" s="18">
        <v>0</v>
      </c>
      <c r="G80" s="18">
        <f t="shared" si="33"/>
        <v>0</v>
      </c>
      <c r="H80" s="18">
        <v>0</v>
      </c>
      <c r="I80" s="13" t="s">
        <v>140</v>
      </c>
      <c r="J80" s="20"/>
      <c r="K80" s="12"/>
      <c r="L80" s="12"/>
      <c r="M80" s="12"/>
      <c r="N80" s="12"/>
      <c r="O80" s="12"/>
      <c r="P80" s="12"/>
      <c r="Q80" s="69"/>
    </row>
    <row r="81" spans="1:17">
      <c r="A81" s="77"/>
      <c r="B81" s="73"/>
      <c r="C81" s="73"/>
      <c r="D81" s="19" t="s">
        <v>7</v>
      </c>
      <c r="E81" s="18">
        <v>0</v>
      </c>
      <c r="F81" s="18">
        <v>0</v>
      </c>
      <c r="G81" s="18">
        <f t="shared" si="33"/>
        <v>0</v>
      </c>
      <c r="H81" s="18">
        <v>0</v>
      </c>
      <c r="I81" s="17" t="s">
        <v>140</v>
      </c>
      <c r="J81" s="20"/>
      <c r="K81" s="12"/>
      <c r="L81" s="14"/>
      <c r="M81" s="12"/>
      <c r="N81" s="12"/>
      <c r="O81" s="12"/>
      <c r="P81" s="12"/>
      <c r="Q81" s="69"/>
    </row>
    <row r="82" spans="1:17" ht="23.25" customHeight="1">
      <c r="A82" s="77"/>
      <c r="B82" s="73"/>
      <c r="C82" s="73"/>
      <c r="D82" s="21" t="s">
        <v>13</v>
      </c>
      <c r="E82" s="18">
        <v>0</v>
      </c>
      <c r="F82" s="18">
        <v>0</v>
      </c>
      <c r="G82" s="18">
        <f t="shared" si="33"/>
        <v>0</v>
      </c>
      <c r="H82" s="18">
        <v>0</v>
      </c>
      <c r="I82" s="17" t="s">
        <v>140</v>
      </c>
      <c r="J82" s="20"/>
      <c r="K82" s="12"/>
      <c r="L82" s="14"/>
      <c r="M82" s="12"/>
      <c r="N82" s="12"/>
      <c r="O82" s="12"/>
      <c r="P82" s="12"/>
      <c r="Q82" s="69"/>
    </row>
    <row r="83" spans="1:17" ht="24" customHeight="1">
      <c r="A83" s="77"/>
      <c r="B83" s="73"/>
      <c r="C83" s="73"/>
      <c r="D83" s="21" t="s">
        <v>6</v>
      </c>
      <c r="E83" s="18">
        <v>0</v>
      </c>
      <c r="F83" s="18">
        <v>0</v>
      </c>
      <c r="G83" s="18">
        <f t="shared" si="33"/>
        <v>0</v>
      </c>
      <c r="H83" s="18">
        <v>0</v>
      </c>
      <c r="I83" s="17" t="s">
        <v>140</v>
      </c>
      <c r="J83" s="12"/>
      <c r="K83" s="12"/>
      <c r="L83" s="14"/>
      <c r="M83" s="12"/>
      <c r="N83" s="12"/>
      <c r="O83" s="12"/>
      <c r="P83" s="12"/>
      <c r="Q83" s="69"/>
    </row>
    <row r="84" spans="1:17" ht="24.75" customHeight="1">
      <c r="A84" s="77"/>
      <c r="B84" s="73" t="s">
        <v>18</v>
      </c>
      <c r="C84" s="73" t="s">
        <v>32</v>
      </c>
      <c r="D84" s="5" t="s">
        <v>3</v>
      </c>
      <c r="E84" s="18">
        <f>E85+E86+E87+E88+E89</f>
        <v>1027871.5700000001</v>
      </c>
      <c r="F84" s="18">
        <f>F85+F86+F87+F88+F89</f>
        <v>1027709.135</v>
      </c>
      <c r="G84" s="18">
        <f t="shared" si="33"/>
        <v>-162.43500000005588</v>
      </c>
      <c r="H84" s="18">
        <f>H85+H86+H87+H88+H89</f>
        <v>1026414.02</v>
      </c>
      <c r="I84" s="13">
        <f t="shared" ref="I84:I86" si="35">ROUND(H84/F84 *100,3)</f>
        <v>99.873999999999995</v>
      </c>
      <c r="J84" s="12">
        <v>3</v>
      </c>
      <c r="K84" s="12">
        <v>3</v>
      </c>
      <c r="L84" s="12">
        <f t="shared" ref="L84" si="36">(K84/J84)*100</f>
        <v>100</v>
      </c>
      <c r="M84" s="12">
        <v>4</v>
      </c>
      <c r="N84" s="12">
        <v>4</v>
      </c>
      <c r="O84" s="12">
        <v>12</v>
      </c>
      <c r="P84" s="12">
        <v>12</v>
      </c>
      <c r="Q84" s="69"/>
    </row>
    <row r="85" spans="1:17">
      <c r="A85" s="77"/>
      <c r="B85" s="73"/>
      <c r="C85" s="73"/>
      <c r="D85" s="19" t="s">
        <v>5</v>
      </c>
      <c r="E85" s="18">
        <v>364968.21</v>
      </c>
      <c r="F85" s="18">
        <v>364968.21</v>
      </c>
      <c r="G85" s="18">
        <f t="shared" ref="G85:G90" si="37">F85-E85</f>
        <v>0</v>
      </c>
      <c r="H85" s="18">
        <v>363683.45</v>
      </c>
      <c r="I85" s="13">
        <f t="shared" si="35"/>
        <v>99.647999999999996</v>
      </c>
      <c r="J85" s="20"/>
      <c r="K85" s="12"/>
      <c r="L85" s="14"/>
      <c r="M85" s="12"/>
      <c r="N85" s="12"/>
      <c r="O85" s="12"/>
      <c r="P85" s="12"/>
      <c r="Q85" s="69"/>
    </row>
    <row r="86" spans="1:17">
      <c r="A86" s="77"/>
      <c r="B86" s="73"/>
      <c r="C86" s="73"/>
      <c r="D86" s="21" t="s">
        <v>4</v>
      </c>
      <c r="E86" s="18">
        <v>662903.36</v>
      </c>
      <c r="F86" s="18">
        <v>662740.92500000005</v>
      </c>
      <c r="G86" s="18">
        <f t="shared" si="37"/>
        <v>-162.43499999993946</v>
      </c>
      <c r="H86" s="18">
        <v>662730.56999999995</v>
      </c>
      <c r="I86" s="13">
        <f t="shared" si="35"/>
        <v>99.998000000000005</v>
      </c>
      <c r="J86" s="20"/>
      <c r="K86" s="12"/>
      <c r="L86" s="14"/>
      <c r="M86" s="12"/>
      <c r="N86" s="12"/>
      <c r="O86" s="12"/>
      <c r="P86" s="12"/>
      <c r="Q86" s="69"/>
    </row>
    <row r="87" spans="1:17">
      <c r="A87" s="77"/>
      <c r="B87" s="73"/>
      <c r="C87" s="73"/>
      <c r="D87" s="19" t="s">
        <v>7</v>
      </c>
      <c r="E87" s="18">
        <v>0</v>
      </c>
      <c r="F87" s="18">
        <v>0</v>
      </c>
      <c r="G87" s="18">
        <f t="shared" si="37"/>
        <v>0</v>
      </c>
      <c r="H87" s="18">
        <v>0</v>
      </c>
      <c r="I87" s="13" t="s">
        <v>140</v>
      </c>
      <c r="J87" s="20"/>
      <c r="K87" s="12"/>
      <c r="L87" s="14"/>
      <c r="M87" s="12"/>
      <c r="N87" s="12"/>
      <c r="O87" s="12"/>
      <c r="P87" s="12"/>
      <c r="Q87" s="69"/>
    </row>
    <row r="88" spans="1:17" ht="25.5" customHeight="1">
      <c r="A88" s="77"/>
      <c r="B88" s="73"/>
      <c r="C88" s="73"/>
      <c r="D88" s="21" t="s">
        <v>13</v>
      </c>
      <c r="E88" s="18">
        <v>0</v>
      </c>
      <c r="F88" s="18">
        <v>0</v>
      </c>
      <c r="G88" s="18">
        <f t="shared" si="37"/>
        <v>0</v>
      </c>
      <c r="H88" s="18">
        <v>0</v>
      </c>
      <c r="I88" s="13" t="s">
        <v>140</v>
      </c>
      <c r="J88" s="20"/>
      <c r="K88" s="12"/>
      <c r="L88" s="14"/>
      <c r="M88" s="12"/>
      <c r="N88" s="12"/>
      <c r="O88" s="12"/>
      <c r="P88" s="12"/>
      <c r="Q88" s="69"/>
    </row>
    <row r="89" spans="1:17" ht="26.25" customHeight="1">
      <c r="A89" s="77"/>
      <c r="B89" s="73"/>
      <c r="C89" s="73"/>
      <c r="D89" s="19" t="s">
        <v>6</v>
      </c>
      <c r="E89" s="18">
        <v>0</v>
      </c>
      <c r="F89" s="18">
        <v>0</v>
      </c>
      <c r="G89" s="18">
        <f t="shared" si="37"/>
        <v>0</v>
      </c>
      <c r="H89" s="18">
        <v>0</v>
      </c>
      <c r="I89" s="13" t="s">
        <v>140</v>
      </c>
      <c r="J89" s="12"/>
      <c r="K89" s="12"/>
      <c r="L89" s="14"/>
      <c r="M89" s="12"/>
      <c r="N89" s="12"/>
      <c r="O89" s="12"/>
      <c r="P89" s="12"/>
      <c r="Q89" s="69"/>
    </row>
    <row r="90" spans="1:17" ht="15" customHeight="1">
      <c r="A90" s="77"/>
      <c r="B90" s="73" t="s">
        <v>170</v>
      </c>
      <c r="C90" s="73" t="s">
        <v>32</v>
      </c>
      <c r="D90" s="5" t="s">
        <v>3</v>
      </c>
      <c r="E90" s="18">
        <f>E91+E92+E93+E94+E95</f>
        <v>1865374.77</v>
      </c>
      <c r="F90" s="18">
        <f>F91+F92+F93+F94+F95</f>
        <v>1757571.67</v>
      </c>
      <c r="G90" s="18">
        <f t="shared" si="37"/>
        <v>-107803.10000000009</v>
      </c>
      <c r="H90" s="18">
        <f>H91+H92+H93+H94+H95</f>
        <v>1756021.8050000002</v>
      </c>
      <c r="I90" s="13">
        <f t="shared" ref="I90:I92" si="38">ROUND(H90/F90 *100,3)</f>
        <v>99.912000000000006</v>
      </c>
      <c r="J90" s="12">
        <v>3</v>
      </c>
      <c r="K90" s="12">
        <v>2</v>
      </c>
      <c r="L90" s="22">
        <f t="shared" ref="L90" si="39">(K90/J90)*100</f>
        <v>66.666666666666657</v>
      </c>
      <c r="M90" s="12">
        <v>3</v>
      </c>
      <c r="N90" s="12">
        <v>3</v>
      </c>
      <c r="O90" s="12">
        <v>0</v>
      </c>
      <c r="P90" s="12">
        <v>0</v>
      </c>
      <c r="Q90" s="69"/>
    </row>
    <row r="91" spans="1:17">
      <c r="A91" s="77"/>
      <c r="B91" s="75"/>
      <c r="C91" s="73"/>
      <c r="D91" s="19" t="s">
        <v>5</v>
      </c>
      <c r="E91" s="18">
        <v>1082968.73</v>
      </c>
      <c r="F91" s="18">
        <v>975165.63</v>
      </c>
      <c r="G91" s="18">
        <f t="shared" ref="G91:G96" si="40">F91-E91</f>
        <v>-107803.09999999998</v>
      </c>
      <c r="H91" s="18">
        <v>973615.78</v>
      </c>
      <c r="I91" s="13">
        <f t="shared" si="38"/>
        <v>99.840999999999994</v>
      </c>
      <c r="J91" s="20"/>
      <c r="K91" s="12"/>
      <c r="L91" s="14"/>
      <c r="M91" s="12"/>
      <c r="N91" s="12"/>
      <c r="O91" s="12"/>
      <c r="P91" s="12"/>
      <c r="Q91" s="69"/>
    </row>
    <row r="92" spans="1:17">
      <c r="A92" s="77"/>
      <c r="B92" s="75"/>
      <c r="C92" s="73"/>
      <c r="D92" s="21" t="s">
        <v>4</v>
      </c>
      <c r="E92" s="18">
        <v>782406.04</v>
      </c>
      <c r="F92" s="18">
        <v>782406.04</v>
      </c>
      <c r="G92" s="18">
        <f t="shared" si="40"/>
        <v>0</v>
      </c>
      <c r="H92" s="18">
        <v>782406.02500000002</v>
      </c>
      <c r="I92" s="13">
        <f t="shared" si="38"/>
        <v>100</v>
      </c>
      <c r="J92" s="20"/>
      <c r="K92" s="12"/>
      <c r="L92" s="14"/>
      <c r="M92" s="12"/>
      <c r="N92" s="12"/>
      <c r="O92" s="12"/>
      <c r="P92" s="12"/>
      <c r="Q92" s="69"/>
    </row>
    <row r="93" spans="1:17">
      <c r="A93" s="77"/>
      <c r="B93" s="75"/>
      <c r="C93" s="73"/>
      <c r="D93" s="19" t="s">
        <v>7</v>
      </c>
      <c r="E93" s="18">
        <v>0</v>
      </c>
      <c r="F93" s="18">
        <v>0</v>
      </c>
      <c r="G93" s="18">
        <f t="shared" si="40"/>
        <v>0</v>
      </c>
      <c r="H93" s="18">
        <v>0</v>
      </c>
      <c r="I93" s="13" t="s">
        <v>140</v>
      </c>
      <c r="J93" s="20"/>
      <c r="K93" s="12"/>
      <c r="L93" s="14"/>
      <c r="M93" s="12"/>
      <c r="N93" s="12"/>
      <c r="O93" s="12"/>
      <c r="P93" s="12"/>
      <c r="Q93" s="69"/>
    </row>
    <row r="94" spans="1:17" ht="23.25" customHeight="1">
      <c r="A94" s="77"/>
      <c r="B94" s="75"/>
      <c r="C94" s="73"/>
      <c r="D94" s="21" t="s">
        <v>13</v>
      </c>
      <c r="E94" s="18">
        <v>0</v>
      </c>
      <c r="F94" s="18">
        <v>0</v>
      </c>
      <c r="G94" s="18">
        <f t="shared" si="40"/>
        <v>0</v>
      </c>
      <c r="H94" s="18">
        <v>0</v>
      </c>
      <c r="I94" s="13" t="s">
        <v>140</v>
      </c>
      <c r="J94" s="20"/>
      <c r="K94" s="12"/>
      <c r="L94" s="14"/>
      <c r="M94" s="12"/>
      <c r="N94" s="12"/>
      <c r="O94" s="12"/>
      <c r="P94" s="12"/>
      <c r="Q94" s="69"/>
    </row>
    <row r="95" spans="1:17" ht="48.75" customHeight="1">
      <c r="A95" s="77"/>
      <c r="B95" s="75"/>
      <c r="C95" s="73"/>
      <c r="D95" s="21" t="s">
        <v>6</v>
      </c>
      <c r="E95" s="23">
        <v>0</v>
      </c>
      <c r="F95" s="23">
        <v>0</v>
      </c>
      <c r="G95" s="23">
        <f t="shared" si="40"/>
        <v>0</v>
      </c>
      <c r="H95" s="23">
        <v>0</v>
      </c>
      <c r="I95" s="24" t="s">
        <v>140</v>
      </c>
      <c r="J95" s="25"/>
      <c r="K95" s="25"/>
      <c r="L95" s="26"/>
      <c r="M95" s="12"/>
      <c r="N95" s="12"/>
      <c r="O95" s="12"/>
      <c r="P95" s="12"/>
      <c r="Q95" s="69"/>
    </row>
    <row r="96" spans="1:17">
      <c r="A96" s="77"/>
      <c r="B96" s="73" t="s">
        <v>19</v>
      </c>
      <c r="C96" s="73" t="s">
        <v>32</v>
      </c>
      <c r="D96" s="5" t="s">
        <v>3</v>
      </c>
      <c r="E96" s="18">
        <f>E97+E98+E99+E100+E101</f>
        <v>145470.29999999999</v>
      </c>
      <c r="F96" s="18">
        <f>F97+F98+F99+F100+F101</f>
        <v>395470.03700000001</v>
      </c>
      <c r="G96" s="18">
        <f t="shared" si="40"/>
        <v>249999.73700000002</v>
      </c>
      <c r="H96" s="18">
        <f>H97+H98+H99+H100+H101</f>
        <v>395470.03599999996</v>
      </c>
      <c r="I96" s="13">
        <f t="shared" ref="I96:I98" si="41">ROUND(H96/F96 *100,3)</f>
        <v>100</v>
      </c>
      <c r="J96" s="12">
        <v>7</v>
      </c>
      <c r="K96" s="12">
        <v>7</v>
      </c>
      <c r="L96" s="12">
        <f t="shared" ref="L96" si="42">(K96/J96)*100</f>
        <v>100</v>
      </c>
      <c r="M96" s="12">
        <v>10</v>
      </c>
      <c r="N96" s="12">
        <v>10</v>
      </c>
      <c r="O96" s="12">
        <v>0</v>
      </c>
      <c r="P96" s="12">
        <v>0</v>
      </c>
      <c r="Q96" s="69"/>
    </row>
    <row r="97" spans="1:17">
      <c r="A97" s="77"/>
      <c r="B97" s="75"/>
      <c r="C97" s="73"/>
      <c r="D97" s="19" t="s">
        <v>5</v>
      </c>
      <c r="E97" s="18">
        <v>88258.49</v>
      </c>
      <c r="F97" s="18">
        <v>338258.49</v>
      </c>
      <c r="G97" s="18">
        <f t="shared" ref="G97:G102" si="43">F97-E97</f>
        <v>250000</v>
      </c>
      <c r="H97" s="18">
        <v>338258.49</v>
      </c>
      <c r="I97" s="13">
        <f t="shared" si="41"/>
        <v>100</v>
      </c>
      <c r="J97" s="20"/>
      <c r="K97" s="12"/>
      <c r="L97" s="14"/>
      <c r="M97" s="12"/>
      <c r="N97" s="12"/>
      <c r="O97" s="12"/>
      <c r="P97" s="12"/>
      <c r="Q97" s="69"/>
    </row>
    <row r="98" spans="1:17">
      <c r="A98" s="77"/>
      <c r="B98" s="75"/>
      <c r="C98" s="73"/>
      <c r="D98" s="21" t="s">
        <v>4</v>
      </c>
      <c r="E98" s="18">
        <v>57211.81</v>
      </c>
      <c r="F98" s="18">
        <v>57211.546999999999</v>
      </c>
      <c r="G98" s="18">
        <f t="shared" si="43"/>
        <v>-0.26299999999901047</v>
      </c>
      <c r="H98" s="18">
        <v>57211.546000000002</v>
      </c>
      <c r="I98" s="13">
        <f t="shared" si="41"/>
        <v>100</v>
      </c>
      <c r="J98" s="20"/>
      <c r="K98" s="12"/>
      <c r="L98" s="14"/>
      <c r="M98" s="12"/>
      <c r="N98" s="12"/>
      <c r="O98" s="12"/>
      <c r="P98" s="12"/>
      <c r="Q98" s="69"/>
    </row>
    <row r="99" spans="1:17">
      <c r="A99" s="77"/>
      <c r="B99" s="75"/>
      <c r="C99" s="73"/>
      <c r="D99" s="19" t="s">
        <v>7</v>
      </c>
      <c r="E99" s="18">
        <v>0</v>
      </c>
      <c r="F99" s="18">
        <v>0</v>
      </c>
      <c r="G99" s="18">
        <f t="shared" si="43"/>
        <v>0</v>
      </c>
      <c r="H99" s="18">
        <v>0</v>
      </c>
      <c r="I99" s="13" t="s">
        <v>140</v>
      </c>
      <c r="J99" s="20"/>
      <c r="K99" s="12"/>
      <c r="L99" s="14"/>
      <c r="M99" s="12"/>
      <c r="N99" s="12"/>
      <c r="O99" s="12"/>
      <c r="P99" s="12"/>
      <c r="Q99" s="69"/>
    </row>
    <row r="100" spans="1:17" ht="22.5">
      <c r="A100" s="77"/>
      <c r="B100" s="75"/>
      <c r="C100" s="73"/>
      <c r="D100" s="21" t="s">
        <v>13</v>
      </c>
      <c r="E100" s="18">
        <v>0</v>
      </c>
      <c r="F100" s="18">
        <v>0</v>
      </c>
      <c r="G100" s="18">
        <f t="shared" si="43"/>
        <v>0</v>
      </c>
      <c r="H100" s="18">
        <v>0</v>
      </c>
      <c r="I100" s="13" t="s">
        <v>140</v>
      </c>
      <c r="J100" s="20"/>
      <c r="K100" s="12"/>
      <c r="L100" s="14"/>
      <c r="M100" s="12"/>
      <c r="N100" s="12"/>
      <c r="O100" s="12"/>
      <c r="P100" s="12"/>
      <c r="Q100" s="69"/>
    </row>
    <row r="101" spans="1:17" ht="24" customHeight="1">
      <c r="A101" s="77"/>
      <c r="B101" s="75"/>
      <c r="C101" s="73"/>
      <c r="D101" s="21" t="s">
        <v>6</v>
      </c>
      <c r="E101" s="18">
        <v>0</v>
      </c>
      <c r="F101" s="18">
        <v>0</v>
      </c>
      <c r="G101" s="18">
        <f t="shared" si="43"/>
        <v>0</v>
      </c>
      <c r="H101" s="18">
        <v>0</v>
      </c>
      <c r="I101" s="13" t="s">
        <v>140</v>
      </c>
      <c r="J101" s="12"/>
      <c r="K101" s="12"/>
      <c r="L101" s="14"/>
      <c r="M101" s="12"/>
      <c r="N101" s="12"/>
      <c r="O101" s="12"/>
      <c r="P101" s="12"/>
      <c r="Q101" s="69"/>
    </row>
    <row r="102" spans="1:17">
      <c r="A102" s="77"/>
      <c r="B102" s="73" t="s">
        <v>20</v>
      </c>
      <c r="C102" s="73" t="s">
        <v>32</v>
      </c>
      <c r="D102" s="5" t="s">
        <v>3</v>
      </c>
      <c r="E102" s="18">
        <f>E103+E104+E105+E106+E107</f>
        <v>285823.99</v>
      </c>
      <c r="F102" s="18">
        <f>F103+F104+F105+F106+F107</f>
        <v>285824.00199999998</v>
      </c>
      <c r="G102" s="18">
        <f t="shared" si="43"/>
        <v>1.1999999987892807E-2</v>
      </c>
      <c r="H102" s="18">
        <f>H103+H104+H105+H106+H107</f>
        <v>285676.66100000002</v>
      </c>
      <c r="I102" s="13">
        <f t="shared" ref="I102:I104" si="44">ROUND(H102/F102 *100,3)</f>
        <v>99.947999999999993</v>
      </c>
      <c r="J102" s="12">
        <v>2</v>
      </c>
      <c r="K102" s="12">
        <v>2</v>
      </c>
      <c r="L102" s="12">
        <f t="shared" ref="L102" si="45">(K102/J102)*100</f>
        <v>100</v>
      </c>
      <c r="M102" s="12">
        <v>6</v>
      </c>
      <c r="N102" s="12">
        <v>6</v>
      </c>
      <c r="O102" s="12">
        <v>12</v>
      </c>
      <c r="P102" s="12">
        <v>12</v>
      </c>
      <c r="Q102" s="69"/>
    </row>
    <row r="103" spans="1:17">
      <c r="A103" s="77"/>
      <c r="B103" s="75"/>
      <c r="C103" s="73"/>
      <c r="D103" s="19" t="s">
        <v>5</v>
      </c>
      <c r="E103" s="18">
        <v>32131.8</v>
      </c>
      <c r="F103" s="18">
        <v>32131.8</v>
      </c>
      <c r="G103" s="18">
        <f t="shared" ref="G103:G108" si="46">F103-E103</f>
        <v>0</v>
      </c>
      <c r="H103" s="18">
        <v>32005.09</v>
      </c>
      <c r="I103" s="13">
        <f t="shared" si="44"/>
        <v>99.605999999999995</v>
      </c>
      <c r="J103" s="20"/>
      <c r="K103" s="12"/>
      <c r="L103" s="14"/>
      <c r="M103" s="12"/>
      <c r="N103" s="12"/>
      <c r="O103" s="12"/>
      <c r="P103" s="12"/>
      <c r="Q103" s="69"/>
    </row>
    <row r="104" spans="1:17">
      <c r="A104" s="77"/>
      <c r="B104" s="75"/>
      <c r="C104" s="73"/>
      <c r="D104" s="21" t="s">
        <v>4</v>
      </c>
      <c r="E104" s="18">
        <v>253692.19</v>
      </c>
      <c r="F104" s="18">
        <v>253692.20199999999</v>
      </c>
      <c r="G104" s="18">
        <f t="shared" si="46"/>
        <v>1.1999999987892807E-2</v>
      </c>
      <c r="H104" s="18">
        <v>253671.571</v>
      </c>
      <c r="I104" s="13">
        <f t="shared" si="44"/>
        <v>99.992000000000004</v>
      </c>
      <c r="J104" s="20"/>
      <c r="K104" s="12"/>
      <c r="L104" s="14"/>
      <c r="M104" s="12"/>
      <c r="N104" s="12"/>
      <c r="O104" s="12"/>
      <c r="P104" s="12"/>
      <c r="Q104" s="69"/>
    </row>
    <row r="105" spans="1:17">
      <c r="A105" s="77"/>
      <c r="B105" s="75"/>
      <c r="C105" s="73"/>
      <c r="D105" s="19" t="s">
        <v>7</v>
      </c>
      <c r="E105" s="18">
        <v>0</v>
      </c>
      <c r="F105" s="18">
        <v>0</v>
      </c>
      <c r="G105" s="18">
        <f t="shared" si="46"/>
        <v>0</v>
      </c>
      <c r="H105" s="18">
        <v>0</v>
      </c>
      <c r="I105" s="13" t="s">
        <v>140</v>
      </c>
      <c r="J105" s="20"/>
      <c r="K105" s="12"/>
      <c r="L105" s="14"/>
      <c r="M105" s="12"/>
      <c r="N105" s="12"/>
      <c r="O105" s="12"/>
      <c r="P105" s="12"/>
      <c r="Q105" s="69"/>
    </row>
    <row r="106" spans="1:17" ht="22.5" customHeight="1">
      <c r="A106" s="77"/>
      <c r="B106" s="75"/>
      <c r="C106" s="73"/>
      <c r="D106" s="21" t="s">
        <v>13</v>
      </c>
      <c r="E106" s="18">
        <v>0</v>
      </c>
      <c r="F106" s="18">
        <v>0</v>
      </c>
      <c r="G106" s="18">
        <f t="shared" si="46"/>
        <v>0</v>
      </c>
      <c r="H106" s="18">
        <v>0</v>
      </c>
      <c r="I106" s="13" t="s">
        <v>140</v>
      </c>
      <c r="J106" s="20"/>
      <c r="K106" s="12"/>
      <c r="L106" s="14"/>
      <c r="M106" s="12"/>
      <c r="N106" s="12"/>
      <c r="O106" s="12"/>
      <c r="P106" s="12"/>
      <c r="Q106" s="69"/>
    </row>
    <row r="107" spans="1:17" ht="25.5" customHeight="1">
      <c r="A107" s="77"/>
      <c r="B107" s="75"/>
      <c r="C107" s="73"/>
      <c r="D107" s="21" t="s">
        <v>6</v>
      </c>
      <c r="E107" s="18">
        <v>0</v>
      </c>
      <c r="F107" s="18">
        <v>0</v>
      </c>
      <c r="G107" s="18">
        <f t="shared" si="46"/>
        <v>0</v>
      </c>
      <c r="H107" s="18">
        <v>0</v>
      </c>
      <c r="I107" s="13" t="s">
        <v>140</v>
      </c>
      <c r="J107" s="12"/>
      <c r="K107" s="12"/>
      <c r="L107" s="14"/>
      <c r="M107" s="12"/>
      <c r="N107" s="12"/>
      <c r="O107" s="12"/>
      <c r="P107" s="12"/>
      <c r="Q107" s="69"/>
    </row>
    <row r="108" spans="1:17" ht="21.75" customHeight="1">
      <c r="A108" s="77"/>
      <c r="B108" s="73" t="s">
        <v>169</v>
      </c>
      <c r="C108" s="73" t="s">
        <v>32</v>
      </c>
      <c r="D108" s="5" t="s">
        <v>3</v>
      </c>
      <c r="E108" s="18">
        <f>E109+E110+E111+E112+E113</f>
        <v>3242857.6399999997</v>
      </c>
      <c r="F108" s="18">
        <f>F109+F110+F111+F112+F113</f>
        <v>3277630.5789999999</v>
      </c>
      <c r="G108" s="18">
        <f t="shared" si="46"/>
        <v>34772.939000000246</v>
      </c>
      <c r="H108" s="18">
        <f>H109+H110+H111+H112+H113</f>
        <v>3270726.7290000003</v>
      </c>
      <c r="I108" s="13">
        <f t="shared" ref="I108:I110" si="47">ROUND(H108/F108 *100,3)</f>
        <v>99.789000000000001</v>
      </c>
      <c r="J108" s="12">
        <v>3</v>
      </c>
      <c r="K108" s="12">
        <v>3</v>
      </c>
      <c r="L108" s="22">
        <f t="shared" ref="L108" si="48">(K108/J108)*100</f>
        <v>100</v>
      </c>
      <c r="M108" s="12">
        <v>5</v>
      </c>
      <c r="N108" s="12">
        <v>5</v>
      </c>
      <c r="O108" s="12">
        <v>0</v>
      </c>
      <c r="P108" s="12">
        <v>0</v>
      </c>
      <c r="Q108" s="69"/>
    </row>
    <row r="109" spans="1:17">
      <c r="A109" s="77"/>
      <c r="B109" s="73"/>
      <c r="C109" s="73"/>
      <c r="D109" s="19" t="s">
        <v>5</v>
      </c>
      <c r="E109" s="18">
        <v>1022305.2</v>
      </c>
      <c r="F109" s="18">
        <v>1022305.2</v>
      </c>
      <c r="G109" s="18">
        <f t="shared" ref="G109:G114" si="49">F109-E109</f>
        <v>0</v>
      </c>
      <c r="H109" s="18">
        <v>1021722.08</v>
      </c>
      <c r="I109" s="13">
        <f t="shared" si="47"/>
        <v>99.942999999999998</v>
      </c>
      <c r="J109" s="20"/>
      <c r="K109" s="12"/>
      <c r="L109" s="14"/>
      <c r="M109" s="12"/>
      <c r="N109" s="12"/>
      <c r="O109" s="12"/>
      <c r="P109" s="12"/>
      <c r="Q109" s="69"/>
    </row>
    <row r="110" spans="1:17">
      <c r="A110" s="77"/>
      <c r="B110" s="73"/>
      <c r="C110" s="73"/>
      <c r="D110" s="21" t="s">
        <v>4</v>
      </c>
      <c r="E110" s="18">
        <v>2220552.44</v>
      </c>
      <c r="F110" s="18">
        <v>2255325.3790000002</v>
      </c>
      <c r="G110" s="18">
        <f t="shared" si="49"/>
        <v>34772.939000000246</v>
      </c>
      <c r="H110" s="18">
        <v>2249004.6490000002</v>
      </c>
      <c r="I110" s="13">
        <f t="shared" si="47"/>
        <v>99.72</v>
      </c>
      <c r="J110" s="20"/>
      <c r="K110" s="12"/>
      <c r="L110" s="14"/>
      <c r="M110" s="12"/>
      <c r="N110" s="12"/>
      <c r="O110" s="12"/>
      <c r="P110" s="12"/>
      <c r="Q110" s="69"/>
    </row>
    <row r="111" spans="1:17">
      <c r="A111" s="77"/>
      <c r="B111" s="73"/>
      <c r="C111" s="73"/>
      <c r="D111" s="19" t="s">
        <v>7</v>
      </c>
      <c r="E111" s="18">
        <v>0</v>
      </c>
      <c r="F111" s="18">
        <v>0</v>
      </c>
      <c r="G111" s="18">
        <f t="shared" si="49"/>
        <v>0</v>
      </c>
      <c r="H111" s="18">
        <v>0</v>
      </c>
      <c r="I111" s="13" t="s">
        <v>140</v>
      </c>
      <c r="J111" s="20"/>
      <c r="K111" s="12"/>
      <c r="L111" s="14"/>
      <c r="M111" s="12"/>
      <c r="N111" s="12"/>
      <c r="O111" s="12"/>
      <c r="P111" s="12"/>
      <c r="Q111" s="69"/>
    </row>
    <row r="112" spans="1:17" ht="22.5">
      <c r="A112" s="77"/>
      <c r="B112" s="73"/>
      <c r="C112" s="73"/>
      <c r="D112" s="21" t="s">
        <v>13</v>
      </c>
      <c r="E112" s="18">
        <v>0</v>
      </c>
      <c r="F112" s="18">
        <v>0</v>
      </c>
      <c r="G112" s="18">
        <f t="shared" si="49"/>
        <v>0</v>
      </c>
      <c r="H112" s="18">
        <v>0</v>
      </c>
      <c r="I112" s="13" t="s">
        <v>140</v>
      </c>
      <c r="J112" s="20"/>
      <c r="K112" s="12"/>
      <c r="L112" s="14"/>
      <c r="M112" s="12"/>
      <c r="N112" s="12"/>
      <c r="O112" s="12"/>
      <c r="P112" s="12"/>
      <c r="Q112" s="69"/>
    </row>
    <row r="113" spans="1:17" ht="26.25" customHeight="1">
      <c r="A113" s="77"/>
      <c r="B113" s="73"/>
      <c r="C113" s="73"/>
      <c r="D113" s="21" t="s">
        <v>6</v>
      </c>
      <c r="E113" s="18">
        <v>0</v>
      </c>
      <c r="F113" s="18">
        <v>0</v>
      </c>
      <c r="G113" s="18">
        <f t="shared" si="49"/>
        <v>0</v>
      </c>
      <c r="H113" s="18">
        <v>0</v>
      </c>
      <c r="I113" s="13" t="s">
        <v>140</v>
      </c>
      <c r="J113" s="12"/>
      <c r="K113" s="12"/>
      <c r="L113" s="14"/>
      <c r="M113" s="12"/>
      <c r="N113" s="12"/>
      <c r="O113" s="12"/>
      <c r="P113" s="12"/>
      <c r="Q113" s="69"/>
    </row>
    <row r="114" spans="1:17" ht="21.75" customHeight="1">
      <c r="A114" s="77"/>
      <c r="B114" s="73" t="s">
        <v>21</v>
      </c>
      <c r="C114" s="73" t="s">
        <v>32</v>
      </c>
      <c r="D114" s="5" t="s">
        <v>3</v>
      </c>
      <c r="E114" s="18">
        <f>E115+E116+E117+E118+E119</f>
        <v>1853977.51</v>
      </c>
      <c r="F114" s="18">
        <f>F115+F116+F117+F118+F119</f>
        <v>1853977.5090000001</v>
      </c>
      <c r="G114" s="18">
        <f t="shared" si="49"/>
        <v>-9.9999993108212948E-4</v>
      </c>
      <c r="H114" s="18">
        <f>H115+H116+H117+H118+H119</f>
        <v>1853977.5090000001</v>
      </c>
      <c r="I114" s="13">
        <f t="shared" ref="I114:I116" si="50">ROUND(H114/F114 *100,3)</f>
        <v>100</v>
      </c>
      <c r="J114" s="12">
        <v>5</v>
      </c>
      <c r="K114" s="12">
        <v>3</v>
      </c>
      <c r="L114" s="12">
        <f t="shared" ref="L114" si="51">(K114/J114)*100</f>
        <v>60</v>
      </c>
      <c r="M114" s="12">
        <v>7</v>
      </c>
      <c r="N114" s="12">
        <v>7</v>
      </c>
      <c r="O114" s="12">
        <v>16</v>
      </c>
      <c r="P114" s="12">
        <v>16</v>
      </c>
      <c r="Q114" s="69"/>
    </row>
    <row r="115" spans="1:17">
      <c r="A115" s="77"/>
      <c r="B115" s="73"/>
      <c r="C115" s="73"/>
      <c r="D115" s="19" t="s">
        <v>5</v>
      </c>
      <c r="E115" s="18">
        <v>9957.1</v>
      </c>
      <c r="F115" s="18">
        <v>9957.1</v>
      </c>
      <c r="G115" s="18">
        <f t="shared" ref="G115:G120" si="52">F115-E115</f>
        <v>0</v>
      </c>
      <c r="H115" s="18">
        <v>9957.1</v>
      </c>
      <c r="I115" s="13">
        <f t="shared" si="50"/>
        <v>100</v>
      </c>
      <c r="J115" s="20"/>
      <c r="K115" s="12"/>
      <c r="L115" s="12"/>
      <c r="M115" s="12"/>
      <c r="N115" s="12"/>
      <c r="O115" s="12"/>
      <c r="P115" s="12"/>
      <c r="Q115" s="69"/>
    </row>
    <row r="116" spans="1:17">
      <c r="A116" s="77"/>
      <c r="B116" s="73"/>
      <c r="C116" s="73"/>
      <c r="D116" s="21" t="s">
        <v>4</v>
      </c>
      <c r="E116" s="18">
        <v>1844020.41</v>
      </c>
      <c r="F116" s="18">
        <v>1844020.409</v>
      </c>
      <c r="G116" s="18">
        <f t="shared" si="52"/>
        <v>-9.9999993108212948E-4</v>
      </c>
      <c r="H116" s="18">
        <v>1844020.409</v>
      </c>
      <c r="I116" s="13">
        <f t="shared" si="50"/>
        <v>100</v>
      </c>
      <c r="J116" s="20"/>
      <c r="K116" s="12"/>
      <c r="L116" s="12"/>
      <c r="M116" s="12"/>
      <c r="N116" s="12"/>
      <c r="O116" s="12"/>
      <c r="P116" s="12"/>
      <c r="Q116" s="69"/>
    </row>
    <row r="117" spans="1:17">
      <c r="A117" s="77"/>
      <c r="B117" s="73"/>
      <c r="C117" s="73"/>
      <c r="D117" s="19" t="s">
        <v>7</v>
      </c>
      <c r="E117" s="18">
        <v>0</v>
      </c>
      <c r="F117" s="18">
        <v>0</v>
      </c>
      <c r="G117" s="18">
        <f t="shared" si="52"/>
        <v>0</v>
      </c>
      <c r="H117" s="18">
        <v>0</v>
      </c>
      <c r="I117" s="13" t="s">
        <v>140</v>
      </c>
      <c r="J117" s="20"/>
      <c r="K117" s="12"/>
      <c r="L117" s="12"/>
      <c r="M117" s="12"/>
      <c r="N117" s="12"/>
      <c r="O117" s="12"/>
      <c r="P117" s="12"/>
      <c r="Q117" s="69"/>
    </row>
    <row r="118" spans="1:17" ht="22.5">
      <c r="A118" s="77"/>
      <c r="B118" s="73"/>
      <c r="C118" s="73"/>
      <c r="D118" s="21" t="s">
        <v>13</v>
      </c>
      <c r="E118" s="18">
        <v>0</v>
      </c>
      <c r="F118" s="18">
        <v>0</v>
      </c>
      <c r="G118" s="18">
        <f t="shared" si="52"/>
        <v>0</v>
      </c>
      <c r="H118" s="18">
        <v>0</v>
      </c>
      <c r="I118" s="13" t="s">
        <v>140</v>
      </c>
      <c r="J118" s="20"/>
      <c r="K118" s="12"/>
      <c r="L118" s="12"/>
      <c r="M118" s="12"/>
      <c r="N118" s="12"/>
      <c r="O118" s="12"/>
      <c r="P118" s="12"/>
      <c r="Q118" s="69"/>
    </row>
    <row r="119" spans="1:17" ht="24" customHeight="1">
      <c r="A119" s="77"/>
      <c r="B119" s="73"/>
      <c r="C119" s="73"/>
      <c r="D119" s="21" t="s">
        <v>6</v>
      </c>
      <c r="E119" s="18">
        <v>0</v>
      </c>
      <c r="F119" s="18">
        <v>0</v>
      </c>
      <c r="G119" s="18">
        <f t="shared" si="52"/>
        <v>0</v>
      </c>
      <c r="H119" s="18">
        <v>0</v>
      </c>
      <c r="I119" s="13" t="s">
        <v>140</v>
      </c>
      <c r="J119" s="20"/>
      <c r="K119" s="12"/>
      <c r="L119" s="12"/>
      <c r="M119" s="12"/>
      <c r="N119" s="12"/>
      <c r="O119" s="12"/>
      <c r="P119" s="12"/>
      <c r="Q119" s="69"/>
    </row>
    <row r="120" spans="1:17" ht="20.25" customHeight="1">
      <c r="A120" s="77"/>
      <c r="B120" s="73" t="s">
        <v>22</v>
      </c>
      <c r="C120" s="73" t="s">
        <v>32</v>
      </c>
      <c r="D120" s="5" t="s">
        <v>3</v>
      </c>
      <c r="E120" s="18">
        <f>E121+E122+E123+E124+E125</f>
        <v>468026.63</v>
      </c>
      <c r="F120" s="18">
        <f>F121+F122+F123+F124+F125</f>
        <v>458996.63299999997</v>
      </c>
      <c r="G120" s="18">
        <f t="shared" si="52"/>
        <v>-9029.9970000000321</v>
      </c>
      <c r="H120" s="18">
        <f>H121+H122+H123+H124+H125</f>
        <v>456543.71799999999</v>
      </c>
      <c r="I120" s="13">
        <f t="shared" ref="I120:I122" si="53">ROUND(H120/F120 *100,3)</f>
        <v>99.465999999999994</v>
      </c>
      <c r="J120" s="12">
        <v>1</v>
      </c>
      <c r="K120" s="12">
        <v>1</v>
      </c>
      <c r="L120" s="12">
        <f t="shared" ref="L120" si="54">(K120/J120)*100</f>
        <v>100</v>
      </c>
      <c r="M120" s="12">
        <v>6</v>
      </c>
      <c r="N120" s="12">
        <v>6</v>
      </c>
      <c r="O120" s="12">
        <v>0</v>
      </c>
      <c r="P120" s="12">
        <v>0</v>
      </c>
      <c r="Q120" s="69"/>
    </row>
    <row r="121" spans="1:17">
      <c r="A121" s="77"/>
      <c r="B121" s="73"/>
      <c r="C121" s="73"/>
      <c r="D121" s="19" t="s">
        <v>5</v>
      </c>
      <c r="E121" s="18">
        <v>42355</v>
      </c>
      <c r="F121" s="18">
        <v>33325</v>
      </c>
      <c r="G121" s="18">
        <f t="shared" ref="G121:G126" si="55">F121-E121</f>
        <v>-9030</v>
      </c>
      <c r="H121" s="18">
        <v>33325</v>
      </c>
      <c r="I121" s="13">
        <f t="shared" si="53"/>
        <v>100</v>
      </c>
      <c r="J121" s="20"/>
      <c r="K121" s="12"/>
      <c r="L121" s="12"/>
      <c r="M121" s="12"/>
      <c r="N121" s="12"/>
      <c r="O121" s="12"/>
      <c r="P121" s="12"/>
      <c r="Q121" s="69"/>
    </row>
    <row r="122" spans="1:17">
      <c r="A122" s="77"/>
      <c r="B122" s="73"/>
      <c r="C122" s="73"/>
      <c r="D122" s="21" t="s">
        <v>4</v>
      </c>
      <c r="E122" s="18">
        <v>425671.63</v>
      </c>
      <c r="F122" s="18">
        <v>425671.63299999997</v>
      </c>
      <c r="G122" s="18">
        <f t="shared" si="55"/>
        <v>2.9999999678693712E-3</v>
      </c>
      <c r="H122" s="18">
        <v>423218.71799999999</v>
      </c>
      <c r="I122" s="13">
        <f t="shared" si="53"/>
        <v>99.424000000000007</v>
      </c>
      <c r="J122" s="20"/>
      <c r="K122" s="12"/>
      <c r="L122" s="12"/>
      <c r="M122" s="12"/>
      <c r="N122" s="12"/>
      <c r="O122" s="12"/>
      <c r="P122" s="12"/>
      <c r="Q122" s="69"/>
    </row>
    <row r="123" spans="1:17">
      <c r="A123" s="77"/>
      <c r="B123" s="73"/>
      <c r="C123" s="73"/>
      <c r="D123" s="19" t="s">
        <v>7</v>
      </c>
      <c r="E123" s="18">
        <v>0</v>
      </c>
      <c r="F123" s="18">
        <v>0</v>
      </c>
      <c r="G123" s="18">
        <f t="shared" si="55"/>
        <v>0</v>
      </c>
      <c r="H123" s="18">
        <v>0</v>
      </c>
      <c r="I123" s="17" t="s">
        <v>140</v>
      </c>
      <c r="J123" s="20"/>
      <c r="K123" s="12"/>
      <c r="L123" s="14"/>
      <c r="M123" s="12"/>
      <c r="N123" s="12"/>
      <c r="O123" s="12"/>
      <c r="P123" s="12"/>
      <c r="Q123" s="69"/>
    </row>
    <row r="124" spans="1:17" ht="23.25" customHeight="1">
      <c r="A124" s="77"/>
      <c r="B124" s="73"/>
      <c r="C124" s="73"/>
      <c r="D124" s="21" t="s">
        <v>13</v>
      </c>
      <c r="E124" s="18">
        <v>0</v>
      </c>
      <c r="F124" s="18">
        <v>0</v>
      </c>
      <c r="G124" s="18">
        <f t="shared" si="55"/>
        <v>0</v>
      </c>
      <c r="H124" s="18">
        <v>0</v>
      </c>
      <c r="I124" s="17" t="s">
        <v>140</v>
      </c>
      <c r="J124" s="20"/>
      <c r="K124" s="12"/>
      <c r="L124" s="14"/>
      <c r="M124" s="12"/>
      <c r="N124" s="12"/>
      <c r="O124" s="12"/>
      <c r="P124" s="12"/>
      <c r="Q124" s="69"/>
    </row>
    <row r="125" spans="1:17" ht="24" customHeight="1">
      <c r="A125" s="77"/>
      <c r="B125" s="73"/>
      <c r="C125" s="73"/>
      <c r="D125" s="21" t="s">
        <v>6</v>
      </c>
      <c r="E125" s="18">
        <v>0</v>
      </c>
      <c r="F125" s="18">
        <v>0</v>
      </c>
      <c r="G125" s="18">
        <f t="shared" si="55"/>
        <v>0</v>
      </c>
      <c r="H125" s="18">
        <v>0</v>
      </c>
      <c r="I125" s="17" t="s">
        <v>140</v>
      </c>
      <c r="J125" s="12"/>
      <c r="K125" s="12"/>
      <c r="L125" s="14"/>
      <c r="M125" s="12"/>
      <c r="N125" s="12"/>
      <c r="O125" s="12"/>
      <c r="P125" s="12"/>
      <c r="Q125" s="69"/>
    </row>
    <row r="126" spans="1:17" ht="21.75" customHeight="1">
      <c r="A126" s="77"/>
      <c r="B126" s="73" t="s">
        <v>191</v>
      </c>
      <c r="C126" s="73" t="s">
        <v>32</v>
      </c>
      <c r="D126" s="5" t="s">
        <v>3</v>
      </c>
      <c r="E126" s="18">
        <f>E127+E128+E129+E130+E131</f>
        <v>7893411.4699999997</v>
      </c>
      <c r="F126" s="18">
        <f>F127+F128+F129+F130+F131</f>
        <v>8036822.4270000001</v>
      </c>
      <c r="G126" s="18">
        <f t="shared" si="55"/>
        <v>143410.9570000004</v>
      </c>
      <c r="H126" s="18">
        <f>H127+H128+H129+H130+H131</f>
        <v>7958285.5099999998</v>
      </c>
      <c r="I126" s="13">
        <f t="shared" ref="I126" si="56">ROUND(H126/F126 *100,3)</f>
        <v>99.022999999999996</v>
      </c>
      <c r="J126" s="12">
        <v>5</v>
      </c>
      <c r="K126" s="12">
        <v>5</v>
      </c>
      <c r="L126" s="12">
        <f t="shared" ref="L126" si="57">(K126/J126)*100</f>
        <v>100</v>
      </c>
      <c r="M126" s="12">
        <v>4</v>
      </c>
      <c r="N126" s="12">
        <v>4</v>
      </c>
      <c r="O126" s="12">
        <v>0</v>
      </c>
      <c r="P126" s="12">
        <v>0</v>
      </c>
      <c r="Q126" s="69"/>
    </row>
    <row r="127" spans="1:17">
      <c r="A127" s="77"/>
      <c r="B127" s="73"/>
      <c r="C127" s="73"/>
      <c r="D127" s="19" t="s">
        <v>5</v>
      </c>
      <c r="E127" s="18">
        <v>1062852.9099999999</v>
      </c>
      <c r="F127" s="18">
        <v>1198100.01</v>
      </c>
      <c r="G127" s="18">
        <f t="shared" ref="G127:G132" si="58">F127-E127</f>
        <v>135247.10000000009</v>
      </c>
      <c r="H127" s="18">
        <v>1120711.7</v>
      </c>
      <c r="I127" s="13">
        <f t="shared" ref="I127:I128" si="59">ROUND(H127/F127 *100,3)</f>
        <v>93.540999999999997</v>
      </c>
      <c r="J127" s="20"/>
      <c r="K127" s="12"/>
      <c r="L127" s="14"/>
      <c r="M127" s="12"/>
      <c r="N127" s="12"/>
      <c r="O127" s="12"/>
      <c r="P127" s="12"/>
      <c r="Q127" s="69"/>
    </row>
    <row r="128" spans="1:17">
      <c r="A128" s="77"/>
      <c r="B128" s="73"/>
      <c r="C128" s="73"/>
      <c r="D128" s="21" t="s">
        <v>4</v>
      </c>
      <c r="E128" s="18">
        <v>6830558.5599999996</v>
      </c>
      <c r="F128" s="18">
        <v>6838722.4170000004</v>
      </c>
      <c r="G128" s="18">
        <f t="shared" si="58"/>
        <v>8163.8570000007749</v>
      </c>
      <c r="H128" s="18">
        <v>6837573.8099999996</v>
      </c>
      <c r="I128" s="13">
        <f t="shared" si="59"/>
        <v>99.983000000000004</v>
      </c>
      <c r="J128" s="20"/>
      <c r="K128" s="12"/>
      <c r="L128" s="14"/>
      <c r="M128" s="12"/>
      <c r="N128" s="12"/>
      <c r="O128" s="12"/>
      <c r="P128" s="12"/>
      <c r="Q128" s="69"/>
    </row>
    <row r="129" spans="1:17">
      <c r="A129" s="77"/>
      <c r="B129" s="73"/>
      <c r="C129" s="73"/>
      <c r="D129" s="19" t="s">
        <v>7</v>
      </c>
      <c r="E129" s="18">
        <v>0</v>
      </c>
      <c r="F129" s="18">
        <v>0</v>
      </c>
      <c r="G129" s="18">
        <f t="shared" si="58"/>
        <v>0</v>
      </c>
      <c r="H129" s="18">
        <v>0</v>
      </c>
      <c r="I129" s="13" t="s">
        <v>140</v>
      </c>
      <c r="J129" s="20"/>
      <c r="K129" s="12"/>
      <c r="L129" s="14"/>
      <c r="M129" s="12"/>
      <c r="N129" s="12"/>
      <c r="O129" s="12"/>
      <c r="P129" s="12"/>
      <c r="Q129" s="69"/>
    </row>
    <row r="130" spans="1:17" ht="26.25" customHeight="1">
      <c r="A130" s="77"/>
      <c r="B130" s="73"/>
      <c r="C130" s="73"/>
      <c r="D130" s="21" t="s">
        <v>13</v>
      </c>
      <c r="E130" s="18">
        <v>0</v>
      </c>
      <c r="F130" s="18">
        <v>0</v>
      </c>
      <c r="G130" s="18">
        <f t="shared" si="58"/>
        <v>0</v>
      </c>
      <c r="H130" s="18">
        <v>0</v>
      </c>
      <c r="I130" s="13" t="s">
        <v>140</v>
      </c>
      <c r="J130" s="20"/>
      <c r="K130" s="12"/>
      <c r="L130" s="14"/>
      <c r="M130" s="12"/>
      <c r="N130" s="12"/>
      <c r="O130" s="12"/>
      <c r="P130" s="12"/>
      <c r="Q130" s="69"/>
    </row>
    <row r="131" spans="1:17" ht="22.5">
      <c r="A131" s="77"/>
      <c r="B131" s="73"/>
      <c r="C131" s="73"/>
      <c r="D131" s="21" t="s">
        <v>6</v>
      </c>
      <c r="E131" s="18">
        <v>0</v>
      </c>
      <c r="F131" s="18">
        <v>0</v>
      </c>
      <c r="G131" s="18">
        <f t="shared" si="58"/>
        <v>0</v>
      </c>
      <c r="H131" s="18">
        <v>0</v>
      </c>
      <c r="I131" s="13" t="s">
        <v>140</v>
      </c>
      <c r="J131" s="12"/>
      <c r="K131" s="12"/>
      <c r="L131" s="14"/>
      <c r="M131" s="12"/>
      <c r="N131" s="12"/>
      <c r="O131" s="12"/>
      <c r="P131" s="12"/>
      <c r="Q131" s="69"/>
    </row>
    <row r="132" spans="1:17" ht="19.5" customHeight="1">
      <c r="A132" s="77"/>
      <c r="B132" s="73" t="s">
        <v>23</v>
      </c>
      <c r="C132" s="73" t="s">
        <v>32</v>
      </c>
      <c r="D132" s="5" t="s">
        <v>3</v>
      </c>
      <c r="E132" s="18">
        <f>E133+E134+E135+E136+E137</f>
        <v>23455021.600000001</v>
      </c>
      <c r="F132" s="18">
        <f>F133+F134+F135+F136+F137</f>
        <v>23455021.600000001</v>
      </c>
      <c r="G132" s="18">
        <f t="shared" si="58"/>
        <v>0</v>
      </c>
      <c r="H132" s="18">
        <f>H133+H134+H135+H136+H137</f>
        <v>23341422.739999998</v>
      </c>
      <c r="I132" s="13">
        <f t="shared" ref="I132" si="60">ROUND(H132/F132 *100,3)</f>
        <v>99.516000000000005</v>
      </c>
      <c r="J132" s="11">
        <v>1</v>
      </c>
      <c r="K132" s="12">
        <v>1</v>
      </c>
      <c r="L132" s="27">
        <f>ROUND(K132/J132 *100,3)</f>
        <v>100</v>
      </c>
      <c r="M132" s="12">
        <v>2</v>
      </c>
      <c r="N132" s="12">
        <v>2</v>
      </c>
      <c r="O132" s="12">
        <v>0</v>
      </c>
      <c r="P132" s="12">
        <v>0</v>
      </c>
      <c r="Q132" s="69"/>
    </row>
    <row r="133" spans="1:17">
      <c r="A133" s="77"/>
      <c r="B133" s="73"/>
      <c r="C133" s="73"/>
      <c r="D133" s="19" t="s">
        <v>5</v>
      </c>
      <c r="E133" s="18">
        <v>0</v>
      </c>
      <c r="F133" s="18">
        <v>0</v>
      </c>
      <c r="G133" s="18">
        <f t="shared" ref="G133:G137" si="61">F133-E133</f>
        <v>0</v>
      </c>
      <c r="H133" s="18">
        <v>0</v>
      </c>
      <c r="I133" s="17" t="s">
        <v>140</v>
      </c>
      <c r="J133" s="20"/>
      <c r="K133" s="12"/>
      <c r="L133" s="14"/>
      <c r="M133" s="12"/>
      <c r="N133" s="12"/>
      <c r="O133" s="12"/>
      <c r="P133" s="12"/>
      <c r="Q133" s="69"/>
    </row>
    <row r="134" spans="1:17">
      <c r="A134" s="77"/>
      <c r="B134" s="73"/>
      <c r="C134" s="73"/>
      <c r="D134" s="21" t="s">
        <v>4</v>
      </c>
      <c r="E134" s="18">
        <v>0</v>
      </c>
      <c r="F134" s="18">
        <v>0</v>
      </c>
      <c r="G134" s="18">
        <f t="shared" si="61"/>
        <v>0</v>
      </c>
      <c r="H134" s="18">
        <v>0</v>
      </c>
      <c r="I134" s="17" t="s">
        <v>140</v>
      </c>
      <c r="J134" s="20"/>
      <c r="K134" s="12"/>
      <c r="L134" s="14"/>
      <c r="M134" s="12"/>
      <c r="N134" s="12"/>
      <c r="O134" s="12"/>
      <c r="P134" s="12"/>
      <c r="Q134" s="69"/>
    </row>
    <row r="135" spans="1:17">
      <c r="A135" s="77"/>
      <c r="B135" s="73"/>
      <c r="C135" s="73"/>
      <c r="D135" s="19" t="s">
        <v>7</v>
      </c>
      <c r="E135" s="18">
        <v>0</v>
      </c>
      <c r="F135" s="18">
        <v>0</v>
      </c>
      <c r="G135" s="18">
        <f t="shared" si="61"/>
        <v>0</v>
      </c>
      <c r="H135" s="18">
        <v>0</v>
      </c>
      <c r="I135" s="17" t="s">
        <v>140</v>
      </c>
      <c r="J135" s="20"/>
      <c r="K135" s="12"/>
      <c r="L135" s="14"/>
      <c r="M135" s="12"/>
      <c r="N135" s="12"/>
      <c r="O135" s="12"/>
      <c r="P135" s="12"/>
      <c r="Q135" s="69"/>
    </row>
    <row r="136" spans="1:17" ht="27" customHeight="1">
      <c r="A136" s="77"/>
      <c r="B136" s="73"/>
      <c r="C136" s="73"/>
      <c r="D136" s="21" t="s">
        <v>13</v>
      </c>
      <c r="E136" s="18">
        <v>23455021.600000001</v>
      </c>
      <c r="F136" s="18">
        <v>23455021.600000001</v>
      </c>
      <c r="G136" s="18">
        <f t="shared" si="61"/>
        <v>0</v>
      </c>
      <c r="H136" s="18">
        <v>23341422.739999998</v>
      </c>
      <c r="I136" s="13">
        <f t="shared" ref="I136" si="62">ROUND(H136/F136 *100,3)</f>
        <v>99.516000000000005</v>
      </c>
      <c r="J136" s="20"/>
      <c r="K136" s="12"/>
      <c r="L136" s="14"/>
      <c r="M136" s="12"/>
      <c r="N136" s="12"/>
      <c r="O136" s="12"/>
      <c r="P136" s="12"/>
      <c r="Q136" s="69"/>
    </row>
    <row r="137" spans="1:17" ht="68.25" customHeight="1">
      <c r="A137" s="77"/>
      <c r="B137" s="73"/>
      <c r="C137" s="73"/>
      <c r="D137" s="21" t="s">
        <v>6</v>
      </c>
      <c r="E137" s="23">
        <v>0</v>
      </c>
      <c r="F137" s="23">
        <v>0</v>
      </c>
      <c r="G137" s="23">
        <f t="shared" si="61"/>
        <v>0</v>
      </c>
      <c r="H137" s="23">
        <v>0</v>
      </c>
      <c r="I137" s="28" t="s">
        <v>140</v>
      </c>
      <c r="J137" s="25"/>
      <c r="K137" s="25"/>
      <c r="L137" s="26"/>
      <c r="M137" s="12"/>
      <c r="N137" s="12"/>
      <c r="O137" s="12"/>
      <c r="P137" s="12"/>
      <c r="Q137" s="69"/>
    </row>
    <row r="138" spans="1:17" s="30" customFormat="1" ht="22.5" customHeight="1">
      <c r="A138" s="79" t="s">
        <v>146</v>
      </c>
      <c r="B138" s="79" t="s">
        <v>24</v>
      </c>
      <c r="C138" s="79" t="s">
        <v>33</v>
      </c>
      <c r="D138" s="5" t="s">
        <v>3</v>
      </c>
      <c r="E138" s="6">
        <f>E143+E148+E153+E158+E163+E168+E173+E178+E183+E188+E193+E198+E208+E213+E218+E223+E228</f>
        <v>28187486.184</v>
      </c>
      <c r="F138" s="6">
        <f>F143+F148+F153+F158+F163+F168+F173+F178+F183+F188+F193+F198+F208+F213+F218+F223+F228</f>
        <v>28267691.208999999</v>
      </c>
      <c r="G138" s="6">
        <f t="shared" ref="G138:G142" si="63">F138-E138</f>
        <v>80205.02499999851</v>
      </c>
      <c r="H138" s="6">
        <f>H143+H148+H153+H158+H163+H168+H173+H178+H183+H188+H193+H198+H208+H213+H218+H223+H228</f>
        <v>27587601.534000006</v>
      </c>
      <c r="I138" s="7">
        <f t="shared" ref="I138:I175" si="64">ROUND(H138/F138 *100,3)</f>
        <v>97.593999999999994</v>
      </c>
      <c r="J138" s="29">
        <f>J139+J143+J148+J153+J158+J163+J168+J173+J178+J183+J188+J193+J198+J203+J208+J213+J218+J223+J228</f>
        <v>97</v>
      </c>
      <c r="K138" s="29">
        <f>K139+K143+K148+K153+K158+K163+K168+K173+K178+K183+K188+K193+K198+K203+K208+K213+K218+K223+K228</f>
        <v>97</v>
      </c>
      <c r="L138" s="14">
        <f t="shared" ref="L138:L139" si="65">(K138/J138)*100</f>
        <v>100</v>
      </c>
      <c r="M138" s="14">
        <f>M143+M148+M153+M158+M163+M168+M173+M178+M183+M188+M193+M198+M203+M208+M213+M218+M223+M228</f>
        <v>81</v>
      </c>
      <c r="N138" s="14">
        <f t="shared" ref="N138:P138" si="66">N143+N148+N153+N158+N163+N168+N173+N178+N183+N188+N193+N198+N203+N208+N213+N218+N223+N228</f>
        <v>81</v>
      </c>
      <c r="O138" s="14">
        <f t="shared" si="66"/>
        <v>228</v>
      </c>
      <c r="P138" s="14">
        <f t="shared" si="66"/>
        <v>228</v>
      </c>
      <c r="Q138" s="106" t="s">
        <v>291</v>
      </c>
    </row>
    <row r="139" spans="1:17" s="30" customFormat="1">
      <c r="A139" s="79"/>
      <c r="B139" s="79"/>
      <c r="C139" s="79"/>
      <c r="D139" s="19" t="s">
        <v>5</v>
      </c>
      <c r="E139" s="18">
        <f>E144+E149+E154+E159+E164+E169+E174+E179+E184+E189+E194+E199+E204+E209+E214+E219+E224+E229</f>
        <v>3352399.2999999993</v>
      </c>
      <c r="F139" s="18">
        <f>F144+F149+F154+F159+F164+F169+F174+F179+F184+F189+F194+F199+F204+F209+F214+F219+F224+F229</f>
        <v>3044558.7199999997</v>
      </c>
      <c r="G139" s="18">
        <f>F139-E139</f>
        <v>-307840.57999999961</v>
      </c>
      <c r="H139" s="18">
        <f>H144+H149+H154+H159+H164+H169+H174+H179+H184+H189+H194+H199+H204+H209+H214+H219+H224+H229</f>
        <v>3003903.52</v>
      </c>
      <c r="I139" s="13">
        <f t="shared" si="64"/>
        <v>98.665000000000006</v>
      </c>
      <c r="J139" s="11">
        <v>11</v>
      </c>
      <c r="K139" s="12">
        <v>11</v>
      </c>
      <c r="L139" s="12">
        <f t="shared" si="65"/>
        <v>100</v>
      </c>
      <c r="M139" s="14"/>
      <c r="N139" s="14"/>
      <c r="O139" s="14"/>
      <c r="P139" s="14"/>
      <c r="Q139" s="107"/>
    </row>
    <row r="140" spans="1:17" s="30" customFormat="1">
      <c r="A140" s="79"/>
      <c r="B140" s="79"/>
      <c r="C140" s="79"/>
      <c r="D140" s="21" t="s">
        <v>4</v>
      </c>
      <c r="E140" s="18">
        <f>E145+E150+E155+E160+E165+E170+E175+E180+E185+E190+E195+E200+E205+E210+E215+E220+E225+E230</f>
        <v>24274768.554000001</v>
      </c>
      <c r="F140" s="18">
        <f>F145+F150+F155+F160+F165+F170+F175+F180+F185+F190+F195+F200+F205+F210+F215+F220+F225+F230</f>
        <v>24349990.118999999</v>
      </c>
      <c r="G140" s="18">
        <f>F140-E140</f>
        <v>75221.564999997616</v>
      </c>
      <c r="H140" s="18">
        <f>H145+H150+H155+H160+H165+H170+H175+H180+H185+H190+H195+H200+H205+H210+H215+H220+H225+H230</f>
        <v>23766938.194000002</v>
      </c>
      <c r="I140" s="13">
        <f t="shared" si="64"/>
        <v>97.605999999999995</v>
      </c>
      <c r="J140" s="15"/>
      <c r="K140" s="14"/>
      <c r="L140" s="14"/>
      <c r="M140" s="14"/>
      <c r="N140" s="14"/>
      <c r="O140" s="14"/>
      <c r="P140" s="14"/>
      <c r="Q140" s="107"/>
    </row>
    <row r="141" spans="1:17" s="30" customFormat="1">
      <c r="A141" s="79"/>
      <c r="B141" s="79"/>
      <c r="C141" s="79"/>
      <c r="D141" s="19" t="s">
        <v>7</v>
      </c>
      <c r="E141" s="18">
        <f>E146+E151+E156+E161+E166+E171+E181+E186+E191+E211+E216+E221+E226+E231</f>
        <v>560318.33000000007</v>
      </c>
      <c r="F141" s="18">
        <f>F146+F151+F156+F161+F166+F171+F181+F186+F191+F211+F216+F221+F226+F231</f>
        <v>873142.36999999988</v>
      </c>
      <c r="G141" s="18">
        <f t="shared" si="63"/>
        <v>312824.0399999998</v>
      </c>
      <c r="H141" s="18">
        <f>H146+H151+H156+H161+H166+H171+H181+H186+H191+H211+H216+H221+H226+H231</f>
        <v>816759.82000000007</v>
      </c>
      <c r="I141" s="13">
        <f t="shared" si="64"/>
        <v>93.543000000000006</v>
      </c>
      <c r="J141" s="15"/>
      <c r="K141" s="14"/>
      <c r="L141" s="14"/>
      <c r="M141" s="14"/>
      <c r="N141" s="14"/>
      <c r="O141" s="14"/>
      <c r="P141" s="14"/>
      <c r="Q141" s="107"/>
    </row>
    <row r="142" spans="1:17" s="30" customFormat="1" ht="53.25" customHeight="1">
      <c r="A142" s="79"/>
      <c r="B142" s="79"/>
      <c r="C142" s="79"/>
      <c r="D142" s="21" t="s">
        <v>6</v>
      </c>
      <c r="E142" s="6">
        <v>0</v>
      </c>
      <c r="F142" s="6">
        <v>0</v>
      </c>
      <c r="G142" s="6">
        <f t="shared" si="63"/>
        <v>0</v>
      </c>
      <c r="H142" s="6">
        <v>0</v>
      </c>
      <c r="I142" s="7" t="s">
        <v>140</v>
      </c>
      <c r="J142" s="14"/>
      <c r="K142" s="14"/>
      <c r="L142" s="14"/>
      <c r="M142" s="14"/>
      <c r="N142" s="14"/>
      <c r="O142" s="14"/>
      <c r="P142" s="14"/>
      <c r="Q142" s="108"/>
    </row>
    <row r="143" spans="1:17" ht="41.25" customHeight="1">
      <c r="A143" s="77"/>
      <c r="B143" s="73" t="s">
        <v>277</v>
      </c>
      <c r="C143" s="73" t="s">
        <v>33</v>
      </c>
      <c r="D143" s="5" t="s">
        <v>3</v>
      </c>
      <c r="E143" s="18">
        <f>E144+E145+E146+E147</f>
        <v>1251808.99</v>
      </c>
      <c r="F143" s="18">
        <f>F144+F145+F146+F147</f>
        <v>1165405.3289999999</v>
      </c>
      <c r="G143" s="18">
        <f t="shared" ref="G143:G147" si="67">F143-E143</f>
        <v>-86403.66100000008</v>
      </c>
      <c r="H143" s="18">
        <f>H144+H145+H146+H147</f>
        <v>1163652.1919999998</v>
      </c>
      <c r="I143" s="13">
        <f t="shared" si="64"/>
        <v>99.85</v>
      </c>
      <c r="J143" s="12">
        <v>2</v>
      </c>
      <c r="K143" s="12">
        <v>2</v>
      </c>
      <c r="L143" s="12">
        <f t="shared" ref="L143" si="68">(K143/J143)*100</f>
        <v>100</v>
      </c>
      <c r="M143" s="12">
        <v>2</v>
      </c>
      <c r="N143" s="12">
        <v>2</v>
      </c>
      <c r="O143" s="12">
        <v>20</v>
      </c>
      <c r="P143" s="12">
        <v>20</v>
      </c>
      <c r="Q143" s="69"/>
    </row>
    <row r="144" spans="1:17">
      <c r="A144" s="77"/>
      <c r="B144" s="73"/>
      <c r="C144" s="73"/>
      <c r="D144" s="19" t="s">
        <v>5</v>
      </c>
      <c r="E144" s="18">
        <v>1034231.8</v>
      </c>
      <c r="F144" s="18">
        <v>971754.08</v>
      </c>
      <c r="G144" s="18">
        <f t="shared" si="67"/>
        <v>-62477.720000000088</v>
      </c>
      <c r="H144" s="18">
        <v>971753.7</v>
      </c>
      <c r="I144" s="13">
        <f t="shared" si="64"/>
        <v>100</v>
      </c>
      <c r="J144" s="20"/>
      <c r="K144" s="12"/>
      <c r="L144" s="12"/>
      <c r="M144" s="12"/>
      <c r="N144" s="12"/>
      <c r="O144" s="12"/>
      <c r="P144" s="12"/>
      <c r="Q144" s="69"/>
    </row>
    <row r="145" spans="1:17">
      <c r="A145" s="77"/>
      <c r="B145" s="73"/>
      <c r="C145" s="73"/>
      <c r="D145" s="21" t="s">
        <v>4</v>
      </c>
      <c r="E145" s="18">
        <v>196819.94</v>
      </c>
      <c r="F145" s="18">
        <v>174809.109</v>
      </c>
      <c r="G145" s="18">
        <f t="shared" si="67"/>
        <v>-22010.831000000006</v>
      </c>
      <c r="H145" s="18">
        <v>173056.36199999999</v>
      </c>
      <c r="I145" s="13">
        <f t="shared" si="64"/>
        <v>98.997</v>
      </c>
      <c r="J145" s="20"/>
      <c r="K145" s="12"/>
      <c r="L145" s="12"/>
      <c r="M145" s="12"/>
      <c r="N145" s="12"/>
      <c r="O145" s="12"/>
      <c r="P145" s="12"/>
      <c r="Q145" s="69"/>
    </row>
    <row r="146" spans="1:17">
      <c r="A146" s="77"/>
      <c r="B146" s="73"/>
      <c r="C146" s="73"/>
      <c r="D146" s="19" t="s">
        <v>7</v>
      </c>
      <c r="E146" s="18">
        <v>20757.25</v>
      </c>
      <c r="F146" s="18">
        <v>18842.14</v>
      </c>
      <c r="G146" s="18">
        <f t="shared" si="67"/>
        <v>-1915.1100000000006</v>
      </c>
      <c r="H146" s="18">
        <v>18842.13</v>
      </c>
      <c r="I146" s="13">
        <f t="shared" si="64"/>
        <v>100</v>
      </c>
      <c r="J146" s="20"/>
      <c r="K146" s="12"/>
      <c r="L146" s="12"/>
      <c r="M146" s="12"/>
      <c r="N146" s="12"/>
      <c r="O146" s="12"/>
      <c r="P146" s="12"/>
      <c r="Q146" s="69"/>
    </row>
    <row r="147" spans="1:17" ht="22.5">
      <c r="A147" s="77"/>
      <c r="B147" s="73"/>
      <c r="C147" s="73"/>
      <c r="D147" s="21" t="s">
        <v>6</v>
      </c>
      <c r="E147" s="18">
        <v>0</v>
      </c>
      <c r="F147" s="18">
        <v>0</v>
      </c>
      <c r="G147" s="18">
        <f t="shared" si="67"/>
        <v>0</v>
      </c>
      <c r="H147" s="18">
        <v>0</v>
      </c>
      <c r="I147" s="13" t="s">
        <v>140</v>
      </c>
      <c r="J147" s="20"/>
      <c r="K147" s="12"/>
      <c r="L147" s="12"/>
      <c r="M147" s="12"/>
      <c r="N147" s="12"/>
      <c r="O147" s="12"/>
      <c r="P147" s="12"/>
      <c r="Q147" s="69"/>
    </row>
    <row r="148" spans="1:17">
      <c r="A148" s="77"/>
      <c r="B148" s="73" t="s">
        <v>278</v>
      </c>
      <c r="C148" s="73" t="s">
        <v>33</v>
      </c>
      <c r="D148" s="5" t="s">
        <v>3</v>
      </c>
      <c r="E148" s="18">
        <f>E149+E150+E151+E152</f>
        <v>1363524.075</v>
      </c>
      <c r="F148" s="18">
        <f t="shared" ref="F148:H148" si="69">F149+F150+F151+F152</f>
        <v>1287092.585</v>
      </c>
      <c r="G148" s="18">
        <f t="shared" si="69"/>
        <v>-76431.490000000005</v>
      </c>
      <c r="H148" s="18">
        <f t="shared" si="69"/>
        <v>1271457.1880000001</v>
      </c>
      <c r="I148" s="13">
        <f t="shared" si="64"/>
        <v>98.784999999999997</v>
      </c>
      <c r="J148" s="11">
        <v>0</v>
      </c>
      <c r="K148" s="12">
        <v>0</v>
      </c>
      <c r="L148" s="12" t="s">
        <v>140</v>
      </c>
      <c r="M148" s="12">
        <v>5</v>
      </c>
      <c r="N148" s="12">
        <v>5</v>
      </c>
      <c r="O148" s="12">
        <v>40</v>
      </c>
      <c r="P148" s="12">
        <v>40</v>
      </c>
      <c r="Q148" s="69"/>
    </row>
    <row r="149" spans="1:17" ht="22.5" customHeight="1">
      <c r="A149" s="77"/>
      <c r="B149" s="73"/>
      <c r="C149" s="73"/>
      <c r="D149" s="19" t="s">
        <v>5</v>
      </c>
      <c r="E149" s="18">
        <v>1358444</v>
      </c>
      <c r="F149" s="18">
        <v>1282012.5</v>
      </c>
      <c r="G149" s="18">
        <f t="shared" ref="G149:G152" si="70">F149-E149</f>
        <v>-76431.5</v>
      </c>
      <c r="H149" s="18">
        <v>1266385.3600000001</v>
      </c>
      <c r="I149" s="13">
        <f t="shared" si="64"/>
        <v>98.781000000000006</v>
      </c>
      <c r="J149" s="20"/>
      <c r="K149" s="12"/>
      <c r="L149" s="12"/>
      <c r="M149" s="12"/>
      <c r="N149" s="12"/>
      <c r="O149" s="12"/>
      <c r="P149" s="12"/>
      <c r="Q149" s="69"/>
    </row>
    <row r="150" spans="1:17">
      <c r="A150" s="77"/>
      <c r="B150" s="73"/>
      <c r="C150" s="73"/>
      <c r="D150" s="21" t="s">
        <v>4</v>
      </c>
      <c r="E150" s="18">
        <v>2951.0650000000001</v>
      </c>
      <c r="F150" s="18">
        <v>2951.0650000000001</v>
      </c>
      <c r="G150" s="18">
        <f t="shared" si="70"/>
        <v>0</v>
      </c>
      <c r="H150" s="18">
        <v>2946.0479999999998</v>
      </c>
      <c r="I150" s="13">
        <f t="shared" si="64"/>
        <v>99.83</v>
      </c>
      <c r="J150" s="20"/>
      <c r="K150" s="12"/>
      <c r="L150" s="12"/>
      <c r="M150" s="12"/>
      <c r="N150" s="12"/>
      <c r="O150" s="12"/>
      <c r="P150" s="12"/>
      <c r="Q150" s="69"/>
    </row>
    <row r="151" spans="1:17">
      <c r="A151" s="77"/>
      <c r="B151" s="73"/>
      <c r="C151" s="73"/>
      <c r="D151" s="19" t="s">
        <v>7</v>
      </c>
      <c r="E151" s="18">
        <v>2129.0100000000002</v>
      </c>
      <c r="F151" s="18">
        <v>2129.02</v>
      </c>
      <c r="G151" s="18">
        <f t="shared" si="70"/>
        <v>9.9999999997635314E-3</v>
      </c>
      <c r="H151" s="18">
        <v>2125.7800000000002</v>
      </c>
      <c r="I151" s="13">
        <f t="shared" si="64"/>
        <v>99.847999999999999</v>
      </c>
      <c r="J151" s="20"/>
      <c r="K151" s="12"/>
      <c r="L151" s="12"/>
      <c r="M151" s="12"/>
      <c r="N151" s="12"/>
      <c r="O151" s="12"/>
      <c r="P151" s="12"/>
      <c r="Q151" s="69"/>
    </row>
    <row r="152" spans="1:17" ht="29.25" customHeight="1">
      <c r="A152" s="77"/>
      <c r="B152" s="73"/>
      <c r="C152" s="73"/>
      <c r="D152" s="21" t="s">
        <v>6</v>
      </c>
      <c r="E152" s="18">
        <v>0</v>
      </c>
      <c r="F152" s="18">
        <v>0</v>
      </c>
      <c r="G152" s="18">
        <f t="shared" si="70"/>
        <v>0</v>
      </c>
      <c r="H152" s="18">
        <v>0</v>
      </c>
      <c r="I152" s="13" t="s">
        <v>140</v>
      </c>
      <c r="J152" s="20"/>
      <c r="K152" s="12"/>
      <c r="L152" s="12"/>
      <c r="M152" s="12"/>
      <c r="N152" s="12"/>
      <c r="O152" s="12"/>
      <c r="P152" s="12"/>
      <c r="Q152" s="69"/>
    </row>
    <row r="153" spans="1:17" ht="22.5" customHeight="1">
      <c r="A153" s="77"/>
      <c r="B153" s="73" t="s">
        <v>279</v>
      </c>
      <c r="C153" s="73" t="s">
        <v>33</v>
      </c>
      <c r="D153" s="5" t="s">
        <v>3</v>
      </c>
      <c r="E153" s="18">
        <f>E154+E155+E156+E157</f>
        <v>168127.74600000001</v>
      </c>
      <c r="F153" s="18">
        <f>F154+F155+F156+F157</f>
        <v>168127.74600000001</v>
      </c>
      <c r="G153" s="18">
        <f t="shared" ref="G153:G157" si="71">F153-E153</f>
        <v>0</v>
      </c>
      <c r="H153" s="18">
        <f>H154+H155+H156+H157</f>
        <v>152873.44399999999</v>
      </c>
      <c r="I153" s="13">
        <f t="shared" si="64"/>
        <v>90.927000000000007</v>
      </c>
      <c r="J153" s="12">
        <v>3</v>
      </c>
      <c r="K153" s="12">
        <v>3</v>
      </c>
      <c r="L153" s="12">
        <f t="shared" ref="L153" si="72">(K153/J153)*100</f>
        <v>100</v>
      </c>
      <c r="M153" s="12">
        <v>3</v>
      </c>
      <c r="N153" s="12">
        <v>3</v>
      </c>
      <c r="O153" s="12">
        <v>18</v>
      </c>
      <c r="P153" s="12">
        <v>18</v>
      </c>
      <c r="Q153" s="69"/>
    </row>
    <row r="154" spans="1:17">
      <c r="A154" s="77"/>
      <c r="B154" s="73"/>
      <c r="C154" s="73"/>
      <c r="D154" s="19" t="s">
        <v>5</v>
      </c>
      <c r="E154" s="18">
        <v>164090</v>
      </c>
      <c r="F154" s="18">
        <v>164090</v>
      </c>
      <c r="G154" s="18">
        <f t="shared" si="71"/>
        <v>0</v>
      </c>
      <c r="H154" s="18">
        <v>149140.78</v>
      </c>
      <c r="I154" s="13">
        <f t="shared" si="64"/>
        <v>90.89</v>
      </c>
      <c r="J154" s="20"/>
      <c r="K154" s="12"/>
      <c r="L154" s="12"/>
      <c r="M154" s="12"/>
      <c r="N154" s="12"/>
      <c r="O154" s="12"/>
      <c r="P154" s="12"/>
      <c r="Q154" s="69"/>
    </row>
    <row r="155" spans="1:17">
      <c r="A155" s="77"/>
      <c r="B155" s="73"/>
      <c r="C155" s="73"/>
      <c r="D155" s="21" t="s">
        <v>4</v>
      </c>
      <c r="E155" s="18">
        <v>4037.7460000000001</v>
      </c>
      <c r="F155" s="18">
        <v>4037.7460000000001</v>
      </c>
      <c r="G155" s="18">
        <f t="shared" si="71"/>
        <v>0</v>
      </c>
      <c r="H155" s="18">
        <v>3732.6640000000002</v>
      </c>
      <c r="I155" s="13">
        <f t="shared" si="64"/>
        <v>92.444000000000003</v>
      </c>
      <c r="J155" s="20"/>
      <c r="K155" s="12"/>
      <c r="L155" s="12"/>
      <c r="M155" s="12"/>
      <c r="N155" s="12"/>
      <c r="O155" s="12"/>
      <c r="P155" s="12"/>
      <c r="Q155" s="69"/>
    </row>
    <row r="156" spans="1:17">
      <c r="A156" s="77"/>
      <c r="B156" s="73"/>
      <c r="C156" s="73"/>
      <c r="D156" s="19" t="s">
        <v>7</v>
      </c>
      <c r="E156" s="18">
        <v>0</v>
      </c>
      <c r="F156" s="18">
        <v>0</v>
      </c>
      <c r="G156" s="18">
        <f t="shared" si="71"/>
        <v>0</v>
      </c>
      <c r="H156" s="18">
        <v>0</v>
      </c>
      <c r="I156" s="13" t="s">
        <v>140</v>
      </c>
      <c r="J156" s="20"/>
      <c r="K156" s="12"/>
      <c r="L156" s="12"/>
      <c r="M156" s="12"/>
      <c r="N156" s="12"/>
      <c r="O156" s="12"/>
      <c r="P156" s="12"/>
      <c r="Q156" s="69"/>
    </row>
    <row r="157" spans="1:17" ht="25.5" customHeight="1">
      <c r="A157" s="77"/>
      <c r="B157" s="73"/>
      <c r="C157" s="73"/>
      <c r="D157" s="21" t="s">
        <v>6</v>
      </c>
      <c r="E157" s="18">
        <v>0</v>
      </c>
      <c r="F157" s="18">
        <v>0</v>
      </c>
      <c r="G157" s="18">
        <f t="shared" si="71"/>
        <v>0</v>
      </c>
      <c r="H157" s="18">
        <v>0</v>
      </c>
      <c r="I157" s="13" t="s">
        <v>140</v>
      </c>
      <c r="J157" s="12"/>
      <c r="K157" s="12"/>
      <c r="L157" s="12"/>
      <c r="M157" s="12"/>
      <c r="N157" s="12"/>
      <c r="O157" s="12"/>
      <c r="P157" s="12"/>
      <c r="Q157" s="69"/>
    </row>
    <row r="158" spans="1:17" ht="26.25" customHeight="1">
      <c r="A158" s="77"/>
      <c r="B158" s="73" t="s">
        <v>280</v>
      </c>
      <c r="C158" s="73" t="s">
        <v>33</v>
      </c>
      <c r="D158" s="5" t="s">
        <v>3</v>
      </c>
      <c r="E158" s="18">
        <f>E159+E160+E161+E162</f>
        <v>137799.41200000001</v>
      </c>
      <c r="F158" s="18">
        <f>F159+F160+F161+F162</f>
        <v>122538.412</v>
      </c>
      <c r="G158" s="18">
        <f t="shared" ref="G158:G162" si="73">F158-E158</f>
        <v>-15261.000000000015</v>
      </c>
      <c r="H158" s="18">
        <f>H159+H160+H161+H162</f>
        <v>121524.67700000001</v>
      </c>
      <c r="I158" s="13">
        <f t="shared" si="64"/>
        <v>99.173000000000002</v>
      </c>
      <c r="J158" s="12">
        <v>0</v>
      </c>
      <c r="K158" s="12">
        <v>0</v>
      </c>
      <c r="L158" s="12" t="s">
        <v>140</v>
      </c>
      <c r="M158" s="12">
        <v>1</v>
      </c>
      <c r="N158" s="12">
        <v>1</v>
      </c>
      <c r="O158" s="12">
        <v>9</v>
      </c>
      <c r="P158" s="12">
        <v>9</v>
      </c>
      <c r="Q158" s="69"/>
    </row>
    <row r="159" spans="1:17">
      <c r="A159" s="77"/>
      <c r="B159" s="73"/>
      <c r="C159" s="73"/>
      <c r="D159" s="19" t="s">
        <v>5</v>
      </c>
      <c r="E159" s="18">
        <v>125599.8</v>
      </c>
      <c r="F159" s="18">
        <v>110338.75</v>
      </c>
      <c r="G159" s="18">
        <f t="shared" si="73"/>
        <v>-15261.050000000003</v>
      </c>
      <c r="H159" s="18">
        <v>110338.74</v>
      </c>
      <c r="I159" s="13">
        <f t="shared" si="64"/>
        <v>100</v>
      </c>
      <c r="J159" s="20"/>
      <c r="K159" s="12"/>
      <c r="L159" s="12"/>
      <c r="M159" s="12"/>
      <c r="N159" s="12"/>
      <c r="O159" s="12"/>
      <c r="P159" s="12"/>
      <c r="Q159" s="69"/>
    </row>
    <row r="160" spans="1:17">
      <c r="A160" s="77"/>
      <c r="B160" s="73"/>
      <c r="C160" s="73"/>
      <c r="D160" s="21" t="s">
        <v>4</v>
      </c>
      <c r="E160" s="18">
        <v>12199.611999999999</v>
      </c>
      <c r="F160" s="18">
        <v>12199.662</v>
      </c>
      <c r="G160" s="18">
        <f t="shared" si="73"/>
        <v>5.0000000001091394E-2</v>
      </c>
      <c r="H160" s="18">
        <v>11185.937</v>
      </c>
      <c r="I160" s="13">
        <f t="shared" si="64"/>
        <v>91.691000000000003</v>
      </c>
      <c r="J160" s="20"/>
      <c r="K160" s="12"/>
      <c r="L160" s="12"/>
      <c r="M160" s="12"/>
      <c r="N160" s="12"/>
      <c r="O160" s="12"/>
      <c r="P160" s="12"/>
      <c r="Q160" s="69"/>
    </row>
    <row r="161" spans="1:17">
      <c r="A161" s="77"/>
      <c r="B161" s="73"/>
      <c r="C161" s="73"/>
      <c r="D161" s="19" t="s">
        <v>7</v>
      </c>
      <c r="E161" s="18">
        <v>0</v>
      </c>
      <c r="F161" s="18">
        <v>0</v>
      </c>
      <c r="G161" s="18">
        <f t="shared" si="73"/>
        <v>0</v>
      </c>
      <c r="H161" s="18">
        <v>0</v>
      </c>
      <c r="I161" s="13" t="s">
        <v>140</v>
      </c>
      <c r="J161" s="20"/>
      <c r="K161" s="12"/>
      <c r="L161" s="12"/>
      <c r="M161" s="12"/>
      <c r="N161" s="12"/>
      <c r="O161" s="12"/>
      <c r="P161" s="12"/>
      <c r="Q161" s="69"/>
    </row>
    <row r="162" spans="1:17" ht="22.5">
      <c r="A162" s="77"/>
      <c r="B162" s="73"/>
      <c r="C162" s="73"/>
      <c r="D162" s="21" t="s">
        <v>6</v>
      </c>
      <c r="E162" s="18">
        <v>0</v>
      </c>
      <c r="F162" s="18">
        <v>0</v>
      </c>
      <c r="G162" s="18">
        <f t="shared" si="73"/>
        <v>0</v>
      </c>
      <c r="H162" s="18">
        <v>0</v>
      </c>
      <c r="I162" s="13" t="s">
        <v>140</v>
      </c>
      <c r="J162" s="12"/>
      <c r="K162" s="12"/>
      <c r="L162" s="12"/>
      <c r="M162" s="12"/>
      <c r="N162" s="12"/>
      <c r="O162" s="12"/>
      <c r="P162" s="12"/>
      <c r="Q162" s="69"/>
    </row>
    <row r="163" spans="1:17" ht="23.25" customHeight="1">
      <c r="A163" s="77"/>
      <c r="B163" s="73" t="s">
        <v>281</v>
      </c>
      <c r="C163" s="73" t="s">
        <v>240</v>
      </c>
      <c r="D163" s="5" t="s">
        <v>3</v>
      </c>
      <c r="E163" s="18">
        <f>E164+E165+E166+E167</f>
        <v>680640.478</v>
      </c>
      <c r="F163" s="18">
        <f>F164+F165+F166+F167</f>
        <v>672869.54799999995</v>
      </c>
      <c r="G163" s="18">
        <f t="shared" ref="G163:G167" si="74">F163-E163</f>
        <v>-7770.9300000000512</v>
      </c>
      <c r="H163" s="18">
        <f>H164+H165+H166+H167</f>
        <v>231193.17799999999</v>
      </c>
      <c r="I163" s="13">
        <f t="shared" si="64"/>
        <v>34.359000000000002</v>
      </c>
      <c r="J163" s="12">
        <v>3</v>
      </c>
      <c r="K163" s="12">
        <v>3</v>
      </c>
      <c r="L163" s="12">
        <f t="shared" ref="L163" si="75">(K163/J163)*100</f>
        <v>100</v>
      </c>
      <c r="M163" s="12">
        <v>3</v>
      </c>
      <c r="N163" s="12">
        <v>3</v>
      </c>
      <c r="O163" s="12">
        <v>18</v>
      </c>
      <c r="P163" s="12">
        <v>18</v>
      </c>
      <c r="Q163" s="69"/>
    </row>
    <row r="164" spans="1:17">
      <c r="A164" s="77"/>
      <c r="B164" s="73"/>
      <c r="C164" s="73"/>
      <c r="D164" s="19" t="s">
        <v>5</v>
      </c>
      <c r="E164" s="18">
        <v>163680.79999999999</v>
      </c>
      <c r="F164" s="18">
        <v>24158.26</v>
      </c>
      <c r="G164" s="18">
        <f t="shared" si="74"/>
        <v>-139522.53999999998</v>
      </c>
      <c r="H164" s="18">
        <v>21594.87</v>
      </c>
      <c r="I164" s="13">
        <f t="shared" si="64"/>
        <v>89.388999999999996</v>
      </c>
      <c r="J164" s="20"/>
      <c r="K164" s="12"/>
      <c r="L164" s="12"/>
      <c r="M164" s="12"/>
      <c r="N164" s="12"/>
      <c r="O164" s="12"/>
      <c r="P164" s="12"/>
      <c r="Q164" s="69"/>
    </row>
    <row r="165" spans="1:17">
      <c r="A165" s="77"/>
      <c r="B165" s="73"/>
      <c r="C165" s="73"/>
      <c r="D165" s="21" t="s">
        <v>4</v>
      </c>
      <c r="E165" s="18">
        <v>504587.55800000002</v>
      </c>
      <c r="F165" s="18">
        <v>644110.098</v>
      </c>
      <c r="G165" s="18">
        <f t="shared" si="74"/>
        <v>139522.53999999998</v>
      </c>
      <c r="H165" s="18">
        <v>204997.11799999999</v>
      </c>
      <c r="I165" s="13">
        <f t="shared" si="64"/>
        <v>31.826000000000001</v>
      </c>
      <c r="J165" s="20"/>
      <c r="K165" s="12"/>
      <c r="L165" s="12"/>
      <c r="M165" s="12"/>
      <c r="N165" s="12"/>
      <c r="O165" s="12"/>
      <c r="P165" s="12"/>
      <c r="Q165" s="69"/>
    </row>
    <row r="166" spans="1:17">
      <c r="A166" s="77"/>
      <c r="B166" s="73"/>
      <c r="C166" s="73"/>
      <c r="D166" s="19" t="s">
        <v>7</v>
      </c>
      <c r="E166" s="18">
        <v>12372.12</v>
      </c>
      <c r="F166" s="18">
        <v>4601.1899999999996</v>
      </c>
      <c r="G166" s="18">
        <f t="shared" si="74"/>
        <v>-7770.9300000000012</v>
      </c>
      <c r="H166" s="18">
        <v>4601.1899999999996</v>
      </c>
      <c r="I166" s="13">
        <f t="shared" si="64"/>
        <v>100</v>
      </c>
      <c r="J166" s="20"/>
      <c r="K166" s="12"/>
      <c r="L166" s="12"/>
      <c r="M166" s="12"/>
      <c r="N166" s="12"/>
      <c r="O166" s="12"/>
      <c r="P166" s="12"/>
      <c r="Q166" s="69"/>
    </row>
    <row r="167" spans="1:17" ht="22.5">
      <c r="A167" s="77"/>
      <c r="B167" s="73"/>
      <c r="C167" s="73"/>
      <c r="D167" s="21" t="s">
        <v>6</v>
      </c>
      <c r="E167" s="18">
        <v>0</v>
      </c>
      <c r="F167" s="18">
        <v>0</v>
      </c>
      <c r="G167" s="18">
        <f t="shared" si="74"/>
        <v>0</v>
      </c>
      <c r="H167" s="18">
        <v>0</v>
      </c>
      <c r="I167" s="13" t="s">
        <v>140</v>
      </c>
      <c r="J167" s="12"/>
      <c r="K167" s="12"/>
      <c r="L167" s="12"/>
      <c r="M167" s="12"/>
      <c r="N167" s="12"/>
      <c r="O167" s="12"/>
      <c r="P167" s="12"/>
      <c r="Q167" s="69"/>
    </row>
    <row r="168" spans="1:17" ht="24" customHeight="1">
      <c r="A168" s="77"/>
      <c r="B168" s="73" t="s">
        <v>174</v>
      </c>
      <c r="C168" s="73" t="s">
        <v>33</v>
      </c>
      <c r="D168" s="5" t="s">
        <v>3</v>
      </c>
      <c r="E168" s="18">
        <f>E169+E170+E171+E172</f>
        <v>4000</v>
      </c>
      <c r="F168" s="18">
        <f>F169+F170+F171+F172</f>
        <v>4000</v>
      </c>
      <c r="G168" s="18">
        <f t="shared" ref="G168:G207" si="76">F168-E168</f>
        <v>0</v>
      </c>
      <c r="H168" s="18">
        <f>H169+H170+H171</f>
        <v>4000</v>
      </c>
      <c r="I168" s="13">
        <f t="shared" si="64"/>
        <v>100</v>
      </c>
      <c r="J168" s="12">
        <v>3</v>
      </c>
      <c r="K168" s="12">
        <v>3</v>
      </c>
      <c r="L168" s="12">
        <f t="shared" ref="L168:L203" si="77">(K168/J168)*100</f>
        <v>100</v>
      </c>
      <c r="M168" s="12">
        <v>2</v>
      </c>
      <c r="N168" s="12">
        <v>2</v>
      </c>
      <c r="O168" s="12">
        <v>10</v>
      </c>
      <c r="P168" s="12">
        <v>10</v>
      </c>
      <c r="Q168" s="69"/>
    </row>
    <row r="169" spans="1:17">
      <c r="A169" s="77"/>
      <c r="B169" s="73"/>
      <c r="C169" s="73"/>
      <c r="D169" s="19" t="s">
        <v>5</v>
      </c>
      <c r="E169" s="18">
        <v>0</v>
      </c>
      <c r="F169" s="18">
        <v>0</v>
      </c>
      <c r="G169" s="18">
        <f t="shared" si="76"/>
        <v>0</v>
      </c>
      <c r="H169" s="18">
        <v>0</v>
      </c>
      <c r="I169" s="13" t="s">
        <v>140</v>
      </c>
      <c r="J169" s="20"/>
      <c r="K169" s="12"/>
      <c r="L169" s="12"/>
      <c r="M169" s="12"/>
      <c r="N169" s="12"/>
      <c r="O169" s="12"/>
      <c r="P169" s="12"/>
      <c r="Q169" s="69"/>
    </row>
    <row r="170" spans="1:17">
      <c r="A170" s="77"/>
      <c r="B170" s="73"/>
      <c r="C170" s="73"/>
      <c r="D170" s="21" t="s">
        <v>4</v>
      </c>
      <c r="E170" s="18">
        <v>4000</v>
      </c>
      <c r="F170" s="18">
        <v>4000</v>
      </c>
      <c r="G170" s="18">
        <f t="shared" si="76"/>
        <v>0</v>
      </c>
      <c r="H170" s="18">
        <v>4000</v>
      </c>
      <c r="I170" s="13">
        <f t="shared" si="64"/>
        <v>100</v>
      </c>
      <c r="J170" s="20"/>
      <c r="K170" s="12"/>
      <c r="L170" s="12"/>
      <c r="M170" s="12"/>
      <c r="N170" s="12"/>
      <c r="O170" s="12"/>
      <c r="P170" s="12"/>
      <c r="Q170" s="69"/>
    </row>
    <row r="171" spans="1:17">
      <c r="A171" s="77"/>
      <c r="B171" s="73"/>
      <c r="C171" s="73"/>
      <c r="D171" s="19" t="s">
        <v>7</v>
      </c>
      <c r="E171" s="18">
        <v>0</v>
      </c>
      <c r="F171" s="18">
        <v>0</v>
      </c>
      <c r="G171" s="18">
        <f t="shared" si="76"/>
        <v>0</v>
      </c>
      <c r="H171" s="18">
        <v>0</v>
      </c>
      <c r="I171" s="13" t="s">
        <v>140</v>
      </c>
      <c r="J171" s="20"/>
      <c r="K171" s="12"/>
      <c r="L171" s="12"/>
      <c r="M171" s="12"/>
      <c r="N171" s="12"/>
      <c r="O171" s="12"/>
      <c r="P171" s="12"/>
      <c r="Q171" s="69"/>
    </row>
    <row r="172" spans="1:17" ht="22.5">
      <c r="A172" s="77"/>
      <c r="B172" s="73"/>
      <c r="C172" s="73"/>
      <c r="D172" s="21" t="s">
        <v>6</v>
      </c>
      <c r="E172" s="18">
        <v>0</v>
      </c>
      <c r="F172" s="18">
        <v>0</v>
      </c>
      <c r="G172" s="18">
        <f t="shared" si="76"/>
        <v>0</v>
      </c>
      <c r="H172" s="18">
        <v>0</v>
      </c>
      <c r="I172" s="13" t="s">
        <v>140</v>
      </c>
      <c r="J172" s="12"/>
      <c r="K172" s="12"/>
      <c r="L172" s="12"/>
      <c r="M172" s="12"/>
      <c r="N172" s="12"/>
      <c r="O172" s="12"/>
      <c r="P172" s="12"/>
      <c r="Q172" s="69"/>
    </row>
    <row r="173" spans="1:17" ht="21" customHeight="1">
      <c r="A173" s="77"/>
      <c r="B173" s="73" t="s">
        <v>25</v>
      </c>
      <c r="C173" s="73" t="s">
        <v>33</v>
      </c>
      <c r="D173" s="5" t="s">
        <v>3</v>
      </c>
      <c r="E173" s="18">
        <f>E174+E175+E176+E177</f>
        <v>5300</v>
      </c>
      <c r="F173" s="18">
        <f>F174+F175+F176</f>
        <v>5300</v>
      </c>
      <c r="G173" s="18">
        <f t="shared" si="76"/>
        <v>0</v>
      </c>
      <c r="H173" s="18">
        <f>H174+H175+H176</f>
        <v>5300</v>
      </c>
      <c r="I173" s="13">
        <f t="shared" si="64"/>
        <v>100</v>
      </c>
      <c r="J173" s="12">
        <v>3</v>
      </c>
      <c r="K173" s="12">
        <v>3</v>
      </c>
      <c r="L173" s="12">
        <f t="shared" si="77"/>
        <v>100</v>
      </c>
      <c r="M173" s="12">
        <v>3</v>
      </c>
      <c r="N173" s="12">
        <v>3</v>
      </c>
      <c r="O173" s="12">
        <v>18</v>
      </c>
      <c r="P173" s="12">
        <v>18</v>
      </c>
      <c r="Q173" s="69"/>
    </row>
    <row r="174" spans="1:17">
      <c r="A174" s="77"/>
      <c r="B174" s="73"/>
      <c r="C174" s="73"/>
      <c r="D174" s="19" t="s">
        <v>5</v>
      </c>
      <c r="E174" s="18">
        <v>0</v>
      </c>
      <c r="F174" s="18">
        <v>0</v>
      </c>
      <c r="G174" s="18">
        <f t="shared" si="76"/>
        <v>0</v>
      </c>
      <c r="H174" s="18">
        <v>0</v>
      </c>
      <c r="I174" s="13" t="s">
        <v>140</v>
      </c>
      <c r="J174" s="20"/>
      <c r="K174" s="12"/>
      <c r="L174" s="12"/>
      <c r="M174" s="12"/>
      <c r="N174" s="12"/>
      <c r="O174" s="12"/>
      <c r="P174" s="12"/>
      <c r="Q174" s="69"/>
    </row>
    <row r="175" spans="1:17">
      <c r="A175" s="77"/>
      <c r="B175" s="73"/>
      <c r="C175" s="73"/>
      <c r="D175" s="21" t="s">
        <v>4</v>
      </c>
      <c r="E175" s="18">
        <v>5300</v>
      </c>
      <c r="F175" s="18">
        <v>5300</v>
      </c>
      <c r="G175" s="18">
        <f t="shared" si="76"/>
        <v>0</v>
      </c>
      <c r="H175" s="18">
        <v>5300</v>
      </c>
      <c r="I175" s="13">
        <f t="shared" si="64"/>
        <v>100</v>
      </c>
      <c r="J175" s="20"/>
      <c r="K175" s="12"/>
      <c r="L175" s="12"/>
      <c r="M175" s="12"/>
      <c r="N175" s="12"/>
      <c r="O175" s="12"/>
      <c r="P175" s="12"/>
      <c r="Q175" s="69"/>
    </row>
    <row r="176" spans="1:17">
      <c r="A176" s="77"/>
      <c r="B176" s="73"/>
      <c r="C176" s="73"/>
      <c r="D176" s="19" t="s">
        <v>7</v>
      </c>
      <c r="E176" s="18">
        <v>0</v>
      </c>
      <c r="F176" s="18">
        <v>0</v>
      </c>
      <c r="G176" s="18">
        <f t="shared" si="76"/>
        <v>0</v>
      </c>
      <c r="H176" s="18">
        <v>0</v>
      </c>
      <c r="I176" s="13" t="s">
        <v>140</v>
      </c>
      <c r="J176" s="20"/>
      <c r="K176" s="12"/>
      <c r="L176" s="12"/>
      <c r="M176" s="12"/>
      <c r="N176" s="12"/>
      <c r="O176" s="12"/>
      <c r="P176" s="12"/>
      <c r="Q176" s="69"/>
    </row>
    <row r="177" spans="1:17" ht="23.25" customHeight="1">
      <c r="A177" s="77"/>
      <c r="B177" s="73"/>
      <c r="C177" s="73"/>
      <c r="D177" s="21" t="s">
        <v>6</v>
      </c>
      <c r="E177" s="18">
        <v>0</v>
      </c>
      <c r="F177" s="18">
        <v>0</v>
      </c>
      <c r="G177" s="18">
        <f t="shared" si="76"/>
        <v>0</v>
      </c>
      <c r="H177" s="18">
        <v>0</v>
      </c>
      <c r="I177" s="13" t="s">
        <v>140</v>
      </c>
      <c r="J177" s="12"/>
      <c r="K177" s="12"/>
      <c r="L177" s="12"/>
      <c r="M177" s="12"/>
      <c r="N177" s="12"/>
      <c r="O177" s="12"/>
      <c r="P177" s="12"/>
      <c r="Q177" s="69"/>
    </row>
    <row r="178" spans="1:17" ht="16.5" customHeight="1">
      <c r="A178" s="77"/>
      <c r="B178" s="73" t="s">
        <v>175</v>
      </c>
      <c r="C178" s="73" t="s">
        <v>33</v>
      </c>
      <c r="D178" s="5" t="s">
        <v>3</v>
      </c>
      <c r="E178" s="18">
        <f>E179+E180+E181+E182</f>
        <v>0</v>
      </c>
      <c r="F178" s="18">
        <f>F179+F180+F181+F182</f>
        <v>0</v>
      </c>
      <c r="G178" s="18">
        <f t="shared" si="76"/>
        <v>0</v>
      </c>
      <c r="H178" s="18">
        <f>H179+H180</f>
        <v>0</v>
      </c>
      <c r="I178" s="13" t="s">
        <v>140</v>
      </c>
      <c r="J178" s="12">
        <v>4</v>
      </c>
      <c r="K178" s="12">
        <v>4</v>
      </c>
      <c r="L178" s="12">
        <f t="shared" si="77"/>
        <v>100</v>
      </c>
      <c r="M178" s="12">
        <v>2</v>
      </c>
      <c r="N178" s="12">
        <v>2</v>
      </c>
      <c r="O178" s="12">
        <v>8</v>
      </c>
      <c r="P178" s="12">
        <v>8</v>
      </c>
      <c r="Q178" s="69"/>
    </row>
    <row r="179" spans="1:17">
      <c r="A179" s="77"/>
      <c r="B179" s="73"/>
      <c r="C179" s="73"/>
      <c r="D179" s="19" t="s">
        <v>5</v>
      </c>
      <c r="E179" s="18">
        <v>0</v>
      </c>
      <c r="F179" s="18">
        <v>0</v>
      </c>
      <c r="G179" s="18">
        <f t="shared" si="76"/>
        <v>0</v>
      </c>
      <c r="H179" s="18">
        <v>0</v>
      </c>
      <c r="I179" s="13" t="s">
        <v>140</v>
      </c>
      <c r="J179" s="20"/>
      <c r="K179" s="12"/>
      <c r="L179" s="12"/>
      <c r="M179" s="12"/>
      <c r="N179" s="12"/>
      <c r="O179" s="12"/>
      <c r="P179" s="12"/>
      <c r="Q179" s="69"/>
    </row>
    <row r="180" spans="1:17">
      <c r="A180" s="77"/>
      <c r="B180" s="73"/>
      <c r="C180" s="73"/>
      <c r="D180" s="21" t="s">
        <v>4</v>
      </c>
      <c r="E180" s="18">
        <v>0</v>
      </c>
      <c r="F180" s="18">
        <v>0</v>
      </c>
      <c r="G180" s="18">
        <f t="shared" si="76"/>
        <v>0</v>
      </c>
      <c r="H180" s="18">
        <v>0</v>
      </c>
      <c r="I180" s="13" t="s">
        <v>140</v>
      </c>
      <c r="J180" s="20"/>
      <c r="K180" s="12"/>
      <c r="L180" s="12"/>
      <c r="M180" s="12"/>
      <c r="N180" s="12"/>
      <c r="O180" s="12"/>
      <c r="P180" s="12"/>
      <c r="Q180" s="69"/>
    </row>
    <row r="181" spans="1:17">
      <c r="A181" s="77"/>
      <c r="B181" s="73"/>
      <c r="C181" s="73"/>
      <c r="D181" s="19" t="s">
        <v>7</v>
      </c>
      <c r="E181" s="18">
        <v>0</v>
      </c>
      <c r="F181" s="18">
        <v>0</v>
      </c>
      <c r="G181" s="18">
        <f t="shared" si="76"/>
        <v>0</v>
      </c>
      <c r="H181" s="18">
        <v>0</v>
      </c>
      <c r="I181" s="13" t="s">
        <v>140</v>
      </c>
      <c r="J181" s="20"/>
      <c r="K181" s="12"/>
      <c r="L181" s="12"/>
      <c r="M181" s="12"/>
      <c r="N181" s="12"/>
      <c r="O181" s="12"/>
      <c r="P181" s="12"/>
      <c r="Q181" s="69"/>
    </row>
    <row r="182" spans="1:17" ht="27" customHeight="1">
      <c r="A182" s="77"/>
      <c r="B182" s="73"/>
      <c r="C182" s="73"/>
      <c r="D182" s="21" t="s">
        <v>6</v>
      </c>
      <c r="E182" s="18">
        <v>0</v>
      </c>
      <c r="F182" s="18">
        <v>0</v>
      </c>
      <c r="G182" s="18">
        <f t="shared" si="76"/>
        <v>0</v>
      </c>
      <c r="H182" s="18">
        <v>0</v>
      </c>
      <c r="I182" s="13" t="s">
        <v>140</v>
      </c>
      <c r="J182" s="12"/>
      <c r="K182" s="12"/>
      <c r="L182" s="12"/>
      <c r="M182" s="12"/>
      <c r="N182" s="12"/>
      <c r="O182" s="12"/>
      <c r="P182" s="12"/>
      <c r="Q182" s="69"/>
    </row>
    <row r="183" spans="1:17" ht="15" customHeight="1">
      <c r="A183" s="77"/>
      <c r="B183" s="73" t="s">
        <v>207</v>
      </c>
      <c r="C183" s="73" t="s">
        <v>33</v>
      </c>
      <c r="D183" s="5" t="s">
        <v>3</v>
      </c>
      <c r="E183" s="18">
        <f>E184+E185+E186+E187</f>
        <v>0</v>
      </c>
      <c r="F183" s="18">
        <f>F184+F185+F186+F187</f>
        <v>0</v>
      </c>
      <c r="G183" s="18">
        <f t="shared" si="76"/>
        <v>0</v>
      </c>
      <c r="H183" s="18">
        <f>H184+H185</f>
        <v>0</v>
      </c>
      <c r="I183" s="13" t="s">
        <v>140</v>
      </c>
      <c r="J183" s="12">
        <v>2</v>
      </c>
      <c r="K183" s="12">
        <v>2</v>
      </c>
      <c r="L183" s="12">
        <f t="shared" si="77"/>
        <v>100</v>
      </c>
      <c r="M183" s="12">
        <v>2</v>
      </c>
      <c r="N183" s="12">
        <v>2</v>
      </c>
      <c r="O183" s="12">
        <v>8</v>
      </c>
      <c r="P183" s="12">
        <v>8</v>
      </c>
      <c r="Q183" s="69"/>
    </row>
    <row r="184" spans="1:17">
      <c r="A184" s="77"/>
      <c r="B184" s="73"/>
      <c r="C184" s="73"/>
      <c r="D184" s="19" t="s">
        <v>5</v>
      </c>
      <c r="E184" s="18">
        <v>0</v>
      </c>
      <c r="F184" s="18">
        <v>0</v>
      </c>
      <c r="G184" s="18">
        <f t="shared" si="76"/>
        <v>0</v>
      </c>
      <c r="H184" s="18">
        <v>0</v>
      </c>
      <c r="I184" s="13" t="s">
        <v>140</v>
      </c>
      <c r="J184" s="20"/>
      <c r="K184" s="12"/>
      <c r="L184" s="12"/>
      <c r="M184" s="12"/>
      <c r="N184" s="12"/>
      <c r="O184" s="12"/>
      <c r="P184" s="12"/>
      <c r="Q184" s="69"/>
    </row>
    <row r="185" spans="1:17">
      <c r="A185" s="77"/>
      <c r="B185" s="73"/>
      <c r="C185" s="73"/>
      <c r="D185" s="21" t="s">
        <v>4</v>
      </c>
      <c r="E185" s="18">
        <v>0</v>
      </c>
      <c r="F185" s="18">
        <v>0</v>
      </c>
      <c r="G185" s="18">
        <f t="shared" si="76"/>
        <v>0</v>
      </c>
      <c r="H185" s="18">
        <v>0</v>
      </c>
      <c r="I185" s="13" t="s">
        <v>140</v>
      </c>
      <c r="J185" s="20"/>
      <c r="K185" s="12"/>
      <c r="L185" s="12"/>
      <c r="M185" s="12"/>
      <c r="N185" s="12"/>
      <c r="O185" s="12"/>
      <c r="P185" s="12"/>
      <c r="Q185" s="69"/>
    </row>
    <row r="186" spans="1:17">
      <c r="A186" s="77"/>
      <c r="B186" s="73"/>
      <c r="C186" s="73"/>
      <c r="D186" s="19" t="s">
        <v>7</v>
      </c>
      <c r="E186" s="18">
        <v>0</v>
      </c>
      <c r="F186" s="18">
        <v>0</v>
      </c>
      <c r="G186" s="18">
        <f t="shared" si="76"/>
        <v>0</v>
      </c>
      <c r="H186" s="18">
        <v>0</v>
      </c>
      <c r="I186" s="13" t="s">
        <v>140</v>
      </c>
      <c r="J186" s="20"/>
      <c r="K186" s="12"/>
      <c r="L186" s="12"/>
      <c r="M186" s="12"/>
      <c r="N186" s="12"/>
      <c r="O186" s="12"/>
      <c r="P186" s="12"/>
      <c r="Q186" s="69"/>
    </row>
    <row r="187" spans="1:17" ht="22.5">
      <c r="A187" s="77"/>
      <c r="B187" s="73"/>
      <c r="C187" s="73"/>
      <c r="D187" s="21" t="s">
        <v>6</v>
      </c>
      <c r="E187" s="18">
        <v>0</v>
      </c>
      <c r="F187" s="18">
        <v>0</v>
      </c>
      <c r="G187" s="18">
        <f t="shared" si="76"/>
        <v>0</v>
      </c>
      <c r="H187" s="18">
        <v>0</v>
      </c>
      <c r="I187" s="13" t="s">
        <v>140</v>
      </c>
      <c r="J187" s="12"/>
      <c r="K187" s="12"/>
      <c r="L187" s="12"/>
      <c r="M187" s="12"/>
      <c r="N187" s="12"/>
      <c r="O187" s="12"/>
      <c r="P187" s="12"/>
      <c r="Q187" s="69"/>
    </row>
    <row r="188" spans="1:17" ht="14.25" customHeight="1">
      <c r="A188" s="77"/>
      <c r="B188" s="73" t="s">
        <v>176</v>
      </c>
      <c r="C188" s="73" t="s">
        <v>33</v>
      </c>
      <c r="D188" s="5" t="s">
        <v>3</v>
      </c>
      <c r="E188" s="18">
        <f>E189+E190+E191+E192</f>
        <v>0</v>
      </c>
      <c r="F188" s="18">
        <f>F189+F190+F191+F192</f>
        <v>0</v>
      </c>
      <c r="G188" s="18">
        <f>F188-E188</f>
        <v>0</v>
      </c>
      <c r="H188" s="18">
        <f>H189+H190</f>
        <v>0</v>
      </c>
      <c r="I188" s="13" t="s">
        <v>140</v>
      </c>
      <c r="J188" s="12">
        <v>4</v>
      </c>
      <c r="K188" s="12">
        <v>4</v>
      </c>
      <c r="L188" s="12">
        <f t="shared" si="77"/>
        <v>100</v>
      </c>
      <c r="M188" s="12">
        <v>2</v>
      </c>
      <c r="N188" s="12">
        <v>2</v>
      </c>
      <c r="O188" s="12">
        <v>8</v>
      </c>
      <c r="P188" s="12">
        <v>8</v>
      </c>
      <c r="Q188" s="69"/>
    </row>
    <row r="189" spans="1:17">
      <c r="A189" s="77"/>
      <c r="B189" s="73"/>
      <c r="C189" s="73"/>
      <c r="D189" s="19" t="s">
        <v>5</v>
      </c>
      <c r="E189" s="18">
        <v>0</v>
      </c>
      <c r="F189" s="18">
        <v>0</v>
      </c>
      <c r="G189" s="18">
        <f t="shared" si="76"/>
        <v>0</v>
      </c>
      <c r="H189" s="18">
        <v>0</v>
      </c>
      <c r="I189" s="13" t="s">
        <v>140</v>
      </c>
      <c r="J189" s="20"/>
      <c r="K189" s="12"/>
      <c r="L189" s="14"/>
      <c r="M189" s="12"/>
      <c r="N189" s="12"/>
      <c r="O189" s="12"/>
      <c r="P189" s="12"/>
      <c r="Q189" s="69"/>
    </row>
    <row r="190" spans="1:17">
      <c r="A190" s="77"/>
      <c r="B190" s="73"/>
      <c r="C190" s="73"/>
      <c r="D190" s="21" t="s">
        <v>4</v>
      </c>
      <c r="E190" s="18">
        <v>0</v>
      </c>
      <c r="F190" s="18">
        <v>0</v>
      </c>
      <c r="G190" s="18">
        <f t="shared" si="76"/>
        <v>0</v>
      </c>
      <c r="H190" s="18">
        <v>0</v>
      </c>
      <c r="I190" s="13" t="s">
        <v>140</v>
      </c>
      <c r="J190" s="20"/>
      <c r="K190" s="12"/>
      <c r="L190" s="14"/>
      <c r="M190" s="12"/>
      <c r="N190" s="12"/>
      <c r="O190" s="12"/>
      <c r="P190" s="12"/>
      <c r="Q190" s="69"/>
    </row>
    <row r="191" spans="1:17">
      <c r="A191" s="77"/>
      <c r="B191" s="73"/>
      <c r="C191" s="73"/>
      <c r="D191" s="19" t="s">
        <v>7</v>
      </c>
      <c r="E191" s="18">
        <v>0</v>
      </c>
      <c r="F191" s="18">
        <v>0</v>
      </c>
      <c r="G191" s="18">
        <f t="shared" si="76"/>
        <v>0</v>
      </c>
      <c r="H191" s="18">
        <v>0</v>
      </c>
      <c r="I191" s="13" t="s">
        <v>140</v>
      </c>
      <c r="J191" s="20"/>
      <c r="K191" s="12"/>
      <c r="L191" s="14"/>
      <c r="M191" s="12"/>
      <c r="N191" s="12"/>
      <c r="O191" s="12"/>
      <c r="P191" s="12"/>
      <c r="Q191" s="69"/>
    </row>
    <row r="192" spans="1:17" ht="22.5">
      <c r="A192" s="77"/>
      <c r="B192" s="73"/>
      <c r="C192" s="73"/>
      <c r="D192" s="21" t="s">
        <v>6</v>
      </c>
      <c r="E192" s="18">
        <v>0</v>
      </c>
      <c r="F192" s="18">
        <v>0</v>
      </c>
      <c r="G192" s="18">
        <f t="shared" si="76"/>
        <v>0</v>
      </c>
      <c r="H192" s="18">
        <v>0</v>
      </c>
      <c r="I192" s="13" t="s">
        <v>140</v>
      </c>
      <c r="J192" s="12"/>
      <c r="K192" s="12"/>
      <c r="L192" s="14"/>
      <c r="M192" s="12"/>
      <c r="N192" s="12"/>
      <c r="O192" s="12"/>
      <c r="P192" s="12"/>
      <c r="Q192" s="69"/>
    </row>
    <row r="193" spans="1:17" ht="13.5" customHeight="1">
      <c r="A193" s="77"/>
      <c r="B193" s="73" t="s">
        <v>177</v>
      </c>
      <c r="C193" s="73" t="s">
        <v>33</v>
      </c>
      <c r="D193" s="5" t="s">
        <v>3</v>
      </c>
      <c r="E193" s="18">
        <f>E194+E195+E196+E197</f>
        <v>0</v>
      </c>
      <c r="F193" s="18">
        <f>F194+F195+F196+F197</f>
        <v>0</v>
      </c>
      <c r="G193" s="18">
        <f t="shared" si="76"/>
        <v>0</v>
      </c>
      <c r="H193" s="18">
        <f>H194+H195</f>
        <v>0</v>
      </c>
      <c r="I193" s="13" t="s">
        <v>140</v>
      </c>
      <c r="J193" s="12">
        <v>5</v>
      </c>
      <c r="K193" s="12">
        <v>5</v>
      </c>
      <c r="L193" s="12">
        <f t="shared" si="77"/>
        <v>100</v>
      </c>
      <c r="M193" s="12">
        <v>3</v>
      </c>
      <c r="N193" s="12">
        <v>3</v>
      </c>
      <c r="O193" s="12">
        <v>12</v>
      </c>
      <c r="P193" s="12">
        <v>12</v>
      </c>
      <c r="Q193" s="69"/>
    </row>
    <row r="194" spans="1:17">
      <c r="A194" s="77"/>
      <c r="B194" s="73"/>
      <c r="C194" s="73"/>
      <c r="D194" s="19" t="s">
        <v>5</v>
      </c>
      <c r="E194" s="18">
        <v>0</v>
      </c>
      <c r="F194" s="18">
        <v>0</v>
      </c>
      <c r="G194" s="18">
        <f t="shared" si="76"/>
        <v>0</v>
      </c>
      <c r="H194" s="18">
        <v>0</v>
      </c>
      <c r="I194" s="13" t="s">
        <v>140</v>
      </c>
      <c r="J194" s="20"/>
      <c r="K194" s="12"/>
      <c r="L194" s="14"/>
      <c r="M194" s="12"/>
      <c r="N194" s="12"/>
      <c r="O194" s="12"/>
      <c r="P194" s="12"/>
      <c r="Q194" s="69"/>
    </row>
    <row r="195" spans="1:17">
      <c r="A195" s="77"/>
      <c r="B195" s="73"/>
      <c r="C195" s="73"/>
      <c r="D195" s="21" t="s">
        <v>4</v>
      </c>
      <c r="E195" s="18">
        <v>0</v>
      </c>
      <c r="F195" s="18">
        <v>0</v>
      </c>
      <c r="G195" s="18">
        <f t="shared" si="76"/>
        <v>0</v>
      </c>
      <c r="H195" s="18">
        <v>0</v>
      </c>
      <c r="I195" s="13" t="s">
        <v>140</v>
      </c>
      <c r="J195" s="20"/>
      <c r="K195" s="12"/>
      <c r="L195" s="14"/>
      <c r="M195" s="12"/>
      <c r="N195" s="12"/>
      <c r="O195" s="12"/>
      <c r="P195" s="12"/>
      <c r="Q195" s="69"/>
    </row>
    <row r="196" spans="1:17">
      <c r="A196" s="77"/>
      <c r="B196" s="73"/>
      <c r="C196" s="73"/>
      <c r="D196" s="19" t="s">
        <v>7</v>
      </c>
      <c r="E196" s="18">
        <v>0</v>
      </c>
      <c r="F196" s="18">
        <v>0</v>
      </c>
      <c r="G196" s="18">
        <f t="shared" si="76"/>
        <v>0</v>
      </c>
      <c r="H196" s="18">
        <v>0</v>
      </c>
      <c r="I196" s="13" t="s">
        <v>140</v>
      </c>
      <c r="J196" s="20"/>
      <c r="K196" s="12"/>
      <c r="L196" s="14"/>
      <c r="M196" s="12"/>
      <c r="N196" s="12"/>
      <c r="O196" s="12"/>
      <c r="P196" s="12"/>
      <c r="Q196" s="69"/>
    </row>
    <row r="197" spans="1:17" ht="24" customHeight="1">
      <c r="A197" s="77"/>
      <c r="B197" s="73"/>
      <c r="C197" s="73"/>
      <c r="D197" s="21" t="s">
        <v>6</v>
      </c>
      <c r="E197" s="18">
        <v>0</v>
      </c>
      <c r="F197" s="18">
        <v>0</v>
      </c>
      <c r="G197" s="18">
        <f t="shared" si="76"/>
        <v>0</v>
      </c>
      <c r="H197" s="18">
        <v>0</v>
      </c>
      <c r="I197" s="13" t="s">
        <v>140</v>
      </c>
      <c r="J197" s="12"/>
      <c r="K197" s="12"/>
      <c r="L197" s="14"/>
      <c r="M197" s="12"/>
      <c r="N197" s="12"/>
      <c r="O197" s="12"/>
      <c r="P197" s="12"/>
      <c r="Q197" s="69"/>
    </row>
    <row r="198" spans="1:17" ht="13.5" customHeight="1">
      <c r="A198" s="77"/>
      <c r="B198" s="73" t="s">
        <v>178</v>
      </c>
      <c r="C198" s="73" t="s">
        <v>33</v>
      </c>
      <c r="D198" s="5" t="s">
        <v>3</v>
      </c>
      <c r="E198" s="18">
        <f>E199+E200+E201+E202</f>
        <v>0</v>
      </c>
      <c r="F198" s="18">
        <f>F199+F200+F201+F202</f>
        <v>0</v>
      </c>
      <c r="G198" s="18">
        <f t="shared" si="76"/>
        <v>0</v>
      </c>
      <c r="H198" s="18">
        <f>H199+H200</f>
        <v>0</v>
      </c>
      <c r="I198" s="13" t="s">
        <v>140</v>
      </c>
      <c r="J198" s="12">
        <v>3</v>
      </c>
      <c r="K198" s="12">
        <v>3</v>
      </c>
      <c r="L198" s="12">
        <f t="shared" si="77"/>
        <v>100</v>
      </c>
      <c r="M198" s="12">
        <v>3</v>
      </c>
      <c r="N198" s="12">
        <v>3</v>
      </c>
      <c r="O198" s="12">
        <v>12</v>
      </c>
      <c r="P198" s="12">
        <v>12</v>
      </c>
      <c r="Q198" s="69"/>
    </row>
    <row r="199" spans="1:17">
      <c r="A199" s="77"/>
      <c r="B199" s="73"/>
      <c r="C199" s="73"/>
      <c r="D199" s="19" t="s">
        <v>5</v>
      </c>
      <c r="E199" s="18">
        <v>0</v>
      </c>
      <c r="F199" s="18">
        <v>0</v>
      </c>
      <c r="G199" s="18">
        <f t="shared" si="76"/>
        <v>0</v>
      </c>
      <c r="H199" s="18">
        <v>0</v>
      </c>
      <c r="I199" s="13" t="s">
        <v>140</v>
      </c>
      <c r="J199" s="20"/>
      <c r="K199" s="12"/>
      <c r="L199" s="14"/>
      <c r="M199" s="12"/>
      <c r="N199" s="12"/>
      <c r="O199" s="12"/>
      <c r="P199" s="12"/>
      <c r="Q199" s="69"/>
    </row>
    <row r="200" spans="1:17">
      <c r="A200" s="77"/>
      <c r="B200" s="73"/>
      <c r="C200" s="73"/>
      <c r="D200" s="21" t="s">
        <v>4</v>
      </c>
      <c r="E200" s="18">
        <v>0</v>
      </c>
      <c r="F200" s="18">
        <v>0</v>
      </c>
      <c r="G200" s="18">
        <f t="shared" si="76"/>
        <v>0</v>
      </c>
      <c r="H200" s="18">
        <v>0</v>
      </c>
      <c r="I200" s="13" t="s">
        <v>140</v>
      </c>
      <c r="J200" s="20"/>
      <c r="K200" s="12"/>
      <c r="L200" s="14"/>
      <c r="M200" s="12"/>
      <c r="N200" s="12"/>
      <c r="O200" s="12"/>
      <c r="P200" s="12"/>
      <c r="Q200" s="69"/>
    </row>
    <row r="201" spans="1:17">
      <c r="A201" s="77"/>
      <c r="B201" s="73"/>
      <c r="C201" s="73"/>
      <c r="D201" s="19" t="s">
        <v>7</v>
      </c>
      <c r="E201" s="18">
        <v>0</v>
      </c>
      <c r="F201" s="18">
        <v>0</v>
      </c>
      <c r="G201" s="18">
        <f t="shared" si="76"/>
        <v>0</v>
      </c>
      <c r="H201" s="18">
        <v>0</v>
      </c>
      <c r="I201" s="13" t="s">
        <v>140</v>
      </c>
      <c r="J201" s="20"/>
      <c r="K201" s="12"/>
      <c r="L201" s="14"/>
      <c r="M201" s="12"/>
      <c r="N201" s="12"/>
      <c r="O201" s="12"/>
      <c r="P201" s="12"/>
      <c r="Q201" s="69"/>
    </row>
    <row r="202" spans="1:17" ht="22.5">
      <c r="A202" s="77"/>
      <c r="B202" s="73"/>
      <c r="C202" s="73"/>
      <c r="D202" s="21" t="s">
        <v>6</v>
      </c>
      <c r="E202" s="18">
        <v>0</v>
      </c>
      <c r="F202" s="18">
        <v>0</v>
      </c>
      <c r="G202" s="18">
        <f t="shared" si="76"/>
        <v>0</v>
      </c>
      <c r="H202" s="18">
        <v>0</v>
      </c>
      <c r="I202" s="13" t="s">
        <v>140</v>
      </c>
      <c r="J202" s="12"/>
      <c r="K202" s="12"/>
      <c r="L202" s="14"/>
      <c r="M202" s="12"/>
      <c r="N202" s="12"/>
      <c r="O202" s="12"/>
      <c r="P202" s="12"/>
      <c r="Q202" s="69"/>
    </row>
    <row r="203" spans="1:17" s="30" customFormat="1" ht="16.5" customHeight="1">
      <c r="A203" s="89"/>
      <c r="B203" s="73" t="s">
        <v>179</v>
      </c>
      <c r="C203" s="73" t="s">
        <v>33</v>
      </c>
      <c r="D203" s="5" t="s">
        <v>3</v>
      </c>
      <c r="E203" s="18">
        <f>E204+E205+E206+E207</f>
        <v>0</v>
      </c>
      <c r="F203" s="18">
        <f>F204+F205+F206+F207</f>
        <v>0</v>
      </c>
      <c r="G203" s="18">
        <f t="shared" si="76"/>
        <v>0</v>
      </c>
      <c r="H203" s="18">
        <f>H204+H205</f>
        <v>0</v>
      </c>
      <c r="I203" s="13" t="s">
        <v>140</v>
      </c>
      <c r="J203" s="12">
        <v>5</v>
      </c>
      <c r="K203" s="12">
        <v>5</v>
      </c>
      <c r="L203" s="12">
        <f t="shared" si="77"/>
        <v>100</v>
      </c>
      <c r="M203" s="12">
        <v>4</v>
      </c>
      <c r="N203" s="12">
        <v>4</v>
      </c>
      <c r="O203" s="12">
        <v>16</v>
      </c>
      <c r="P203" s="12">
        <v>16</v>
      </c>
      <c r="Q203" s="69"/>
    </row>
    <row r="204" spans="1:17" s="30" customFormat="1" ht="19.5" customHeight="1">
      <c r="A204" s="89"/>
      <c r="B204" s="73"/>
      <c r="C204" s="73"/>
      <c r="D204" s="19" t="s">
        <v>5</v>
      </c>
      <c r="E204" s="18">
        <v>0</v>
      </c>
      <c r="F204" s="18">
        <v>0</v>
      </c>
      <c r="G204" s="18">
        <f t="shared" si="76"/>
        <v>0</v>
      </c>
      <c r="H204" s="18">
        <v>0</v>
      </c>
      <c r="I204" s="13" t="s">
        <v>140</v>
      </c>
      <c r="J204" s="20"/>
      <c r="K204" s="12"/>
      <c r="L204" s="14"/>
      <c r="M204" s="12"/>
      <c r="N204" s="12"/>
      <c r="O204" s="12"/>
      <c r="P204" s="12"/>
      <c r="Q204" s="69"/>
    </row>
    <row r="205" spans="1:17" s="30" customFormat="1">
      <c r="A205" s="89"/>
      <c r="B205" s="73"/>
      <c r="C205" s="73"/>
      <c r="D205" s="21" t="s">
        <v>4</v>
      </c>
      <c r="E205" s="18">
        <v>0</v>
      </c>
      <c r="F205" s="18">
        <v>0</v>
      </c>
      <c r="G205" s="18">
        <f t="shared" si="76"/>
        <v>0</v>
      </c>
      <c r="H205" s="18">
        <v>0</v>
      </c>
      <c r="I205" s="13" t="s">
        <v>140</v>
      </c>
      <c r="J205" s="20"/>
      <c r="K205" s="12"/>
      <c r="L205" s="14"/>
      <c r="M205" s="12"/>
      <c r="N205" s="12"/>
      <c r="O205" s="12"/>
      <c r="P205" s="12"/>
      <c r="Q205" s="69"/>
    </row>
    <row r="206" spans="1:17" s="30" customFormat="1">
      <c r="A206" s="89"/>
      <c r="B206" s="73"/>
      <c r="C206" s="73"/>
      <c r="D206" s="19" t="s">
        <v>7</v>
      </c>
      <c r="E206" s="18">
        <v>0</v>
      </c>
      <c r="F206" s="18">
        <v>0</v>
      </c>
      <c r="G206" s="18">
        <f t="shared" si="76"/>
        <v>0</v>
      </c>
      <c r="H206" s="18">
        <v>0</v>
      </c>
      <c r="I206" s="13" t="s">
        <v>140</v>
      </c>
      <c r="J206" s="20"/>
      <c r="K206" s="12"/>
      <c r="L206" s="14"/>
      <c r="M206" s="12"/>
      <c r="N206" s="12"/>
      <c r="O206" s="12"/>
      <c r="P206" s="12"/>
      <c r="Q206" s="69"/>
    </row>
    <row r="207" spans="1:17" s="30" customFormat="1" ht="25.5" customHeight="1">
      <c r="A207" s="89"/>
      <c r="B207" s="73"/>
      <c r="C207" s="73"/>
      <c r="D207" s="21" t="s">
        <v>6</v>
      </c>
      <c r="E207" s="18">
        <v>0</v>
      </c>
      <c r="F207" s="18">
        <v>0</v>
      </c>
      <c r="G207" s="18">
        <f t="shared" si="76"/>
        <v>0</v>
      </c>
      <c r="H207" s="18">
        <v>0</v>
      </c>
      <c r="I207" s="13" t="s">
        <v>140</v>
      </c>
      <c r="J207" s="12"/>
      <c r="K207" s="12"/>
      <c r="L207" s="14"/>
      <c r="M207" s="12"/>
      <c r="N207" s="12"/>
      <c r="O207" s="12"/>
      <c r="P207" s="12"/>
      <c r="Q207" s="69"/>
    </row>
    <row r="208" spans="1:17" ht="12.75" customHeight="1">
      <c r="A208" s="77"/>
      <c r="B208" s="73" t="s">
        <v>34</v>
      </c>
      <c r="C208" s="73" t="s">
        <v>33</v>
      </c>
      <c r="D208" s="5" t="s">
        <v>3</v>
      </c>
      <c r="E208" s="18">
        <f>E209+E210+E211+E212</f>
        <v>21440288.120000001</v>
      </c>
      <c r="F208" s="18">
        <f>F209+F210+F211+F212</f>
        <v>21677472.382999998</v>
      </c>
      <c r="G208" s="18">
        <f t="shared" ref="G208:G212" si="78">F208-E208</f>
        <v>237184.26299999654</v>
      </c>
      <c r="H208" s="18">
        <f>H209+H210+H211+H212</f>
        <v>21528426.594000004</v>
      </c>
      <c r="I208" s="13">
        <f t="shared" ref="I208:I275" si="79">ROUND(H208/F208 *100,3)</f>
        <v>99.311999999999998</v>
      </c>
      <c r="J208" s="12">
        <v>20</v>
      </c>
      <c r="K208" s="12">
        <v>20</v>
      </c>
      <c r="L208" s="12">
        <f t="shared" ref="L208" si="80">(K208/J208)*100</f>
        <v>100</v>
      </c>
      <c r="M208" s="12">
        <v>20</v>
      </c>
      <c r="N208" s="12">
        <v>20</v>
      </c>
      <c r="O208" s="12">
        <v>10</v>
      </c>
      <c r="P208" s="12">
        <v>10</v>
      </c>
      <c r="Q208" s="69"/>
    </row>
    <row r="209" spans="1:17">
      <c r="A209" s="77"/>
      <c r="B209" s="73"/>
      <c r="C209" s="73"/>
      <c r="D209" s="19" t="s">
        <v>5</v>
      </c>
      <c r="E209" s="18">
        <v>495670.5</v>
      </c>
      <c r="F209" s="18">
        <v>470200.13</v>
      </c>
      <c r="G209" s="18">
        <f t="shared" si="78"/>
        <v>-25470.369999999995</v>
      </c>
      <c r="H209" s="18">
        <v>466033.1</v>
      </c>
      <c r="I209" s="13">
        <f t="shared" si="79"/>
        <v>99.114000000000004</v>
      </c>
      <c r="J209" s="20"/>
      <c r="K209" s="12"/>
      <c r="L209" s="12"/>
      <c r="M209" s="12"/>
      <c r="N209" s="12"/>
      <c r="O209" s="12"/>
      <c r="P209" s="12"/>
      <c r="Q209" s="69"/>
    </row>
    <row r="210" spans="1:17">
      <c r="A210" s="77"/>
      <c r="B210" s="73"/>
      <c r="C210" s="73"/>
      <c r="D210" s="21" t="s">
        <v>4</v>
      </c>
      <c r="E210" s="18">
        <v>20431125.59</v>
      </c>
      <c r="F210" s="18">
        <v>20371291.173</v>
      </c>
      <c r="G210" s="18">
        <f t="shared" si="78"/>
        <v>-59834.416999999434</v>
      </c>
      <c r="H210" s="18">
        <v>20280150.874000002</v>
      </c>
      <c r="I210" s="13">
        <f t="shared" si="79"/>
        <v>99.552999999999997</v>
      </c>
      <c r="J210" s="20"/>
      <c r="K210" s="12"/>
      <c r="L210" s="12"/>
      <c r="M210" s="12"/>
      <c r="N210" s="12"/>
      <c r="O210" s="12"/>
      <c r="P210" s="12"/>
      <c r="Q210" s="69"/>
    </row>
    <row r="211" spans="1:17">
      <c r="A211" s="77"/>
      <c r="B211" s="73"/>
      <c r="C211" s="73"/>
      <c r="D211" s="19" t="s">
        <v>7</v>
      </c>
      <c r="E211" s="18">
        <v>513492.03</v>
      </c>
      <c r="F211" s="18">
        <v>835981.08</v>
      </c>
      <c r="G211" s="18">
        <f t="shared" si="78"/>
        <v>322489.04999999993</v>
      </c>
      <c r="H211" s="18">
        <v>782242.62</v>
      </c>
      <c r="I211" s="13">
        <f t="shared" si="79"/>
        <v>93.572000000000003</v>
      </c>
      <c r="J211" s="20"/>
      <c r="K211" s="12"/>
      <c r="L211" s="12"/>
      <c r="M211" s="12"/>
      <c r="N211" s="12"/>
      <c r="O211" s="12"/>
      <c r="P211" s="12"/>
      <c r="Q211" s="69"/>
    </row>
    <row r="212" spans="1:17" ht="24.75" customHeight="1">
      <c r="A212" s="77"/>
      <c r="B212" s="73"/>
      <c r="C212" s="73"/>
      <c r="D212" s="21" t="s">
        <v>6</v>
      </c>
      <c r="E212" s="18">
        <v>0</v>
      </c>
      <c r="F212" s="18">
        <v>0</v>
      </c>
      <c r="G212" s="18">
        <f t="shared" si="78"/>
        <v>0</v>
      </c>
      <c r="H212" s="18">
        <v>0</v>
      </c>
      <c r="I212" s="13" t="s">
        <v>140</v>
      </c>
      <c r="J212" s="12"/>
      <c r="K212" s="12"/>
      <c r="L212" s="12"/>
      <c r="M212" s="12"/>
      <c r="N212" s="12"/>
      <c r="O212" s="12"/>
      <c r="P212" s="12"/>
      <c r="Q212" s="69"/>
    </row>
    <row r="213" spans="1:17" ht="14.25" customHeight="1">
      <c r="A213" s="77"/>
      <c r="B213" s="73" t="s">
        <v>29</v>
      </c>
      <c r="C213" s="73" t="s">
        <v>33</v>
      </c>
      <c r="D213" s="5" t="s">
        <v>3</v>
      </c>
      <c r="E213" s="18">
        <f>E214+E215+E216+E217</f>
        <v>241603.62300000002</v>
      </c>
      <c r="F213" s="18">
        <f t="shared" ref="F213:H213" si="81">F214+F215+F216+F217</f>
        <v>242981.611</v>
      </c>
      <c r="G213" s="18">
        <f t="shared" si="81"/>
        <v>1377.9679999999935</v>
      </c>
      <c r="H213" s="18">
        <f t="shared" si="81"/>
        <v>240257.81000000003</v>
      </c>
      <c r="I213" s="13">
        <f t="shared" si="79"/>
        <v>98.879000000000005</v>
      </c>
      <c r="J213" s="11">
        <v>13</v>
      </c>
      <c r="K213" s="12">
        <v>13</v>
      </c>
      <c r="L213" s="12">
        <f t="shared" ref="L213" si="82">(K213/J213)*100</f>
        <v>100</v>
      </c>
      <c r="M213" s="12">
        <v>10</v>
      </c>
      <c r="N213" s="12">
        <v>10</v>
      </c>
      <c r="O213" s="12">
        <v>3</v>
      </c>
      <c r="P213" s="12">
        <v>3</v>
      </c>
      <c r="Q213" s="69"/>
    </row>
    <row r="214" spans="1:17">
      <c r="A214" s="77"/>
      <c r="B214" s="73"/>
      <c r="C214" s="73"/>
      <c r="D214" s="19" t="s">
        <v>5</v>
      </c>
      <c r="E214" s="18">
        <v>0</v>
      </c>
      <c r="F214" s="18">
        <v>0</v>
      </c>
      <c r="G214" s="18">
        <f t="shared" ref="G214:G217" si="83">F214-E214</f>
        <v>0</v>
      </c>
      <c r="H214" s="18">
        <v>0</v>
      </c>
      <c r="I214" s="13" t="s">
        <v>140</v>
      </c>
      <c r="J214" s="20"/>
      <c r="K214" s="12"/>
      <c r="L214" s="12"/>
      <c r="M214" s="12"/>
      <c r="N214" s="12"/>
      <c r="O214" s="12"/>
      <c r="P214" s="12"/>
      <c r="Q214" s="69"/>
    </row>
    <row r="215" spans="1:17">
      <c r="A215" s="77"/>
      <c r="B215" s="73"/>
      <c r="C215" s="73"/>
      <c r="D215" s="21" t="s">
        <v>4</v>
      </c>
      <c r="E215" s="18">
        <v>240597.70300000001</v>
      </c>
      <c r="F215" s="18">
        <v>241975.671</v>
      </c>
      <c r="G215" s="18">
        <f t="shared" si="83"/>
        <v>1377.9679999999935</v>
      </c>
      <c r="H215" s="18">
        <v>239539.89</v>
      </c>
      <c r="I215" s="13">
        <f t="shared" si="79"/>
        <v>98.992999999999995</v>
      </c>
      <c r="J215" s="20"/>
      <c r="K215" s="12"/>
      <c r="L215" s="12"/>
      <c r="M215" s="12"/>
      <c r="N215" s="12"/>
      <c r="O215" s="12"/>
      <c r="P215" s="12"/>
      <c r="Q215" s="69"/>
    </row>
    <row r="216" spans="1:17">
      <c r="A216" s="77"/>
      <c r="B216" s="73"/>
      <c r="C216" s="73"/>
      <c r="D216" s="19" t="s">
        <v>7</v>
      </c>
      <c r="E216" s="18">
        <v>1005.92</v>
      </c>
      <c r="F216" s="18">
        <v>1005.94</v>
      </c>
      <c r="G216" s="18"/>
      <c r="H216" s="18">
        <v>717.92</v>
      </c>
      <c r="I216" s="13">
        <f t="shared" si="79"/>
        <v>71.367999999999995</v>
      </c>
      <c r="J216" s="20"/>
      <c r="K216" s="12"/>
      <c r="L216" s="12"/>
      <c r="M216" s="12"/>
      <c r="N216" s="12"/>
      <c r="O216" s="12"/>
      <c r="P216" s="12"/>
      <c r="Q216" s="69"/>
    </row>
    <row r="217" spans="1:17" ht="24" customHeight="1">
      <c r="A217" s="77"/>
      <c r="B217" s="73"/>
      <c r="C217" s="73"/>
      <c r="D217" s="21" t="s">
        <v>6</v>
      </c>
      <c r="E217" s="18">
        <v>0</v>
      </c>
      <c r="F217" s="18">
        <v>0</v>
      </c>
      <c r="G217" s="18">
        <f t="shared" si="83"/>
        <v>0</v>
      </c>
      <c r="H217" s="18">
        <v>0</v>
      </c>
      <c r="I217" s="13" t="s">
        <v>140</v>
      </c>
      <c r="J217" s="20"/>
      <c r="K217" s="12"/>
      <c r="L217" s="12"/>
      <c r="M217" s="12"/>
      <c r="N217" s="12"/>
      <c r="O217" s="12"/>
      <c r="P217" s="12"/>
      <c r="Q217" s="69"/>
    </row>
    <row r="218" spans="1:17" ht="12.75" customHeight="1">
      <c r="A218" s="77"/>
      <c r="B218" s="73" t="s">
        <v>26</v>
      </c>
      <c r="C218" s="73" t="s">
        <v>33</v>
      </c>
      <c r="D218" s="5" t="s">
        <v>3</v>
      </c>
      <c r="E218" s="18">
        <f>E219+E220+E221+E222</f>
        <v>2698760.02</v>
      </c>
      <c r="F218" s="18">
        <f>F219+F220+F221+F222</f>
        <v>2724452.6269999999</v>
      </c>
      <c r="G218" s="18">
        <f t="shared" ref="G218:G222" si="84">F218-E218</f>
        <v>25692.606999999844</v>
      </c>
      <c r="H218" s="18">
        <f>H219+H220</f>
        <v>2682394.4669999997</v>
      </c>
      <c r="I218" s="13">
        <f t="shared" si="79"/>
        <v>98.456000000000003</v>
      </c>
      <c r="J218" s="11">
        <v>11</v>
      </c>
      <c r="K218" s="12">
        <v>11</v>
      </c>
      <c r="L218" s="12">
        <f t="shared" ref="L218" si="85">(K218/J218)*100</f>
        <v>100</v>
      </c>
      <c r="M218" s="12">
        <v>9</v>
      </c>
      <c r="N218" s="12">
        <v>9</v>
      </c>
      <c r="O218" s="12">
        <v>8</v>
      </c>
      <c r="P218" s="12">
        <v>8</v>
      </c>
      <c r="Q218" s="69"/>
    </row>
    <row r="219" spans="1:17">
      <c r="A219" s="77"/>
      <c r="B219" s="73"/>
      <c r="C219" s="73"/>
      <c r="D219" s="19" t="s">
        <v>5</v>
      </c>
      <c r="E219" s="18">
        <v>0</v>
      </c>
      <c r="F219" s="18">
        <v>11322.6</v>
      </c>
      <c r="G219" s="18">
        <f t="shared" si="84"/>
        <v>11322.6</v>
      </c>
      <c r="H219" s="18">
        <v>7974.57</v>
      </c>
      <c r="I219" s="13">
        <f t="shared" si="79"/>
        <v>70.430999999999997</v>
      </c>
      <c r="J219" s="20"/>
      <c r="K219" s="12"/>
      <c r="L219" s="12"/>
      <c r="M219" s="12"/>
      <c r="N219" s="12"/>
      <c r="O219" s="12"/>
      <c r="P219" s="12"/>
      <c r="Q219" s="69"/>
    </row>
    <row r="220" spans="1:17">
      <c r="A220" s="77"/>
      <c r="B220" s="73"/>
      <c r="C220" s="73"/>
      <c r="D220" s="21" t="s">
        <v>4</v>
      </c>
      <c r="E220" s="18">
        <v>2698760.02</v>
      </c>
      <c r="F220" s="18">
        <v>2713130.0269999998</v>
      </c>
      <c r="G220" s="18">
        <f t="shared" si="84"/>
        <v>14370.00699999975</v>
      </c>
      <c r="H220" s="18">
        <v>2674419.8969999999</v>
      </c>
      <c r="I220" s="13">
        <f t="shared" si="79"/>
        <v>98.572999999999993</v>
      </c>
      <c r="J220" s="20"/>
      <c r="K220" s="12"/>
      <c r="L220" s="12"/>
      <c r="M220" s="12"/>
      <c r="N220" s="12"/>
      <c r="O220" s="12"/>
      <c r="P220" s="12"/>
      <c r="Q220" s="69"/>
    </row>
    <row r="221" spans="1:17">
      <c r="A221" s="77"/>
      <c r="B221" s="73"/>
      <c r="C221" s="73"/>
      <c r="D221" s="19" t="s">
        <v>7</v>
      </c>
      <c r="E221" s="18">
        <v>0</v>
      </c>
      <c r="F221" s="18">
        <v>0</v>
      </c>
      <c r="G221" s="18">
        <f t="shared" si="84"/>
        <v>0</v>
      </c>
      <c r="H221" s="18">
        <v>0</v>
      </c>
      <c r="I221" s="13" t="s">
        <v>140</v>
      </c>
      <c r="J221" s="20"/>
      <c r="K221" s="12"/>
      <c r="L221" s="12"/>
      <c r="M221" s="12"/>
      <c r="N221" s="12"/>
      <c r="O221" s="12"/>
      <c r="P221" s="12"/>
      <c r="Q221" s="69"/>
    </row>
    <row r="222" spans="1:17" ht="22.5">
      <c r="A222" s="77"/>
      <c r="B222" s="73"/>
      <c r="C222" s="73"/>
      <c r="D222" s="21" t="s">
        <v>6</v>
      </c>
      <c r="E222" s="18">
        <v>0</v>
      </c>
      <c r="F222" s="18">
        <v>0</v>
      </c>
      <c r="G222" s="18">
        <f t="shared" si="84"/>
        <v>0</v>
      </c>
      <c r="H222" s="18">
        <v>0</v>
      </c>
      <c r="I222" s="13" t="s">
        <v>140</v>
      </c>
      <c r="J222" s="12"/>
      <c r="K222" s="12"/>
      <c r="L222" s="12"/>
      <c r="M222" s="12"/>
      <c r="N222" s="12"/>
      <c r="O222" s="12"/>
      <c r="P222" s="12"/>
      <c r="Q222" s="69"/>
    </row>
    <row r="223" spans="1:17" ht="13.5" customHeight="1">
      <c r="A223" s="77"/>
      <c r="B223" s="73" t="s">
        <v>27</v>
      </c>
      <c r="C223" s="73" t="s">
        <v>33</v>
      </c>
      <c r="D223" s="5" t="s">
        <v>3</v>
      </c>
      <c r="E223" s="18">
        <f>E224+E225+E226+E227</f>
        <v>192253.72</v>
      </c>
      <c r="F223" s="18">
        <f t="shared" ref="F223:H223" si="86">F224+F225+F226+F227</f>
        <v>194070.96799999999</v>
      </c>
      <c r="G223" s="18">
        <f t="shared" si="86"/>
        <v>1817.2479999999923</v>
      </c>
      <c r="H223" s="18">
        <f t="shared" si="86"/>
        <v>183296.484</v>
      </c>
      <c r="I223" s="13">
        <f t="shared" si="79"/>
        <v>94.447999999999993</v>
      </c>
      <c r="J223" s="11">
        <v>2</v>
      </c>
      <c r="K223" s="12">
        <v>2</v>
      </c>
      <c r="L223" s="12">
        <f t="shared" ref="L223" si="87">(K223/J223)*100</f>
        <v>100</v>
      </c>
      <c r="M223" s="12">
        <v>4</v>
      </c>
      <c r="N223" s="12">
        <v>4</v>
      </c>
      <c r="O223" s="12">
        <v>4</v>
      </c>
      <c r="P223" s="12">
        <v>4</v>
      </c>
      <c r="Q223" s="69"/>
    </row>
    <row r="224" spans="1:17">
      <c r="A224" s="77"/>
      <c r="B224" s="73"/>
      <c r="C224" s="73"/>
      <c r="D224" s="19" t="s">
        <v>5</v>
      </c>
      <c r="E224" s="18">
        <v>10682.4</v>
      </c>
      <c r="F224" s="18">
        <v>10682.4</v>
      </c>
      <c r="G224" s="18">
        <f t="shared" ref="G224:G227" si="88">F224-E224</f>
        <v>0</v>
      </c>
      <c r="H224" s="18">
        <v>10682.4</v>
      </c>
      <c r="I224" s="13">
        <f t="shared" si="79"/>
        <v>100</v>
      </c>
      <c r="J224" s="20"/>
      <c r="K224" s="12"/>
      <c r="L224" s="12"/>
      <c r="M224" s="12"/>
      <c r="N224" s="12"/>
      <c r="O224" s="12"/>
      <c r="P224" s="12"/>
      <c r="Q224" s="69"/>
    </row>
    <row r="225" spans="1:17">
      <c r="A225" s="77"/>
      <c r="B225" s="73"/>
      <c r="C225" s="73"/>
      <c r="D225" s="21" t="s">
        <v>4</v>
      </c>
      <c r="E225" s="18">
        <v>171009.32</v>
      </c>
      <c r="F225" s="18">
        <v>172805.568</v>
      </c>
      <c r="G225" s="18">
        <f t="shared" si="88"/>
        <v>1796.2479999999923</v>
      </c>
      <c r="H225" s="18">
        <v>164383.90400000001</v>
      </c>
      <c r="I225" s="13">
        <f t="shared" si="79"/>
        <v>95.126999999999995</v>
      </c>
      <c r="J225" s="20"/>
      <c r="K225" s="12"/>
      <c r="L225" s="12"/>
      <c r="M225" s="12"/>
      <c r="N225" s="12"/>
      <c r="O225" s="12"/>
      <c r="P225" s="12"/>
      <c r="Q225" s="69"/>
    </row>
    <row r="226" spans="1:17">
      <c r="A226" s="77"/>
      <c r="B226" s="73"/>
      <c r="C226" s="73"/>
      <c r="D226" s="19" t="s">
        <v>7</v>
      </c>
      <c r="E226" s="18">
        <v>10562</v>
      </c>
      <c r="F226" s="18">
        <v>10583</v>
      </c>
      <c r="G226" s="18">
        <f t="shared" si="88"/>
        <v>21</v>
      </c>
      <c r="H226" s="18">
        <v>8230.18</v>
      </c>
      <c r="I226" s="13">
        <f t="shared" si="79"/>
        <v>77.768000000000001</v>
      </c>
      <c r="J226" s="20"/>
      <c r="K226" s="12"/>
      <c r="L226" s="12"/>
      <c r="M226" s="12"/>
      <c r="N226" s="12"/>
      <c r="O226" s="12"/>
      <c r="P226" s="12"/>
      <c r="Q226" s="69"/>
    </row>
    <row r="227" spans="1:17" ht="72.75" customHeight="1">
      <c r="A227" s="77"/>
      <c r="B227" s="73"/>
      <c r="C227" s="73"/>
      <c r="D227" s="21" t="s">
        <v>6</v>
      </c>
      <c r="E227" s="18">
        <v>0</v>
      </c>
      <c r="F227" s="18">
        <v>0</v>
      </c>
      <c r="G227" s="18">
        <f t="shared" si="88"/>
        <v>0</v>
      </c>
      <c r="H227" s="18">
        <v>0</v>
      </c>
      <c r="I227" s="13" t="s">
        <v>140</v>
      </c>
      <c r="J227" s="12"/>
      <c r="K227" s="12"/>
      <c r="L227" s="12"/>
      <c r="M227" s="12"/>
      <c r="N227" s="12"/>
      <c r="O227" s="12"/>
      <c r="P227" s="12"/>
      <c r="Q227" s="69"/>
    </row>
    <row r="228" spans="1:17" ht="15" customHeight="1">
      <c r="A228" s="77"/>
      <c r="B228" s="73" t="s">
        <v>28</v>
      </c>
      <c r="C228" s="73" t="s">
        <v>33</v>
      </c>
      <c r="D228" s="5" t="s">
        <v>3</v>
      </c>
      <c r="E228" s="18">
        <f>E229+E230+E231+E232</f>
        <v>3380</v>
      </c>
      <c r="F228" s="18">
        <f>F229+F230+F231</f>
        <v>3380</v>
      </c>
      <c r="G228" s="18">
        <f t="shared" ref="G228:G232" si="89">F228-E228</f>
        <v>0</v>
      </c>
      <c r="H228" s="18">
        <f>H229+H230</f>
        <v>3225.5</v>
      </c>
      <c r="I228" s="13">
        <f t="shared" si="79"/>
        <v>95.429000000000002</v>
      </c>
      <c r="J228" s="11">
        <v>3</v>
      </c>
      <c r="K228" s="12">
        <v>3</v>
      </c>
      <c r="L228" s="12">
        <f t="shared" ref="L228" si="90">(K228/J228)*100</f>
        <v>100</v>
      </c>
      <c r="M228" s="12">
        <v>3</v>
      </c>
      <c r="N228" s="12">
        <v>3</v>
      </c>
      <c r="O228" s="12">
        <v>6</v>
      </c>
      <c r="P228" s="12">
        <v>6</v>
      </c>
      <c r="Q228" s="69"/>
    </row>
    <row r="229" spans="1:17">
      <c r="A229" s="77"/>
      <c r="B229" s="73"/>
      <c r="C229" s="73"/>
      <c r="D229" s="19" t="s">
        <v>5</v>
      </c>
      <c r="E229" s="18">
        <v>0</v>
      </c>
      <c r="F229" s="18">
        <v>0</v>
      </c>
      <c r="G229" s="18">
        <f t="shared" si="89"/>
        <v>0</v>
      </c>
      <c r="H229" s="18">
        <v>0</v>
      </c>
      <c r="I229" s="13" t="s">
        <v>140</v>
      </c>
      <c r="J229" s="20"/>
      <c r="K229" s="12"/>
      <c r="L229" s="12"/>
      <c r="M229" s="12"/>
      <c r="N229" s="12"/>
      <c r="O229" s="12"/>
      <c r="P229" s="12"/>
      <c r="Q229" s="69"/>
    </row>
    <row r="230" spans="1:17">
      <c r="A230" s="77"/>
      <c r="B230" s="73"/>
      <c r="C230" s="73"/>
      <c r="D230" s="21" t="s">
        <v>4</v>
      </c>
      <c r="E230" s="18">
        <v>3380</v>
      </c>
      <c r="F230" s="18">
        <v>3380</v>
      </c>
      <c r="G230" s="18">
        <f t="shared" si="89"/>
        <v>0</v>
      </c>
      <c r="H230" s="18">
        <v>3225.5</v>
      </c>
      <c r="I230" s="13">
        <f t="shared" si="79"/>
        <v>95.429000000000002</v>
      </c>
      <c r="J230" s="20"/>
      <c r="K230" s="12"/>
      <c r="L230" s="12"/>
      <c r="M230" s="12"/>
      <c r="N230" s="12"/>
      <c r="O230" s="12"/>
      <c r="P230" s="12"/>
      <c r="Q230" s="69"/>
    </row>
    <row r="231" spans="1:17">
      <c r="A231" s="77"/>
      <c r="B231" s="73"/>
      <c r="C231" s="73"/>
      <c r="D231" s="19" t="s">
        <v>7</v>
      </c>
      <c r="E231" s="18">
        <v>0</v>
      </c>
      <c r="F231" s="18">
        <v>0</v>
      </c>
      <c r="G231" s="18">
        <f t="shared" si="89"/>
        <v>0</v>
      </c>
      <c r="H231" s="18">
        <v>0</v>
      </c>
      <c r="I231" s="13" t="s">
        <v>140</v>
      </c>
      <c r="J231" s="20"/>
      <c r="K231" s="12"/>
      <c r="L231" s="12"/>
      <c r="M231" s="12"/>
      <c r="N231" s="12"/>
      <c r="O231" s="12"/>
      <c r="P231" s="12"/>
      <c r="Q231" s="69"/>
    </row>
    <row r="232" spans="1:17" ht="24.75" customHeight="1">
      <c r="A232" s="77"/>
      <c r="B232" s="73"/>
      <c r="C232" s="73"/>
      <c r="D232" s="21" t="s">
        <v>6</v>
      </c>
      <c r="E232" s="23">
        <v>0</v>
      </c>
      <c r="F232" s="23">
        <v>0</v>
      </c>
      <c r="G232" s="23">
        <f t="shared" si="89"/>
        <v>0</v>
      </c>
      <c r="H232" s="23">
        <v>0</v>
      </c>
      <c r="I232" s="24" t="s">
        <v>140</v>
      </c>
      <c r="J232" s="12"/>
      <c r="K232" s="12"/>
      <c r="L232" s="12"/>
      <c r="M232" s="12"/>
      <c r="N232" s="12"/>
      <c r="O232" s="12"/>
      <c r="P232" s="12"/>
      <c r="Q232" s="69"/>
    </row>
    <row r="233" spans="1:17" ht="17.25" customHeight="1">
      <c r="A233" s="79" t="s">
        <v>180</v>
      </c>
      <c r="B233" s="74" t="s">
        <v>30</v>
      </c>
      <c r="C233" s="74" t="s">
        <v>35</v>
      </c>
      <c r="D233" s="5" t="s">
        <v>3</v>
      </c>
      <c r="E233" s="31">
        <f>E238+E243+E248+E253+E258+E263+E268+E273+E278+E283</f>
        <v>13901946.219999999</v>
      </c>
      <c r="F233" s="31">
        <f t="shared" ref="F233:H233" si="91">F238+F243+F248+F253+F258+F263+F268+F273+F278+F283</f>
        <v>13755462.661999999</v>
      </c>
      <c r="G233" s="31">
        <f t="shared" si="91"/>
        <v>-146483.55799999993</v>
      </c>
      <c r="H233" s="31">
        <f t="shared" si="91"/>
        <v>13620254.939999998</v>
      </c>
      <c r="I233" s="32">
        <f t="shared" si="79"/>
        <v>99.016999999999996</v>
      </c>
      <c r="J233" s="33">
        <f>J234+J238+J243+J248+J253+J258+J263+J268+J273+J278+J283</f>
        <v>35</v>
      </c>
      <c r="K233" s="33">
        <f>K234+K238+K243+K248+K253+K258+K263+K268+K273+K278+K283</f>
        <v>27</v>
      </c>
      <c r="L233" s="34">
        <f t="shared" ref="L233:L234" si="92">(K233/J233)*100</f>
        <v>77.142857142857153</v>
      </c>
      <c r="M233" s="33">
        <f t="shared" ref="M233:P233" si="93">M238+M243+M248+M253+M258+M263+M268+M273+M278+M283</f>
        <v>77</v>
      </c>
      <c r="N233" s="33">
        <f t="shared" si="93"/>
        <v>77</v>
      </c>
      <c r="O233" s="33">
        <f t="shared" si="93"/>
        <v>266</v>
      </c>
      <c r="P233" s="33">
        <f t="shared" si="93"/>
        <v>266</v>
      </c>
      <c r="Q233" s="106" t="s">
        <v>292</v>
      </c>
    </row>
    <row r="234" spans="1:17" ht="24" customHeight="1">
      <c r="A234" s="79"/>
      <c r="B234" s="74"/>
      <c r="C234" s="74"/>
      <c r="D234" s="19" t="s">
        <v>5</v>
      </c>
      <c r="E234" s="44">
        <f>E239+E244+E249+E254+E259+E264+E269+E274+E279+E284</f>
        <v>2354506.9</v>
      </c>
      <c r="F234" s="44">
        <f>F239+F244+F249+F254+F259+F264+F269+F274+F279+F284</f>
        <v>2209350.8500000006</v>
      </c>
      <c r="G234" s="44">
        <f t="shared" ref="G234:G237" si="94">F234-E234</f>
        <v>-145156.04999999935</v>
      </c>
      <c r="H234" s="44">
        <f>H239+H244+H249+H254+H259+H264+H269+H274+H279+H284</f>
        <v>2164721.6100000003</v>
      </c>
      <c r="I234" s="32">
        <f t="shared" si="79"/>
        <v>97.98</v>
      </c>
      <c r="J234" s="35">
        <v>3</v>
      </c>
      <c r="K234" s="36">
        <v>2</v>
      </c>
      <c r="L234" s="37">
        <f t="shared" si="92"/>
        <v>66.666666666666657</v>
      </c>
      <c r="M234" s="38"/>
      <c r="N234" s="38"/>
      <c r="O234" s="38"/>
      <c r="P234" s="38"/>
      <c r="Q234" s="109"/>
    </row>
    <row r="235" spans="1:17">
      <c r="A235" s="79"/>
      <c r="B235" s="74"/>
      <c r="C235" s="74"/>
      <c r="D235" s="21" t="s">
        <v>4</v>
      </c>
      <c r="E235" s="44">
        <f>E240+E245+E250+E255+E260+E265+E270+E275+E280+E285</f>
        <v>11547439.32</v>
      </c>
      <c r="F235" s="44">
        <f>F240+F245+F250+F255+F260+F265+F270+F275+F280+F285</f>
        <v>11546111.811999999</v>
      </c>
      <c r="G235" s="44">
        <f t="shared" si="94"/>
        <v>-1327.5080000013113</v>
      </c>
      <c r="H235" s="44">
        <f>H240+H245+H250+H255+H260+H265+H270+H275+H280+H285</f>
        <v>11455533.33</v>
      </c>
      <c r="I235" s="32">
        <f t="shared" si="79"/>
        <v>99.215999999999994</v>
      </c>
      <c r="J235" s="39"/>
      <c r="K235" s="38"/>
      <c r="L235" s="38"/>
      <c r="M235" s="38"/>
      <c r="N235" s="38"/>
      <c r="O235" s="38"/>
      <c r="P235" s="38"/>
      <c r="Q235" s="109"/>
    </row>
    <row r="236" spans="1:17">
      <c r="A236" s="79"/>
      <c r="B236" s="74"/>
      <c r="C236" s="74"/>
      <c r="D236" s="19" t="s">
        <v>7</v>
      </c>
      <c r="E236" s="44">
        <v>0</v>
      </c>
      <c r="F236" s="44">
        <v>0</v>
      </c>
      <c r="G236" s="44">
        <f t="shared" si="94"/>
        <v>0</v>
      </c>
      <c r="H236" s="44">
        <v>0</v>
      </c>
      <c r="I236" s="32" t="s">
        <v>140</v>
      </c>
      <c r="J236" s="39"/>
      <c r="K236" s="38"/>
      <c r="L236" s="38"/>
      <c r="M236" s="38"/>
      <c r="N236" s="38"/>
      <c r="O236" s="38"/>
      <c r="P236" s="38"/>
      <c r="Q236" s="109"/>
    </row>
    <row r="237" spans="1:17" ht="57" customHeight="1">
      <c r="A237" s="79"/>
      <c r="B237" s="74"/>
      <c r="C237" s="74"/>
      <c r="D237" s="18" t="s">
        <v>6</v>
      </c>
      <c r="E237" s="31">
        <v>0</v>
      </c>
      <c r="F237" s="31">
        <v>0</v>
      </c>
      <c r="G237" s="31">
        <f t="shared" si="94"/>
        <v>0</v>
      </c>
      <c r="H237" s="31">
        <v>0</v>
      </c>
      <c r="I237" s="32" t="s">
        <v>140</v>
      </c>
      <c r="J237" s="39"/>
      <c r="K237" s="38"/>
      <c r="L237" s="38"/>
      <c r="M237" s="38"/>
      <c r="N237" s="38"/>
      <c r="O237" s="38"/>
      <c r="P237" s="38"/>
      <c r="Q237" s="110"/>
    </row>
    <row r="238" spans="1:17" ht="15" customHeight="1">
      <c r="A238" s="77"/>
      <c r="B238" s="73" t="s">
        <v>254</v>
      </c>
      <c r="C238" s="88" t="s">
        <v>35</v>
      </c>
      <c r="D238" s="5" t="s">
        <v>3</v>
      </c>
      <c r="E238" s="18">
        <f>E239+E240</f>
        <v>1252404.7</v>
      </c>
      <c r="F238" s="18">
        <f>F239+F240</f>
        <v>1252404.7</v>
      </c>
      <c r="G238" s="18">
        <f t="shared" ref="G238:G242" si="95">F238-E238</f>
        <v>0</v>
      </c>
      <c r="H238" s="18">
        <f>H239+H240</f>
        <v>1252404.7</v>
      </c>
      <c r="I238" s="13">
        <f t="shared" si="79"/>
        <v>100</v>
      </c>
      <c r="J238" s="11">
        <v>1</v>
      </c>
      <c r="K238" s="12">
        <v>0</v>
      </c>
      <c r="L238" s="12">
        <v>0</v>
      </c>
      <c r="M238" s="12">
        <v>1</v>
      </c>
      <c r="N238" s="12">
        <v>1</v>
      </c>
      <c r="O238" s="12">
        <v>9</v>
      </c>
      <c r="P238" s="12">
        <v>9</v>
      </c>
      <c r="Q238" s="69"/>
    </row>
    <row r="239" spans="1:17">
      <c r="A239" s="77"/>
      <c r="B239" s="73"/>
      <c r="C239" s="88"/>
      <c r="D239" s="19" t="s">
        <v>5</v>
      </c>
      <c r="E239" s="18">
        <v>0</v>
      </c>
      <c r="F239" s="18">
        <v>0</v>
      </c>
      <c r="G239" s="18">
        <f t="shared" si="95"/>
        <v>0</v>
      </c>
      <c r="H239" s="18">
        <v>0</v>
      </c>
      <c r="I239" s="13" t="s">
        <v>140</v>
      </c>
      <c r="J239" s="11"/>
      <c r="K239" s="12"/>
      <c r="L239" s="12"/>
      <c r="M239" s="12"/>
      <c r="N239" s="12"/>
      <c r="O239" s="12"/>
      <c r="P239" s="12"/>
      <c r="Q239" s="69"/>
    </row>
    <row r="240" spans="1:17">
      <c r="A240" s="77"/>
      <c r="B240" s="73"/>
      <c r="C240" s="88"/>
      <c r="D240" s="21" t="s">
        <v>4</v>
      </c>
      <c r="E240" s="18">
        <v>1252404.7</v>
      </c>
      <c r="F240" s="18">
        <v>1252404.7</v>
      </c>
      <c r="G240" s="18">
        <f t="shared" si="95"/>
        <v>0</v>
      </c>
      <c r="H240" s="18">
        <v>1252404.7</v>
      </c>
      <c r="I240" s="13">
        <f t="shared" si="79"/>
        <v>100</v>
      </c>
      <c r="J240" s="11"/>
      <c r="K240" s="12"/>
      <c r="L240" s="12"/>
      <c r="M240" s="12"/>
      <c r="N240" s="12"/>
      <c r="O240" s="12"/>
      <c r="P240" s="12"/>
      <c r="Q240" s="69"/>
    </row>
    <row r="241" spans="1:17">
      <c r="A241" s="77"/>
      <c r="B241" s="73"/>
      <c r="C241" s="88"/>
      <c r="D241" s="19" t="s">
        <v>7</v>
      </c>
      <c r="E241" s="18">
        <v>0</v>
      </c>
      <c r="F241" s="18">
        <v>0</v>
      </c>
      <c r="G241" s="18">
        <f t="shared" si="95"/>
        <v>0</v>
      </c>
      <c r="H241" s="18">
        <v>0</v>
      </c>
      <c r="I241" s="13" t="s">
        <v>140</v>
      </c>
      <c r="J241" s="11"/>
      <c r="K241" s="12"/>
      <c r="L241" s="12"/>
      <c r="M241" s="12"/>
      <c r="N241" s="12"/>
      <c r="O241" s="12"/>
      <c r="P241" s="12"/>
      <c r="Q241" s="69"/>
    </row>
    <row r="242" spans="1:17" ht="23.25" customHeight="1">
      <c r="A242" s="77"/>
      <c r="B242" s="73"/>
      <c r="C242" s="88"/>
      <c r="D242" s="18" t="s">
        <v>6</v>
      </c>
      <c r="E242" s="18">
        <v>0</v>
      </c>
      <c r="F242" s="18">
        <v>0</v>
      </c>
      <c r="G242" s="18">
        <f t="shared" si="95"/>
        <v>0</v>
      </c>
      <c r="H242" s="18">
        <v>0</v>
      </c>
      <c r="I242" s="13" t="s">
        <v>140</v>
      </c>
      <c r="J242" s="11"/>
      <c r="K242" s="12"/>
      <c r="L242" s="12"/>
      <c r="M242" s="12"/>
      <c r="N242" s="12"/>
      <c r="O242" s="12"/>
      <c r="P242" s="12"/>
      <c r="Q242" s="69"/>
    </row>
    <row r="243" spans="1:17" ht="11.25" customHeight="1">
      <c r="A243" s="77"/>
      <c r="B243" s="73" t="s">
        <v>255</v>
      </c>
      <c r="C243" s="88" t="s">
        <v>35</v>
      </c>
      <c r="D243" s="5" t="s">
        <v>3</v>
      </c>
      <c r="E243" s="18">
        <f>E244+E245</f>
        <v>557075.85</v>
      </c>
      <c r="F243" s="18">
        <f>F244+F245</f>
        <v>543458.04800000007</v>
      </c>
      <c r="G243" s="18">
        <f t="shared" ref="G243:G247" si="96">F243-E243</f>
        <v>-13617.801999999909</v>
      </c>
      <c r="H243" s="18">
        <f>H244+H245</f>
        <v>521165.554</v>
      </c>
      <c r="I243" s="13">
        <f t="shared" si="79"/>
        <v>95.897999999999996</v>
      </c>
      <c r="J243" s="11">
        <v>2</v>
      </c>
      <c r="K243" s="12">
        <v>1</v>
      </c>
      <c r="L243" s="12">
        <f t="shared" ref="L243" si="97">(K243/J243)*100</f>
        <v>50</v>
      </c>
      <c r="M243" s="12">
        <v>3</v>
      </c>
      <c r="N243" s="12">
        <v>3</v>
      </c>
      <c r="O243" s="12">
        <v>23</v>
      </c>
      <c r="P243" s="12">
        <v>23</v>
      </c>
      <c r="Q243" s="69"/>
    </row>
    <row r="244" spans="1:17">
      <c r="A244" s="77"/>
      <c r="B244" s="73"/>
      <c r="C244" s="88"/>
      <c r="D244" s="19" t="s">
        <v>5</v>
      </c>
      <c r="E244" s="18">
        <v>509806</v>
      </c>
      <c r="F244" s="18">
        <v>496188.15</v>
      </c>
      <c r="G244" s="18">
        <f t="shared" si="96"/>
        <v>-13617.849999999977</v>
      </c>
      <c r="H244" s="18">
        <v>474613.9</v>
      </c>
      <c r="I244" s="13">
        <f t="shared" si="79"/>
        <v>95.652000000000001</v>
      </c>
      <c r="J244" s="11"/>
      <c r="K244" s="12"/>
      <c r="L244" s="12"/>
      <c r="M244" s="12"/>
      <c r="N244" s="12"/>
      <c r="O244" s="12"/>
      <c r="P244" s="12"/>
      <c r="Q244" s="69"/>
    </row>
    <row r="245" spans="1:17">
      <c r="A245" s="77"/>
      <c r="B245" s="73"/>
      <c r="C245" s="88"/>
      <c r="D245" s="21" t="s">
        <v>4</v>
      </c>
      <c r="E245" s="18">
        <v>47269.85</v>
      </c>
      <c r="F245" s="18">
        <v>47269.898000000001</v>
      </c>
      <c r="G245" s="18">
        <f t="shared" si="96"/>
        <v>4.8000000002502929E-2</v>
      </c>
      <c r="H245" s="18">
        <v>46551.654000000002</v>
      </c>
      <c r="I245" s="13">
        <f t="shared" si="79"/>
        <v>98.480999999999995</v>
      </c>
      <c r="J245" s="11"/>
      <c r="K245" s="12"/>
      <c r="L245" s="12"/>
      <c r="M245" s="12"/>
      <c r="N245" s="12"/>
      <c r="O245" s="12"/>
      <c r="P245" s="12"/>
      <c r="Q245" s="69"/>
    </row>
    <row r="246" spans="1:17">
      <c r="A246" s="77"/>
      <c r="B246" s="73"/>
      <c r="C246" s="88"/>
      <c r="D246" s="19" t="s">
        <v>7</v>
      </c>
      <c r="E246" s="18">
        <v>0</v>
      </c>
      <c r="F246" s="18">
        <v>0</v>
      </c>
      <c r="G246" s="18">
        <f t="shared" si="96"/>
        <v>0</v>
      </c>
      <c r="H246" s="18">
        <v>0</v>
      </c>
      <c r="I246" s="13" t="s">
        <v>140</v>
      </c>
      <c r="J246" s="11"/>
      <c r="K246" s="12"/>
      <c r="L246" s="12"/>
      <c r="M246" s="12"/>
      <c r="N246" s="12"/>
      <c r="O246" s="12"/>
      <c r="P246" s="12"/>
      <c r="Q246" s="69"/>
    </row>
    <row r="247" spans="1:17" ht="36" customHeight="1">
      <c r="A247" s="77"/>
      <c r="B247" s="73"/>
      <c r="C247" s="88"/>
      <c r="D247" s="18" t="s">
        <v>6</v>
      </c>
      <c r="E247" s="18">
        <v>0</v>
      </c>
      <c r="F247" s="18">
        <v>0</v>
      </c>
      <c r="G247" s="18">
        <f t="shared" si="96"/>
        <v>0</v>
      </c>
      <c r="H247" s="18">
        <v>0</v>
      </c>
      <c r="I247" s="7" t="s">
        <v>140</v>
      </c>
      <c r="J247" s="11"/>
      <c r="K247" s="12"/>
      <c r="L247" s="14"/>
      <c r="M247" s="12"/>
      <c r="N247" s="12"/>
      <c r="O247" s="12"/>
      <c r="P247" s="12"/>
      <c r="Q247" s="69"/>
    </row>
    <row r="248" spans="1:17" ht="19.5" customHeight="1">
      <c r="A248" s="77"/>
      <c r="B248" s="73" t="s">
        <v>256</v>
      </c>
      <c r="C248" s="88" t="s">
        <v>35</v>
      </c>
      <c r="D248" s="5" t="s">
        <v>3</v>
      </c>
      <c r="E248" s="18">
        <f>E249+E250</f>
        <v>1085016.18</v>
      </c>
      <c r="F248" s="18">
        <f>F249+F250</f>
        <v>1078203.878</v>
      </c>
      <c r="G248" s="18">
        <f t="shared" ref="G248:G252" si="98">F248-E248</f>
        <v>-6812.3019999999087</v>
      </c>
      <c r="H248" s="18">
        <f>H249+H250</f>
        <v>1044399.02</v>
      </c>
      <c r="I248" s="13">
        <f t="shared" ref="I248:I250" si="99">ROUND(H248/F248 *100,3)</f>
        <v>96.864999999999995</v>
      </c>
      <c r="J248" s="11">
        <v>6</v>
      </c>
      <c r="K248" s="12">
        <v>6</v>
      </c>
      <c r="L248" s="12">
        <f t="shared" ref="L248" si="100">(K248/J248)*100</f>
        <v>100</v>
      </c>
      <c r="M248" s="12">
        <v>7</v>
      </c>
      <c r="N248" s="12">
        <v>7</v>
      </c>
      <c r="O248" s="12">
        <v>39</v>
      </c>
      <c r="P248" s="12">
        <v>39</v>
      </c>
      <c r="Q248" s="69"/>
    </row>
    <row r="249" spans="1:17">
      <c r="A249" s="77"/>
      <c r="B249" s="73"/>
      <c r="C249" s="88"/>
      <c r="D249" s="19" t="s">
        <v>5</v>
      </c>
      <c r="E249" s="18">
        <v>904484.6</v>
      </c>
      <c r="F249" s="18">
        <v>897672.3</v>
      </c>
      <c r="G249" s="18">
        <f t="shared" si="98"/>
        <v>-6812.2999999999302</v>
      </c>
      <c r="H249" s="18">
        <v>894380.58</v>
      </c>
      <c r="I249" s="13">
        <f t="shared" si="99"/>
        <v>99.632999999999996</v>
      </c>
      <c r="J249" s="11"/>
      <c r="K249" s="12"/>
      <c r="L249" s="12"/>
      <c r="M249" s="12"/>
      <c r="N249" s="12"/>
      <c r="O249" s="12"/>
      <c r="P249" s="12"/>
      <c r="Q249" s="69"/>
    </row>
    <row r="250" spans="1:17">
      <c r="A250" s="77"/>
      <c r="B250" s="73"/>
      <c r="C250" s="88"/>
      <c r="D250" s="21" t="s">
        <v>4</v>
      </c>
      <c r="E250" s="18">
        <v>180531.58</v>
      </c>
      <c r="F250" s="18">
        <v>180531.57800000001</v>
      </c>
      <c r="G250" s="18">
        <f t="shared" si="98"/>
        <v>-1.9999999785795808E-3</v>
      </c>
      <c r="H250" s="18">
        <v>150018.44</v>
      </c>
      <c r="I250" s="13">
        <f t="shared" si="99"/>
        <v>83.097999999999999</v>
      </c>
      <c r="J250" s="11"/>
      <c r="K250" s="12"/>
      <c r="L250" s="12"/>
      <c r="M250" s="12"/>
      <c r="N250" s="12"/>
      <c r="O250" s="12"/>
      <c r="P250" s="12"/>
      <c r="Q250" s="69"/>
    </row>
    <row r="251" spans="1:17">
      <c r="A251" s="77"/>
      <c r="B251" s="73"/>
      <c r="C251" s="88"/>
      <c r="D251" s="19" t="s">
        <v>7</v>
      </c>
      <c r="E251" s="18">
        <v>0</v>
      </c>
      <c r="F251" s="18">
        <v>0</v>
      </c>
      <c r="G251" s="18">
        <f t="shared" si="98"/>
        <v>0</v>
      </c>
      <c r="H251" s="18">
        <v>0</v>
      </c>
      <c r="I251" s="13" t="s">
        <v>140</v>
      </c>
      <c r="J251" s="11"/>
      <c r="K251" s="12"/>
      <c r="L251" s="12"/>
      <c r="M251" s="12"/>
      <c r="N251" s="12"/>
      <c r="O251" s="12"/>
      <c r="P251" s="12"/>
      <c r="Q251" s="69"/>
    </row>
    <row r="252" spans="1:17" ht="24.75" customHeight="1">
      <c r="A252" s="77"/>
      <c r="B252" s="73"/>
      <c r="C252" s="88"/>
      <c r="D252" s="18" t="s">
        <v>6</v>
      </c>
      <c r="E252" s="18">
        <v>0</v>
      </c>
      <c r="F252" s="18">
        <v>0</v>
      </c>
      <c r="G252" s="18">
        <f t="shared" si="98"/>
        <v>0</v>
      </c>
      <c r="H252" s="18">
        <v>0</v>
      </c>
      <c r="I252" s="7" t="s">
        <v>140</v>
      </c>
      <c r="J252" s="11"/>
      <c r="K252" s="12"/>
      <c r="L252" s="14"/>
      <c r="M252" s="12"/>
      <c r="N252" s="12"/>
      <c r="O252" s="12"/>
      <c r="P252" s="12"/>
      <c r="Q252" s="69"/>
    </row>
    <row r="253" spans="1:17" ht="19.5" customHeight="1">
      <c r="A253" s="77"/>
      <c r="B253" s="73" t="s">
        <v>36</v>
      </c>
      <c r="C253" s="88" t="s">
        <v>35</v>
      </c>
      <c r="D253" s="5" t="s">
        <v>3</v>
      </c>
      <c r="E253" s="18">
        <f>E254+E255</f>
        <v>4784796.97</v>
      </c>
      <c r="F253" s="18">
        <f>F254+F255</f>
        <v>4717228.159</v>
      </c>
      <c r="G253" s="18">
        <f t="shared" ref="G253:G257" si="101">F253-E253</f>
        <v>-67568.810999999754</v>
      </c>
      <c r="H253" s="18">
        <f>H254+H255</f>
        <v>4679345.17</v>
      </c>
      <c r="I253" s="13">
        <f t="shared" si="79"/>
        <v>99.197000000000003</v>
      </c>
      <c r="J253" s="11">
        <v>4</v>
      </c>
      <c r="K253" s="12">
        <v>4</v>
      </c>
      <c r="L253" s="12">
        <f t="shared" ref="L253" si="102">(K253/J253)*100</f>
        <v>100</v>
      </c>
      <c r="M253" s="12">
        <v>25</v>
      </c>
      <c r="N253" s="12">
        <v>25</v>
      </c>
      <c r="O253" s="12">
        <v>89</v>
      </c>
      <c r="P253" s="12">
        <v>89</v>
      </c>
      <c r="Q253" s="69"/>
    </row>
    <row r="254" spans="1:17">
      <c r="A254" s="77"/>
      <c r="B254" s="73"/>
      <c r="C254" s="88"/>
      <c r="D254" s="19" t="s">
        <v>5</v>
      </c>
      <c r="E254" s="18">
        <v>833042.7</v>
      </c>
      <c r="F254" s="18">
        <v>732718.1</v>
      </c>
      <c r="G254" s="18">
        <f t="shared" si="101"/>
        <v>-100324.59999999998</v>
      </c>
      <c r="H254" s="18">
        <v>714457.62</v>
      </c>
      <c r="I254" s="13">
        <f t="shared" si="79"/>
        <v>97.507999999999996</v>
      </c>
      <c r="J254" s="11"/>
      <c r="K254" s="12"/>
      <c r="L254" s="12"/>
      <c r="M254" s="12"/>
      <c r="N254" s="12"/>
      <c r="O254" s="12"/>
      <c r="P254" s="12"/>
      <c r="Q254" s="69"/>
    </row>
    <row r="255" spans="1:17">
      <c r="A255" s="77"/>
      <c r="B255" s="73"/>
      <c r="C255" s="88"/>
      <c r="D255" s="21" t="s">
        <v>4</v>
      </c>
      <c r="E255" s="18">
        <v>3951754.27</v>
      </c>
      <c r="F255" s="18">
        <v>3984510.0589999999</v>
      </c>
      <c r="G255" s="18">
        <f t="shared" si="101"/>
        <v>32755.788999999873</v>
      </c>
      <c r="H255" s="18">
        <v>3964887.55</v>
      </c>
      <c r="I255" s="13">
        <f t="shared" si="79"/>
        <v>99.507999999999996</v>
      </c>
      <c r="J255" s="11"/>
      <c r="K255" s="12"/>
      <c r="L255" s="12"/>
      <c r="M255" s="12"/>
      <c r="N255" s="12"/>
      <c r="O255" s="12"/>
      <c r="P255" s="12"/>
      <c r="Q255" s="69"/>
    </row>
    <row r="256" spans="1:17">
      <c r="A256" s="77"/>
      <c r="B256" s="73"/>
      <c r="C256" s="88"/>
      <c r="D256" s="19" t="s">
        <v>7</v>
      </c>
      <c r="E256" s="18">
        <v>0</v>
      </c>
      <c r="F256" s="18">
        <v>0</v>
      </c>
      <c r="G256" s="18">
        <f t="shared" si="101"/>
        <v>0</v>
      </c>
      <c r="H256" s="18">
        <v>0</v>
      </c>
      <c r="I256" s="13" t="s">
        <v>140</v>
      </c>
      <c r="J256" s="11"/>
      <c r="K256" s="12"/>
      <c r="L256" s="12"/>
      <c r="M256" s="12"/>
      <c r="N256" s="12"/>
      <c r="O256" s="12"/>
      <c r="P256" s="12"/>
      <c r="Q256" s="69"/>
    </row>
    <row r="257" spans="1:17" ht="25.5" customHeight="1">
      <c r="A257" s="77"/>
      <c r="B257" s="73"/>
      <c r="C257" s="88"/>
      <c r="D257" s="18" t="s">
        <v>6</v>
      </c>
      <c r="E257" s="18">
        <v>0</v>
      </c>
      <c r="F257" s="18">
        <v>0</v>
      </c>
      <c r="G257" s="18">
        <f t="shared" si="101"/>
        <v>0</v>
      </c>
      <c r="H257" s="18">
        <v>0</v>
      </c>
      <c r="I257" s="13" t="s">
        <v>140</v>
      </c>
      <c r="J257" s="11"/>
      <c r="K257" s="12"/>
      <c r="L257" s="12"/>
      <c r="M257" s="12"/>
      <c r="N257" s="12"/>
      <c r="O257" s="12"/>
      <c r="P257" s="12"/>
      <c r="Q257" s="69"/>
    </row>
    <row r="258" spans="1:17">
      <c r="A258" s="77"/>
      <c r="B258" s="73" t="s">
        <v>37</v>
      </c>
      <c r="C258" s="88" t="s">
        <v>35</v>
      </c>
      <c r="D258" s="5" t="s">
        <v>3</v>
      </c>
      <c r="E258" s="18">
        <f>E259+E260</f>
        <v>202185.1</v>
      </c>
      <c r="F258" s="18">
        <f>F259+F260</f>
        <v>202185.10200000001</v>
      </c>
      <c r="G258" s="18">
        <f t="shared" ref="G258:G262" si="103">F258-E258</f>
        <v>2.0000000076834112E-3</v>
      </c>
      <c r="H258" s="18">
        <f>H259+H260</f>
        <v>197589.31700000001</v>
      </c>
      <c r="I258" s="13">
        <f t="shared" si="79"/>
        <v>97.727000000000004</v>
      </c>
      <c r="J258" s="11">
        <v>0</v>
      </c>
      <c r="K258" s="12">
        <v>0</v>
      </c>
      <c r="L258" s="12" t="s">
        <v>140</v>
      </c>
      <c r="M258" s="12">
        <v>3</v>
      </c>
      <c r="N258" s="12">
        <v>3</v>
      </c>
      <c r="O258" s="12">
        <v>12</v>
      </c>
      <c r="P258" s="12">
        <v>12</v>
      </c>
      <c r="Q258" s="69"/>
    </row>
    <row r="259" spans="1:17">
      <c r="A259" s="77"/>
      <c r="B259" s="73"/>
      <c r="C259" s="88"/>
      <c r="D259" s="19" t="s">
        <v>5</v>
      </c>
      <c r="E259" s="18">
        <v>0</v>
      </c>
      <c r="F259" s="18">
        <v>0</v>
      </c>
      <c r="G259" s="18">
        <f t="shared" si="103"/>
        <v>0</v>
      </c>
      <c r="H259" s="18">
        <v>0</v>
      </c>
      <c r="I259" s="13" t="s">
        <v>140</v>
      </c>
      <c r="J259" s="11"/>
      <c r="K259" s="12"/>
      <c r="L259" s="12"/>
      <c r="M259" s="12"/>
      <c r="N259" s="12"/>
      <c r="O259" s="12"/>
      <c r="P259" s="12"/>
      <c r="Q259" s="69"/>
    </row>
    <row r="260" spans="1:17">
      <c r="A260" s="77"/>
      <c r="B260" s="73"/>
      <c r="C260" s="88"/>
      <c r="D260" s="21" t="s">
        <v>4</v>
      </c>
      <c r="E260" s="18">
        <v>202185.1</v>
      </c>
      <c r="F260" s="18">
        <v>202185.10200000001</v>
      </c>
      <c r="G260" s="18">
        <f t="shared" si="103"/>
        <v>2.0000000076834112E-3</v>
      </c>
      <c r="H260" s="18">
        <v>197589.31700000001</v>
      </c>
      <c r="I260" s="13">
        <f t="shared" si="79"/>
        <v>97.727000000000004</v>
      </c>
      <c r="J260" s="11"/>
      <c r="K260" s="12"/>
      <c r="L260" s="12"/>
      <c r="M260" s="12"/>
      <c r="N260" s="12"/>
      <c r="O260" s="12"/>
      <c r="P260" s="12"/>
      <c r="Q260" s="69"/>
    </row>
    <row r="261" spans="1:17" ht="16.5" customHeight="1">
      <c r="A261" s="77"/>
      <c r="B261" s="73"/>
      <c r="C261" s="88"/>
      <c r="D261" s="19" t="s">
        <v>7</v>
      </c>
      <c r="E261" s="18">
        <v>0</v>
      </c>
      <c r="F261" s="18">
        <v>0</v>
      </c>
      <c r="G261" s="18">
        <f t="shared" si="103"/>
        <v>0</v>
      </c>
      <c r="H261" s="18">
        <v>0</v>
      </c>
      <c r="I261" s="13" t="s">
        <v>140</v>
      </c>
      <c r="J261" s="11"/>
      <c r="K261" s="12"/>
      <c r="L261" s="12"/>
      <c r="M261" s="12"/>
      <c r="N261" s="12"/>
      <c r="O261" s="12"/>
      <c r="P261" s="12"/>
      <c r="Q261" s="69"/>
    </row>
    <row r="262" spans="1:17" ht="25.5" customHeight="1">
      <c r="A262" s="77"/>
      <c r="B262" s="73"/>
      <c r="C262" s="88"/>
      <c r="D262" s="18" t="s">
        <v>6</v>
      </c>
      <c r="E262" s="18">
        <v>0</v>
      </c>
      <c r="F262" s="18">
        <v>0</v>
      </c>
      <c r="G262" s="18">
        <f t="shared" si="103"/>
        <v>0</v>
      </c>
      <c r="H262" s="18">
        <v>0</v>
      </c>
      <c r="I262" s="13" t="s">
        <v>140</v>
      </c>
      <c r="J262" s="11"/>
      <c r="K262" s="12"/>
      <c r="L262" s="12"/>
      <c r="M262" s="12"/>
      <c r="N262" s="12"/>
      <c r="O262" s="12"/>
      <c r="P262" s="12"/>
      <c r="Q262" s="69"/>
    </row>
    <row r="263" spans="1:17" ht="11.25" customHeight="1">
      <c r="A263" s="89"/>
      <c r="B263" s="73" t="s">
        <v>31</v>
      </c>
      <c r="C263" s="88" t="s">
        <v>35</v>
      </c>
      <c r="D263" s="5" t="s">
        <v>3</v>
      </c>
      <c r="E263" s="18">
        <f>E264+E265</f>
        <v>972815.54</v>
      </c>
      <c r="F263" s="18">
        <f>F264+F265</f>
        <v>947416.05199999991</v>
      </c>
      <c r="G263" s="18">
        <f t="shared" ref="G263:G267" si="104">F263-E263</f>
        <v>-25399.488000000129</v>
      </c>
      <c r="H263" s="18">
        <f>H264+H265</f>
        <v>935851.41100000008</v>
      </c>
      <c r="I263" s="13">
        <f t="shared" si="79"/>
        <v>98.778999999999996</v>
      </c>
      <c r="J263" s="11">
        <v>3</v>
      </c>
      <c r="K263" s="12">
        <v>3</v>
      </c>
      <c r="L263" s="12">
        <f t="shared" ref="L263" si="105">(K263/J263)*100</f>
        <v>100</v>
      </c>
      <c r="M263" s="12">
        <v>21</v>
      </c>
      <c r="N263" s="12">
        <v>21</v>
      </c>
      <c r="O263" s="12">
        <v>61</v>
      </c>
      <c r="P263" s="12">
        <v>61</v>
      </c>
      <c r="Q263" s="69"/>
    </row>
    <row r="264" spans="1:17" ht="18" customHeight="1">
      <c r="A264" s="89"/>
      <c r="B264" s="73"/>
      <c r="C264" s="88"/>
      <c r="D264" s="19" t="s">
        <v>5</v>
      </c>
      <c r="E264" s="18">
        <v>88552.5</v>
      </c>
      <c r="F264" s="18">
        <v>64151.199999999997</v>
      </c>
      <c r="G264" s="18">
        <f t="shared" si="104"/>
        <v>-24401.300000000003</v>
      </c>
      <c r="H264" s="18">
        <v>62648.41</v>
      </c>
      <c r="I264" s="13">
        <f t="shared" si="79"/>
        <v>97.656999999999996</v>
      </c>
      <c r="J264" s="11"/>
      <c r="K264" s="12"/>
      <c r="L264" s="12"/>
      <c r="M264" s="12"/>
      <c r="N264" s="12"/>
      <c r="O264" s="12"/>
      <c r="P264" s="12"/>
      <c r="Q264" s="69"/>
    </row>
    <row r="265" spans="1:17" ht="13.5" customHeight="1">
      <c r="A265" s="89"/>
      <c r="B265" s="73"/>
      <c r="C265" s="88"/>
      <c r="D265" s="21" t="s">
        <v>4</v>
      </c>
      <c r="E265" s="18">
        <v>884263.04</v>
      </c>
      <c r="F265" s="18">
        <v>883264.85199999996</v>
      </c>
      <c r="G265" s="18">
        <f t="shared" si="104"/>
        <v>-998.18800000008196</v>
      </c>
      <c r="H265" s="18">
        <v>873203.00100000005</v>
      </c>
      <c r="I265" s="13">
        <f t="shared" si="79"/>
        <v>98.861000000000004</v>
      </c>
      <c r="J265" s="11"/>
      <c r="K265" s="12"/>
      <c r="L265" s="12"/>
      <c r="M265" s="12"/>
      <c r="N265" s="12"/>
      <c r="O265" s="12"/>
      <c r="P265" s="12"/>
      <c r="Q265" s="69"/>
    </row>
    <row r="266" spans="1:17" ht="15.75" customHeight="1">
      <c r="A266" s="89"/>
      <c r="B266" s="73"/>
      <c r="C266" s="88"/>
      <c r="D266" s="19" t="s">
        <v>7</v>
      </c>
      <c r="E266" s="18">
        <v>0</v>
      </c>
      <c r="F266" s="18">
        <v>0</v>
      </c>
      <c r="G266" s="18">
        <f t="shared" si="104"/>
        <v>0</v>
      </c>
      <c r="H266" s="18">
        <v>0</v>
      </c>
      <c r="I266" s="13" t="s">
        <v>140</v>
      </c>
      <c r="J266" s="11"/>
      <c r="K266" s="12"/>
      <c r="L266" s="12"/>
      <c r="M266" s="12"/>
      <c r="N266" s="12"/>
      <c r="O266" s="12"/>
      <c r="P266" s="12"/>
      <c r="Q266" s="69"/>
    </row>
    <row r="267" spans="1:17" ht="24" customHeight="1">
      <c r="A267" s="89"/>
      <c r="B267" s="73"/>
      <c r="C267" s="88"/>
      <c r="D267" s="23" t="s">
        <v>6</v>
      </c>
      <c r="E267" s="23">
        <v>0</v>
      </c>
      <c r="F267" s="23">
        <v>0</v>
      </c>
      <c r="G267" s="23">
        <f t="shared" si="104"/>
        <v>0</v>
      </c>
      <c r="H267" s="23">
        <v>0</v>
      </c>
      <c r="I267" s="24" t="s">
        <v>140</v>
      </c>
      <c r="J267" s="11"/>
      <c r="K267" s="12"/>
      <c r="L267" s="12"/>
      <c r="M267" s="12"/>
      <c r="N267" s="12"/>
      <c r="O267" s="12"/>
      <c r="P267" s="12"/>
      <c r="Q267" s="69"/>
    </row>
    <row r="268" spans="1:17" ht="10.5" customHeight="1">
      <c r="A268" s="77"/>
      <c r="B268" s="73" t="s">
        <v>208</v>
      </c>
      <c r="C268" s="88" t="s">
        <v>35</v>
      </c>
      <c r="D268" s="5" t="s">
        <v>3</v>
      </c>
      <c r="E268" s="18">
        <f>E269+E270</f>
        <v>718391.6</v>
      </c>
      <c r="F268" s="18">
        <f>F269+F270</f>
        <v>718141.60199999996</v>
      </c>
      <c r="G268" s="18">
        <f t="shared" ref="G268:G272" si="106">F268-E268</f>
        <v>-249.99800000002142</v>
      </c>
      <c r="H268" s="18">
        <v>715137.67700000003</v>
      </c>
      <c r="I268" s="13">
        <f t="shared" si="79"/>
        <v>99.581999999999994</v>
      </c>
      <c r="J268" s="11">
        <v>5</v>
      </c>
      <c r="K268" s="12">
        <v>4</v>
      </c>
      <c r="L268" s="12">
        <f t="shared" ref="L268" si="107">(K268/J268)*100</f>
        <v>80</v>
      </c>
      <c r="M268" s="12">
        <v>5</v>
      </c>
      <c r="N268" s="12">
        <v>5</v>
      </c>
      <c r="O268" s="12">
        <v>18</v>
      </c>
      <c r="P268" s="12">
        <v>18</v>
      </c>
      <c r="Q268" s="69"/>
    </row>
    <row r="269" spans="1:17">
      <c r="A269" s="77"/>
      <c r="B269" s="73"/>
      <c r="C269" s="88"/>
      <c r="D269" s="19" t="s">
        <v>5</v>
      </c>
      <c r="E269" s="18">
        <v>18621.099999999999</v>
      </c>
      <c r="F269" s="18">
        <v>18621.099999999999</v>
      </c>
      <c r="G269" s="18">
        <f t="shared" si="106"/>
        <v>0</v>
      </c>
      <c r="H269" s="18">
        <v>18621.099999999999</v>
      </c>
      <c r="I269" s="13">
        <f t="shared" si="79"/>
        <v>100</v>
      </c>
      <c r="J269" s="11"/>
      <c r="K269" s="12"/>
      <c r="L269" s="12"/>
      <c r="M269" s="12"/>
      <c r="N269" s="12"/>
      <c r="O269" s="12"/>
      <c r="P269" s="12"/>
      <c r="Q269" s="69"/>
    </row>
    <row r="270" spans="1:17" ht="10.5" customHeight="1">
      <c r="A270" s="77"/>
      <c r="B270" s="73"/>
      <c r="C270" s="88"/>
      <c r="D270" s="21" t="s">
        <v>4</v>
      </c>
      <c r="E270" s="18">
        <v>699770.5</v>
      </c>
      <c r="F270" s="18">
        <v>699520.50199999998</v>
      </c>
      <c r="G270" s="18">
        <f t="shared" si="106"/>
        <v>-249.99800000002142</v>
      </c>
      <c r="H270" s="18">
        <v>696516.57700000005</v>
      </c>
      <c r="I270" s="13">
        <f t="shared" si="79"/>
        <v>99.570999999999998</v>
      </c>
      <c r="J270" s="11"/>
      <c r="K270" s="12"/>
      <c r="L270" s="12"/>
      <c r="M270" s="12"/>
      <c r="N270" s="12"/>
      <c r="O270" s="12"/>
      <c r="P270" s="12"/>
      <c r="Q270" s="69"/>
    </row>
    <row r="271" spans="1:17">
      <c r="A271" s="77"/>
      <c r="B271" s="73"/>
      <c r="C271" s="88"/>
      <c r="D271" s="19" t="s">
        <v>7</v>
      </c>
      <c r="E271" s="18">
        <v>0</v>
      </c>
      <c r="F271" s="18">
        <v>0</v>
      </c>
      <c r="G271" s="18">
        <f t="shared" si="106"/>
        <v>0</v>
      </c>
      <c r="H271" s="18">
        <v>0</v>
      </c>
      <c r="I271" s="13" t="s">
        <v>140</v>
      </c>
      <c r="J271" s="11"/>
      <c r="K271" s="12"/>
      <c r="L271" s="12"/>
      <c r="M271" s="12"/>
      <c r="N271" s="12"/>
      <c r="O271" s="12"/>
      <c r="P271" s="12"/>
      <c r="Q271" s="69"/>
    </row>
    <row r="272" spans="1:17" ht="114" customHeight="1">
      <c r="A272" s="77"/>
      <c r="B272" s="73"/>
      <c r="C272" s="88"/>
      <c r="D272" s="23" t="s">
        <v>6</v>
      </c>
      <c r="E272" s="23">
        <v>0</v>
      </c>
      <c r="F272" s="23">
        <v>0</v>
      </c>
      <c r="G272" s="23">
        <f t="shared" si="106"/>
        <v>0</v>
      </c>
      <c r="H272" s="23">
        <v>0</v>
      </c>
      <c r="I272" s="24" t="s">
        <v>140</v>
      </c>
      <c r="J272" s="11"/>
      <c r="K272" s="25"/>
      <c r="L272" s="25"/>
      <c r="M272" s="25"/>
      <c r="N272" s="12"/>
      <c r="O272" s="12"/>
      <c r="P272" s="12"/>
      <c r="Q272" s="69"/>
    </row>
    <row r="273" spans="1:17" s="40" customFormat="1">
      <c r="A273" s="90"/>
      <c r="B273" s="73" t="s">
        <v>38</v>
      </c>
      <c r="C273" s="88" t="s">
        <v>35</v>
      </c>
      <c r="D273" s="5" t="s">
        <v>3</v>
      </c>
      <c r="E273" s="18">
        <f>E274+E275</f>
        <v>285838.46000000002</v>
      </c>
      <c r="F273" s="18">
        <f>F274+F275</f>
        <v>285838.45400000003</v>
      </c>
      <c r="G273" s="18">
        <f t="shared" ref="G273:G287" si="108">F273-E273</f>
        <v>-5.9999999939464033E-3</v>
      </c>
      <c r="H273" s="18">
        <f>H274+H275</f>
        <v>285838.45400000003</v>
      </c>
      <c r="I273" s="13">
        <f t="shared" si="79"/>
        <v>100</v>
      </c>
      <c r="J273" s="11">
        <v>0</v>
      </c>
      <c r="K273" s="12">
        <v>0</v>
      </c>
      <c r="L273" s="14" t="s">
        <v>140</v>
      </c>
      <c r="M273" s="12">
        <v>4</v>
      </c>
      <c r="N273" s="12">
        <v>4</v>
      </c>
      <c r="O273" s="12">
        <v>0</v>
      </c>
      <c r="P273" s="12">
        <v>0</v>
      </c>
      <c r="Q273" s="69"/>
    </row>
    <row r="274" spans="1:17" s="40" customFormat="1" ht="17.25" customHeight="1">
      <c r="A274" s="90"/>
      <c r="B274" s="73"/>
      <c r="C274" s="88"/>
      <c r="D274" s="19" t="s">
        <v>5</v>
      </c>
      <c r="E274" s="18">
        <v>0</v>
      </c>
      <c r="F274" s="18">
        <v>0</v>
      </c>
      <c r="G274" s="18">
        <f t="shared" si="108"/>
        <v>0</v>
      </c>
      <c r="H274" s="18">
        <v>0</v>
      </c>
      <c r="I274" s="13" t="s">
        <v>140</v>
      </c>
      <c r="J274" s="11"/>
      <c r="K274" s="12"/>
      <c r="L274" s="14"/>
      <c r="M274" s="12"/>
      <c r="N274" s="12"/>
      <c r="O274" s="12"/>
      <c r="P274" s="12"/>
      <c r="Q274" s="69"/>
    </row>
    <row r="275" spans="1:17" s="40" customFormat="1">
      <c r="A275" s="90"/>
      <c r="B275" s="73"/>
      <c r="C275" s="88"/>
      <c r="D275" s="21" t="s">
        <v>4</v>
      </c>
      <c r="E275" s="18">
        <v>285838.46000000002</v>
      </c>
      <c r="F275" s="18">
        <v>285838.45400000003</v>
      </c>
      <c r="G275" s="18">
        <f t="shared" si="108"/>
        <v>-5.9999999939464033E-3</v>
      </c>
      <c r="H275" s="18">
        <v>285838.45400000003</v>
      </c>
      <c r="I275" s="13">
        <f t="shared" si="79"/>
        <v>100</v>
      </c>
      <c r="J275" s="11"/>
      <c r="K275" s="12"/>
      <c r="L275" s="14"/>
      <c r="M275" s="12"/>
      <c r="N275" s="12"/>
      <c r="O275" s="12"/>
      <c r="P275" s="12"/>
      <c r="Q275" s="69"/>
    </row>
    <row r="276" spans="1:17" s="40" customFormat="1" ht="16.5" customHeight="1">
      <c r="A276" s="90"/>
      <c r="B276" s="73"/>
      <c r="C276" s="88"/>
      <c r="D276" s="19" t="s">
        <v>7</v>
      </c>
      <c r="E276" s="18">
        <v>0</v>
      </c>
      <c r="F276" s="18">
        <v>0</v>
      </c>
      <c r="G276" s="18">
        <f t="shared" si="108"/>
        <v>0</v>
      </c>
      <c r="H276" s="18">
        <v>0</v>
      </c>
      <c r="I276" s="13" t="s">
        <v>140</v>
      </c>
      <c r="J276" s="11"/>
      <c r="K276" s="12"/>
      <c r="L276" s="14"/>
      <c r="M276" s="12"/>
      <c r="N276" s="12"/>
      <c r="O276" s="12"/>
      <c r="P276" s="12"/>
      <c r="Q276" s="69"/>
    </row>
    <row r="277" spans="1:17" s="40" customFormat="1" ht="77.25" customHeight="1">
      <c r="A277" s="90"/>
      <c r="B277" s="73"/>
      <c r="C277" s="88"/>
      <c r="D277" s="23" t="s">
        <v>6</v>
      </c>
      <c r="E277" s="23">
        <v>0</v>
      </c>
      <c r="F277" s="23">
        <v>0</v>
      </c>
      <c r="G277" s="23">
        <f t="shared" si="108"/>
        <v>0</v>
      </c>
      <c r="H277" s="23">
        <v>0</v>
      </c>
      <c r="I277" s="24" t="s">
        <v>140</v>
      </c>
      <c r="J277" s="11"/>
      <c r="K277" s="12"/>
      <c r="L277" s="14"/>
      <c r="M277" s="12"/>
      <c r="N277" s="12"/>
      <c r="O277" s="12"/>
      <c r="P277" s="12"/>
      <c r="Q277" s="69"/>
    </row>
    <row r="278" spans="1:17" ht="11.25" customHeight="1">
      <c r="A278" s="89"/>
      <c r="B278" s="73" t="s">
        <v>39</v>
      </c>
      <c r="C278" s="88" t="s">
        <v>35</v>
      </c>
      <c r="D278" s="5" t="s">
        <v>3</v>
      </c>
      <c r="E278" s="18">
        <f>E279+E280</f>
        <v>40688.699999999997</v>
      </c>
      <c r="F278" s="18">
        <f>F279+F280</f>
        <v>40688.699000000001</v>
      </c>
      <c r="G278" s="18">
        <f t="shared" si="108"/>
        <v>-9.9999999656574801E-4</v>
      </c>
      <c r="H278" s="18">
        <f>H279+H280</f>
        <v>40637.529000000002</v>
      </c>
      <c r="I278" s="13">
        <f t="shared" ref="I278:I300" si="109">ROUND(H278/F278 *100,3)</f>
        <v>99.873999999999995</v>
      </c>
      <c r="J278" s="11">
        <v>3</v>
      </c>
      <c r="K278" s="12">
        <v>3</v>
      </c>
      <c r="L278" s="12">
        <f t="shared" ref="L278:L283" si="110">(K278/J278)*100</f>
        <v>100</v>
      </c>
      <c r="M278" s="12">
        <v>3</v>
      </c>
      <c r="N278" s="12">
        <v>3</v>
      </c>
      <c r="O278" s="12">
        <v>15</v>
      </c>
      <c r="P278" s="12">
        <v>15</v>
      </c>
      <c r="Q278" s="69"/>
    </row>
    <row r="279" spans="1:17">
      <c r="A279" s="89"/>
      <c r="B279" s="73"/>
      <c r="C279" s="88"/>
      <c r="D279" s="19" t="s">
        <v>5</v>
      </c>
      <c r="E279" s="18">
        <v>0</v>
      </c>
      <c r="F279" s="18">
        <v>0</v>
      </c>
      <c r="G279" s="18">
        <f t="shared" si="108"/>
        <v>0</v>
      </c>
      <c r="H279" s="18">
        <v>0</v>
      </c>
      <c r="I279" s="13" t="s">
        <v>140</v>
      </c>
      <c r="J279" s="11"/>
      <c r="K279" s="12"/>
      <c r="L279" s="12"/>
      <c r="M279" s="12"/>
      <c r="N279" s="12"/>
      <c r="O279" s="12"/>
      <c r="P279" s="12"/>
      <c r="Q279" s="69"/>
    </row>
    <row r="280" spans="1:17">
      <c r="A280" s="89"/>
      <c r="B280" s="73"/>
      <c r="C280" s="88"/>
      <c r="D280" s="21" t="s">
        <v>4</v>
      </c>
      <c r="E280" s="18">
        <v>40688.699999999997</v>
      </c>
      <c r="F280" s="18">
        <v>40688.699000000001</v>
      </c>
      <c r="G280" s="18">
        <f t="shared" si="108"/>
        <v>-9.9999999656574801E-4</v>
      </c>
      <c r="H280" s="18">
        <v>40637.529000000002</v>
      </c>
      <c r="I280" s="13">
        <f t="shared" si="109"/>
        <v>99.873999999999995</v>
      </c>
      <c r="J280" s="11"/>
      <c r="K280" s="12"/>
      <c r="L280" s="12"/>
      <c r="M280" s="12"/>
      <c r="N280" s="12"/>
      <c r="O280" s="12"/>
      <c r="P280" s="12"/>
      <c r="Q280" s="69"/>
    </row>
    <row r="281" spans="1:17" ht="16.5" customHeight="1">
      <c r="A281" s="89"/>
      <c r="B281" s="73"/>
      <c r="C281" s="88"/>
      <c r="D281" s="19" t="s">
        <v>7</v>
      </c>
      <c r="E281" s="18">
        <v>0</v>
      </c>
      <c r="F281" s="18">
        <v>0</v>
      </c>
      <c r="G281" s="18">
        <f t="shared" si="108"/>
        <v>0</v>
      </c>
      <c r="H281" s="18">
        <v>0</v>
      </c>
      <c r="I281" s="13" t="s">
        <v>140</v>
      </c>
      <c r="J281" s="11"/>
      <c r="K281" s="12"/>
      <c r="L281" s="12"/>
      <c r="M281" s="12"/>
      <c r="N281" s="12"/>
      <c r="O281" s="12"/>
      <c r="P281" s="12"/>
      <c r="Q281" s="69"/>
    </row>
    <row r="282" spans="1:17" ht="58.5" customHeight="1">
      <c r="A282" s="89"/>
      <c r="B282" s="73"/>
      <c r="C282" s="88"/>
      <c r="D282" s="23" t="s">
        <v>6</v>
      </c>
      <c r="E282" s="18">
        <v>0</v>
      </c>
      <c r="F282" s="18">
        <v>0</v>
      </c>
      <c r="G282" s="18">
        <f t="shared" si="108"/>
        <v>0</v>
      </c>
      <c r="H282" s="18">
        <v>0</v>
      </c>
      <c r="I282" s="13" t="s">
        <v>140</v>
      </c>
      <c r="J282" s="11"/>
      <c r="K282" s="12"/>
      <c r="L282" s="12"/>
      <c r="M282" s="12"/>
      <c r="N282" s="12"/>
      <c r="O282" s="12"/>
      <c r="P282" s="12"/>
      <c r="Q282" s="69"/>
    </row>
    <row r="283" spans="1:17" ht="12.75" customHeight="1">
      <c r="A283" s="77"/>
      <c r="B283" s="73" t="s">
        <v>40</v>
      </c>
      <c r="C283" s="88" t="s">
        <v>35</v>
      </c>
      <c r="D283" s="5" t="s">
        <v>3</v>
      </c>
      <c r="E283" s="18">
        <f>E284+E285</f>
        <v>4002733.12</v>
      </c>
      <c r="F283" s="18">
        <f>F284+F285</f>
        <v>3969897.9679999999</v>
      </c>
      <c r="G283" s="18">
        <f t="shared" si="108"/>
        <v>-32835.152000000235</v>
      </c>
      <c r="H283" s="18">
        <f>H284+H285</f>
        <v>3947886.108</v>
      </c>
      <c r="I283" s="13">
        <f t="shared" si="109"/>
        <v>99.445999999999998</v>
      </c>
      <c r="J283" s="11">
        <v>8</v>
      </c>
      <c r="K283" s="12">
        <v>4</v>
      </c>
      <c r="L283" s="22">
        <f t="shared" si="110"/>
        <v>50</v>
      </c>
      <c r="M283" s="12">
        <v>5</v>
      </c>
      <c r="N283" s="12">
        <v>5</v>
      </c>
      <c r="O283" s="12">
        <v>0</v>
      </c>
      <c r="P283" s="12">
        <v>0</v>
      </c>
      <c r="Q283" s="69"/>
    </row>
    <row r="284" spans="1:17">
      <c r="A284" s="77"/>
      <c r="B284" s="73"/>
      <c r="C284" s="88"/>
      <c r="D284" s="19" t="s">
        <v>5</v>
      </c>
      <c r="E284" s="18">
        <v>0</v>
      </c>
      <c r="F284" s="18">
        <v>0</v>
      </c>
      <c r="G284" s="18">
        <f t="shared" si="108"/>
        <v>0</v>
      </c>
      <c r="H284" s="18">
        <v>0</v>
      </c>
      <c r="I284" s="13" t="s">
        <v>140</v>
      </c>
      <c r="J284" s="11"/>
      <c r="K284" s="12"/>
      <c r="L284" s="12"/>
      <c r="M284" s="12"/>
      <c r="N284" s="12"/>
      <c r="O284" s="12"/>
      <c r="P284" s="12"/>
      <c r="Q284" s="69"/>
    </row>
    <row r="285" spans="1:17">
      <c r="A285" s="77"/>
      <c r="B285" s="73"/>
      <c r="C285" s="88"/>
      <c r="D285" s="21" t="s">
        <v>4</v>
      </c>
      <c r="E285" s="18">
        <v>4002733.12</v>
      </c>
      <c r="F285" s="18">
        <v>3969897.9679999999</v>
      </c>
      <c r="G285" s="18">
        <f t="shared" si="108"/>
        <v>-32835.152000000235</v>
      </c>
      <c r="H285" s="18">
        <v>3947886.108</v>
      </c>
      <c r="I285" s="13">
        <f t="shared" si="109"/>
        <v>99.445999999999998</v>
      </c>
      <c r="J285" s="11"/>
      <c r="K285" s="12"/>
      <c r="L285" s="12"/>
      <c r="M285" s="12"/>
      <c r="N285" s="12"/>
      <c r="O285" s="12"/>
      <c r="P285" s="12"/>
      <c r="Q285" s="69"/>
    </row>
    <row r="286" spans="1:17" ht="16.5" customHeight="1">
      <c r="A286" s="77"/>
      <c r="B286" s="73"/>
      <c r="C286" s="88"/>
      <c r="D286" s="19" t="s">
        <v>7</v>
      </c>
      <c r="E286" s="18">
        <v>0</v>
      </c>
      <c r="F286" s="18">
        <v>0</v>
      </c>
      <c r="G286" s="18">
        <f t="shared" si="108"/>
        <v>0</v>
      </c>
      <c r="H286" s="18">
        <v>0</v>
      </c>
      <c r="I286" s="13" t="s">
        <v>140</v>
      </c>
      <c r="J286" s="11"/>
      <c r="K286" s="12"/>
      <c r="L286" s="12"/>
      <c r="M286" s="12"/>
      <c r="N286" s="12"/>
      <c r="O286" s="12"/>
      <c r="P286" s="12"/>
      <c r="Q286" s="69"/>
    </row>
    <row r="287" spans="1:17" ht="83.25" customHeight="1">
      <c r="A287" s="77"/>
      <c r="B287" s="73"/>
      <c r="C287" s="88"/>
      <c r="D287" s="23" t="s">
        <v>6</v>
      </c>
      <c r="E287" s="23">
        <v>0</v>
      </c>
      <c r="F287" s="23">
        <v>0</v>
      </c>
      <c r="G287" s="23">
        <f t="shared" si="108"/>
        <v>0</v>
      </c>
      <c r="H287" s="23">
        <v>0</v>
      </c>
      <c r="I287" s="24" t="s">
        <v>140</v>
      </c>
      <c r="J287" s="11"/>
      <c r="K287" s="12"/>
      <c r="L287" s="12"/>
      <c r="M287" s="12"/>
      <c r="N287" s="12"/>
      <c r="O287" s="12"/>
      <c r="P287" s="12"/>
      <c r="Q287" s="69"/>
    </row>
    <row r="288" spans="1:17" ht="11.25" customHeight="1">
      <c r="A288" s="79" t="s">
        <v>147</v>
      </c>
      <c r="B288" s="74" t="s">
        <v>293</v>
      </c>
      <c r="C288" s="74" t="s">
        <v>35</v>
      </c>
      <c r="D288" s="5" t="s">
        <v>3</v>
      </c>
      <c r="E288" s="6">
        <f>SUM(E289:E292)</f>
        <v>72395.482000000004</v>
      </c>
      <c r="F288" s="6">
        <f t="shared" ref="F288:H288" si="111">SUM(F289:F292)</f>
        <v>72395.482000000004</v>
      </c>
      <c r="G288" s="6">
        <f t="shared" si="111"/>
        <v>0</v>
      </c>
      <c r="H288" s="6">
        <f t="shared" si="111"/>
        <v>72180.773000000001</v>
      </c>
      <c r="I288" s="7">
        <f t="shared" si="109"/>
        <v>99.703000000000003</v>
      </c>
      <c r="J288" s="8">
        <f>J289+J293+J298+J303</f>
        <v>7</v>
      </c>
      <c r="K288" s="8">
        <f>K289+K293+K298+K303</f>
        <v>7</v>
      </c>
      <c r="L288" s="41">
        <f t="shared" ref="L288:L303" si="112">(K288/J288)*100</f>
        <v>100</v>
      </c>
      <c r="M288" s="8">
        <f t="shared" ref="M288:P288" si="113">M289+M293+M298+M303</f>
        <v>11</v>
      </c>
      <c r="N288" s="8">
        <f t="shared" si="113"/>
        <v>11</v>
      </c>
      <c r="O288" s="8">
        <f t="shared" si="113"/>
        <v>0</v>
      </c>
      <c r="P288" s="8">
        <f t="shared" si="113"/>
        <v>0</v>
      </c>
      <c r="Q288" s="106" t="s">
        <v>294</v>
      </c>
    </row>
    <row r="289" spans="1:17" ht="25.5" customHeight="1">
      <c r="A289" s="79"/>
      <c r="B289" s="74"/>
      <c r="C289" s="74"/>
      <c r="D289" s="19" t="s">
        <v>5</v>
      </c>
      <c r="E289" s="18">
        <f>E294+E299+E304</f>
        <v>56207.4</v>
      </c>
      <c r="F289" s="18">
        <f t="shared" ref="F289:H290" si="114">F294+F299+F304</f>
        <v>56207.4</v>
      </c>
      <c r="G289" s="18">
        <f t="shared" si="114"/>
        <v>0</v>
      </c>
      <c r="H289" s="18">
        <f t="shared" si="114"/>
        <v>56207.381999999998</v>
      </c>
      <c r="I289" s="13">
        <f t="shared" si="109"/>
        <v>100</v>
      </c>
      <c r="J289" s="11">
        <v>1</v>
      </c>
      <c r="K289" s="12">
        <v>1</v>
      </c>
      <c r="L289" s="12">
        <f t="shared" si="112"/>
        <v>100</v>
      </c>
      <c r="M289" s="14"/>
      <c r="N289" s="14"/>
      <c r="O289" s="14"/>
      <c r="P289" s="14"/>
      <c r="Q289" s="111"/>
    </row>
    <row r="290" spans="1:17" ht="16.5" customHeight="1">
      <c r="A290" s="79"/>
      <c r="B290" s="74"/>
      <c r="C290" s="74"/>
      <c r="D290" s="19" t="s">
        <v>4</v>
      </c>
      <c r="E290" s="18">
        <f>E295+E300+E305</f>
        <v>16188.082</v>
      </c>
      <c r="F290" s="18">
        <f t="shared" si="114"/>
        <v>16188.082</v>
      </c>
      <c r="G290" s="18">
        <f t="shared" si="114"/>
        <v>0</v>
      </c>
      <c r="H290" s="18">
        <f t="shared" si="114"/>
        <v>15973.391</v>
      </c>
      <c r="I290" s="13">
        <f t="shared" si="109"/>
        <v>98.674000000000007</v>
      </c>
      <c r="J290" s="29"/>
      <c r="K290" s="14"/>
      <c r="L290" s="14"/>
      <c r="M290" s="14"/>
      <c r="N290" s="14"/>
      <c r="O290" s="14"/>
      <c r="P290" s="14"/>
      <c r="Q290" s="111"/>
    </row>
    <row r="291" spans="1:17" ht="20.25" customHeight="1">
      <c r="A291" s="79"/>
      <c r="B291" s="74"/>
      <c r="C291" s="74"/>
      <c r="D291" s="19" t="s">
        <v>7</v>
      </c>
      <c r="E291" s="18">
        <v>0</v>
      </c>
      <c r="F291" s="18">
        <v>0</v>
      </c>
      <c r="G291" s="18">
        <f t="shared" ref="G291:G366" si="115">F291-E291</f>
        <v>0</v>
      </c>
      <c r="H291" s="18">
        <v>0</v>
      </c>
      <c r="I291" s="13" t="s">
        <v>140</v>
      </c>
      <c r="J291" s="29"/>
      <c r="K291" s="14"/>
      <c r="L291" s="14"/>
      <c r="M291" s="14"/>
      <c r="N291" s="14"/>
      <c r="O291" s="14"/>
      <c r="P291" s="14"/>
      <c r="Q291" s="111"/>
    </row>
    <row r="292" spans="1:17" ht="80.25" customHeight="1">
      <c r="A292" s="79"/>
      <c r="B292" s="74"/>
      <c r="C292" s="74"/>
      <c r="D292" s="23" t="s">
        <v>6</v>
      </c>
      <c r="E292" s="23">
        <v>0</v>
      </c>
      <c r="F292" s="23">
        <v>0</v>
      </c>
      <c r="G292" s="23">
        <f t="shared" si="115"/>
        <v>0</v>
      </c>
      <c r="H292" s="23">
        <v>0</v>
      </c>
      <c r="I292" s="24" t="s">
        <v>140</v>
      </c>
      <c r="J292" s="29"/>
      <c r="K292" s="26"/>
      <c r="L292" s="26"/>
      <c r="M292" s="14"/>
      <c r="N292" s="14"/>
      <c r="O292" s="14"/>
      <c r="P292" s="14"/>
      <c r="Q292" s="112"/>
    </row>
    <row r="293" spans="1:17" ht="25.5" customHeight="1">
      <c r="A293" s="77"/>
      <c r="B293" s="73" t="s">
        <v>248</v>
      </c>
      <c r="C293" s="88" t="s">
        <v>35</v>
      </c>
      <c r="D293" s="5" t="s">
        <v>3</v>
      </c>
      <c r="E293" s="18">
        <f>E294+E295+E296+E297</f>
        <v>42709.273999999998</v>
      </c>
      <c r="F293" s="18">
        <f>F294+F295+F296+F297</f>
        <v>42709.273999999998</v>
      </c>
      <c r="G293" s="18">
        <f t="shared" ref="G293:G297" si="116">F293-E293</f>
        <v>0</v>
      </c>
      <c r="H293" s="18">
        <f>H294+H295+H296+H297</f>
        <v>42709.273999999998</v>
      </c>
      <c r="I293" s="13">
        <f t="shared" ref="I293" si="117">ROUND(H293/F293 *100,3)</f>
        <v>100</v>
      </c>
      <c r="J293" s="11">
        <v>1</v>
      </c>
      <c r="K293" s="12">
        <v>1</v>
      </c>
      <c r="L293" s="12">
        <f t="shared" ref="L293" si="118">(K293/J293)*100</f>
        <v>100</v>
      </c>
      <c r="M293" s="12">
        <v>1</v>
      </c>
      <c r="N293" s="12">
        <v>1</v>
      </c>
      <c r="O293" s="12">
        <v>0</v>
      </c>
      <c r="P293" s="12">
        <v>0</v>
      </c>
      <c r="Q293" s="69"/>
    </row>
    <row r="294" spans="1:17" ht="25.5" customHeight="1">
      <c r="A294" s="77"/>
      <c r="B294" s="73"/>
      <c r="C294" s="88"/>
      <c r="D294" s="19" t="s">
        <v>5</v>
      </c>
      <c r="E294" s="18">
        <v>36730</v>
      </c>
      <c r="F294" s="18">
        <v>36730</v>
      </c>
      <c r="G294" s="18">
        <f t="shared" si="116"/>
        <v>0</v>
      </c>
      <c r="H294" s="18">
        <v>36730</v>
      </c>
      <c r="I294" s="13">
        <f t="shared" ref="I294:I295" si="119">ROUND(H294/F294 *100,3)</f>
        <v>100</v>
      </c>
      <c r="J294" s="11"/>
      <c r="K294" s="12"/>
      <c r="L294" s="12"/>
      <c r="M294" s="12"/>
      <c r="N294" s="12"/>
      <c r="O294" s="12"/>
      <c r="P294" s="12"/>
      <c r="Q294" s="69"/>
    </row>
    <row r="295" spans="1:17" ht="25.5" customHeight="1">
      <c r="A295" s="77"/>
      <c r="B295" s="73"/>
      <c r="C295" s="88"/>
      <c r="D295" s="21" t="s">
        <v>4</v>
      </c>
      <c r="E295" s="18">
        <v>5979.2740000000003</v>
      </c>
      <c r="F295" s="18">
        <v>5979.2740000000003</v>
      </c>
      <c r="G295" s="18">
        <f t="shared" si="116"/>
        <v>0</v>
      </c>
      <c r="H295" s="18">
        <v>5979.2740000000003</v>
      </c>
      <c r="I295" s="13">
        <f t="shared" si="119"/>
        <v>100</v>
      </c>
      <c r="J295" s="11"/>
      <c r="K295" s="12"/>
      <c r="L295" s="12"/>
      <c r="M295" s="12"/>
      <c r="N295" s="12"/>
      <c r="O295" s="12"/>
      <c r="P295" s="12"/>
      <c r="Q295" s="69"/>
    </row>
    <row r="296" spans="1:17" ht="25.5" customHeight="1">
      <c r="A296" s="77"/>
      <c r="B296" s="73"/>
      <c r="C296" s="88"/>
      <c r="D296" s="19" t="s">
        <v>7</v>
      </c>
      <c r="E296" s="18">
        <v>0</v>
      </c>
      <c r="F296" s="18">
        <v>0</v>
      </c>
      <c r="G296" s="18">
        <f t="shared" si="116"/>
        <v>0</v>
      </c>
      <c r="H296" s="18">
        <v>0</v>
      </c>
      <c r="I296" s="13" t="s">
        <v>140</v>
      </c>
      <c r="J296" s="11"/>
      <c r="K296" s="12"/>
      <c r="L296" s="12"/>
      <c r="M296" s="12"/>
      <c r="N296" s="12"/>
      <c r="O296" s="12"/>
      <c r="P296" s="12"/>
      <c r="Q296" s="69"/>
    </row>
    <row r="297" spans="1:17" ht="25.5" customHeight="1">
      <c r="A297" s="77"/>
      <c r="B297" s="73"/>
      <c r="C297" s="88"/>
      <c r="D297" s="23" t="s">
        <v>6</v>
      </c>
      <c r="E297" s="23">
        <v>0</v>
      </c>
      <c r="F297" s="23">
        <v>0</v>
      </c>
      <c r="G297" s="23">
        <f t="shared" si="116"/>
        <v>0</v>
      </c>
      <c r="H297" s="23">
        <v>0</v>
      </c>
      <c r="I297" s="24" t="s">
        <v>140</v>
      </c>
      <c r="J297" s="11"/>
      <c r="K297" s="25"/>
      <c r="L297" s="25"/>
      <c r="M297" s="25"/>
      <c r="N297" s="25"/>
      <c r="O297" s="25"/>
      <c r="P297" s="25"/>
      <c r="Q297" s="70"/>
    </row>
    <row r="298" spans="1:17" ht="25.5" customHeight="1">
      <c r="A298" s="77"/>
      <c r="B298" s="73" t="s">
        <v>192</v>
      </c>
      <c r="C298" s="88" t="s">
        <v>35</v>
      </c>
      <c r="D298" s="5" t="s">
        <v>3</v>
      </c>
      <c r="E298" s="18">
        <f>E299+E300+E301+E302</f>
        <v>6823.38</v>
      </c>
      <c r="F298" s="18">
        <f>F299+F300+F301+F302</f>
        <v>6823.38</v>
      </c>
      <c r="G298" s="18">
        <f t="shared" si="115"/>
        <v>0</v>
      </c>
      <c r="H298" s="18">
        <f>H299+H300+H301+H302</f>
        <v>6823.38</v>
      </c>
      <c r="I298" s="13">
        <f t="shared" si="109"/>
        <v>100</v>
      </c>
      <c r="J298" s="11">
        <v>3</v>
      </c>
      <c r="K298" s="12">
        <v>3</v>
      </c>
      <c r="L298" s="12">
        <f t="shared" si="112"/>
        <v>100</v>
      </c>
      <c r="M298" s="12">
        <v>5</v>
      </c>
      <c r="N298" s="12">
        <v>5</v>
      </c>
      <c r="O298" s="12">
        <v>0</v>
      </c>
      <c r="P298" s="12">
        <v>0</v>
      </c>
      <c r="Q298" s="69"/>
    </row>
    <row r="299" spans="1:17" ht="25.5" customHeight="1">
      <c r="A299" s="77"/>
      <c r="B299" s="73"/>
      <c r="C299" s="88"/>
      <c r="D299" s="19" t="s">
        <v>5</v>
      </c>
      <c r="E299" s="18">
        <v>0</v>
      </c>
      <c r="F299" s="18">
        <v>0</v>
      </c>
      <c r="G299" s="18">
        <f t="shared" si="115"/>
        <v>0</v>
      </c>
      <c r="H299" s="18">
        <v>0</v>
      </c>
      <c r="I299" s="13" t="s">
        <v>140</v>
      </c>
      <c r="J299" s="11"/>
      <c r="K299" s="12"/>
      <c r="L299" s="12"/>
      <c r="M299" s="12"/>
      <c r="N299" s="12"/>
      <c r="O299" s="12"/>
      <c r="P299" s="12"/>
      <c r="Q299" s="69"/>
    </row>
    <row r="300" spans="1:17" ht="25.5" customHeight="1">
      <c r="A300" s="77"/>
      <c r="B300" s="73"/>
      <c r="C300" s="88"/>
      <c r="D300" s="21" t="s">
        <v>4</v>
      </c>
      <c r="E300" s="18">
        <v>6823.38</v>
      </c>
      <c r="F300" s="18">
        <v>6823.38</v>
      </c>
      <c r="G300" s="18">
        <f t="shared" si="115"/>
        <v>0</v>
      </c>
      <c r="H300" s="18">
        <v>6823.38</v>
      </c>
      <c r="I300" s="13">
        <f t="shared" si="109"/>
        <v>100</v>
      </c>
      <c r="J300" s="11"/>
      <c r="K300" s="12"/>
      <c r="L300" s="12"/>
      <c r="M300" s="12"/>
      <c r="N300" s="12"/>
      <c r="O300" s="12"/>
      <c r="P300" s="12"/>
      <c r="Q300" s="69"/>
    </row>
    <row r="301" spans="1:17" ht="25.5" customHeight="1">
      <c r="A301" s="77"/>
      <c r="B301" s="73"/>
      <c r="C301" s="88"/>
      <c r="D301" s="19" t="s">
        <v>7</v>
      </c>
      <c r="E301" s="18">
        <v>0</v>
      </c>
      <c r="F301" s="18">
        <v>0</v>
      </c>
      <c r="G301" s="18">
        <f t="shared" si="115"/>
        <v>0</v>
      </c>
      <c r="H301" s="18">
        <v>0</v>
      </c>
      <c r="I301" s="13" t="s">
        <v>140</v>
      </c>
      <c r="J301" s="11"/>
      <c r="K301" s="12"/>
      <c r="L301" s="12"/>
      <c r="M301" s="12"/>
      <c r="N301" s="12"/>
      <c r="O301" s="12"/>
      <c r="P301" s="12"/>
      <c r="Q301" s="69"/>
    </row>
    <row r="302" spans="1:17" ht="129.75" customHeight="1">
      <c r="A302" s="77"/>
      <c r="B302" s="73"/>
      <c r="C302" s="88"/>
      <c r="D302" s="23" t="s">
        <v>6</v>
      </c>
      <c r="E302" s="23">
        <v>0</v>
      </c>
      <c r="F302" s="23">
        <v>0</v>
      </c>
      <c r="G302" s="23">
        <f t="shared" si="115"/>
        <v>0</v>
      </c>
      <c r="H302" s="23">
        <v>0</v>
      </c>
      <c r="I302" s="24" t="s">
        <v>140</v>
      </c>
      <c r="J302" s="11"/>
      <c r="K302" s="25"/>
      <c r="L302" s="25"/>
      <c r="M302" s="25"/>
      <c r="N302" s="25"/>
      <c r="O302" s="25"/>
      <c r="P302" s="25"/>
      <c r="Q302" s="70"/>
    </row>
    <row r="303" spans="1:17" ht="15.75" customHeight="1">
      <c r="A303" s="77"/>
      <c r="B303" s="91" t="s">
        <v>247</v>
      </c>
      <c r="C303" s="88" t="s">
        <v>35</v>
      </c>
      <c r="D303" s="43" t="s">
        <v>3</v>
      </c>
      <c r="E303" s="44">
        <f>E304+E305+E306+E307</f>
        <v>22862.828000000001</v>
      </c>
      <c r="F303" s="44">
        <f>F304+F305+F306+F307</f>
        <v>22862.828000000001</v>
      </c>
      <c r="G303" s="44">
        <f t="shared" si="115"/>
        <v>0</v>
      </c>
      <c r="H303" s="44">
        <f>H304+H305+H306+H307</f>
        <v>22648.119000000002</v>
      </c>
      <c r="I303" s="13">
        <f t="shared" ref="I303:I305" si="120">ROUND(H303/F303 *100,3)</f>
        <v>99.061000000000007</v>
      </c>
      <c r="J303" s="35">
        <v>2</v>
      </c>
      <c r="K303" s="36">
        <v>2</v>
      </c>
      <c r="L303" s="36">
        <f t="shared" si="112"/>
        <v>100</v>
      </c>
      <c r="M303" s="36">
        <v>5</v>
      </c>
      <c r="N303" s="36">
        <v>5</v>
      </c>
      <c r="O303" s="36">
        <v>0</v>
      </c>
      <c r="P303" s="36">
        <v>0</v>
      </c>
      <c r="Q303" s="71"/>
    </row>
    <row r="304" spans="1:17" ht="25.5" customHeight="1">
      <c r="A304" s="77"/>
      <c r="B304" s="91"/>
      <c r="C304" s="88"/>
      <c r="D304" s="45" t="s">
        <v>5</v>
      </c>
      <c r="E304" s="44">
        <v>19477.400000000001</v>
      </c>
      <c r="F304" s="44">
        <v>19477.400000000001</v>
      </c>
      <c r="G304" s="44">
        <f t="shared" si="115"/>
        <v>0</v>
      </c>
      <c r="H304" s="44">
        <v>19477.382000000001</v>
      </c>
      <c r="I304" s="13">
        <f t="shared" si="120"/>
        <v>100</v>
      </c>
      <c r="J304" s="35"/>
      <c r="K304" s="36"/>
      <c r="L304" s="36"/>
      <c r="M304" s="36"/>
      <c r="N304" s="36"/>
      <c r="O304" s="36"/>
      <c r="P304" s="36"/>
      <c r="Q304" s="71"/>
    </row>
    <row r="305" spans="1:17" ht="25.5" customHeight="1">
      <c r="A305" s="77"/>
      <c r="B305" s="91"/>
      <c r="C305" s="88"/>
      <c r="D305" s="46" t="s">
        <v>4</v>
      </c>
      <c r="E305" s="44">
        <v>3385.4279999999999</v>
      </c>
      <c r="F305" s="44">
        <v>3385.4279999999999</v>
      </c>
      <c r="G305" s="44">
        <f t="shared" si="115"/>
        <v>0</v>
      </c>
      <c r="H305" s="44">
        <v>3170.7370000000001</v>
      </c>
      <c r="I305" s="13">
        <f t="shared" si="120"/>
        <v>93.658000000000001</v>
      </c>
      <c r="J305" s="35"/>
      <c r="K305" s="36"/>
      <c r="L305" s="36"/>
      <c r="M305" s="36"/>
      <c r="N305" s="36"/>
      <c r="O305" s="36"/>
      <c r="P305" s="36"/>
      <c r="Q305" s="71"/>
    </row>
    <row r="306" spans="1:17" ht="25.5" customHeight="1">
      <c r="A306" s="77"/>
      <c r="B306" s="91"/>
      <c r="C306" s="88"/>
      <c r="D306" s="45" t="s">
        <v>7</v>
      </c>
      <c r="E306" s="44">
        <v>0</v>
      </c>
      <c r="F306" s="44">
        <v>0</v>
      </c>
      <c r="G306" s="44">
        <f t="shared" si="115"/>
        <v>0</v>
      </c>
      <c r="H306" s="44">
        <v>0</v>
      </c>
      <c r="I306" s="13" t="s">
        <v>140</v>
      </c>
      <c r="J306" s="35"/>
      <c r="K306" s="36"/>
      <c r="L306" s="36"/>
      <c r="M306" s="36"/>
      <c r="N306" s="36"/>
      <c r="O306" s="36"/>
      <c r="P306" s="36"/>
      <c r="Q306" s="71"/>
    </row>
    <row r="307" spans="1:17" ht="37.5" customHeight="1">
      <c r="A307" s="77"/>
      <c r="B307" s="91"/>
      <c r="C307" s="88"/>
      <c r="D307" s="44" t="s">
        <v>6</v>
      </c>
      <c r="E307" s="44">
        <v>0</v>
      </c>
      <c r="F307" s="44">
        <v>0</v>
      </c>
      <c r="G307" s="44">
        <f t="shared" si="115"/>
        <v>0</v>
      </c>
      <c r="H307" s="44">
        <v>0</v>
      </c>
      <c r="I307" s="13" t="s">
        <v>140</v>
      </c>
      <c r="J307" s="36"/>
      <c r="K307" s="36"/>
      <c r="L307" s="36"/>
      <c r="M307" s="36"/>
      <c r="N307" s="36"/>
      <c r="O307" s="36"/>
      <c r="P307" s="36"/>
      <c r="Q307" s="71"/>
    </row>
    <row r="308" spans="1:17" ht="14.25" customHeight="1">
      <c r="A308" s="79" t="s">
        <v>148</v>
      </c>
      <c r="B308" s="74" t="s">
        <v>41</v>
      </c>
      <c r="C308" s="74" t="s">
        <v>240</v>
      </c>
      <c r="D308" s="5" t="s">
        <v>3</v>
      </c>
      <c r="E308" s="6">
        <f t="shared" ref="E308:F310" si="121">E313+E318+E323+E328+E333+E338+E343+E348+E353+E358+E363+E368+E373+E378+E383+E388+E393+E398</f>
        <v>4843639.4799999995</v>
      </c>
      <c r="F308" s="6">
        <f t="shared" si="121"/>
        <v>4622153.6890000002</v>
      </c>
      <c r="G308" s="6">
        <f t="shared" si="115"/>
        <v>-221485.79099999927</v>
      </c>
      <c r="H308" s="6">
        <f>H313+H318+H323+H328+H333+H338+H343+H348+H353+H358+H363+H368+H373+H378+H383+H388+H393+H398</f>
        <v>4143526.16</v>
      </c>
      <c r="I308" s="7">
        <f t="shared" ref="I308:I385" si="122">ROUND(H308/F308 *100,3)</f>
        <v>89.644999999999996</v>
      </c>
      <c r="J308" s="8">
        <f>J309+J313+J318+J323+J328+J333+J338+J343+J348+J353+J358+J363+J368+J373+J378+J383+J388+J393+J398</f>
        <v>41</v>
      </c>
      <c r="K308" s="8">
        <f>K309+K313+K318+K323+K328+K333+K338+K343+K348+K353+K358+K363+K368+K373+K378+K383+K388+K393+K398</f>
        <v>35</v>
      </c>
      <c r="L308" s="7">
        <f>ROUND(K308/J308 *100,3)</f>
        <v>85.366</v>
      </c>
      <c r="M308" s="8">
        <f t="shared" ref="M308:P308" si="123">M313+M318+M323+M328+M333+M338+M343+M348+M353+M358+M363+M368+M373+M378+M383+M388+M393+M398</f>
        <v>50</v>
      </c>
      <c r="N308" s="8">
        <f t="shared" si="123"/>
        <v>44</v>
      </c>
      <c r="O308" s="8">
        <f t="shared" si="123"/>
        <v>182</v>
      </c>
      <c r="P308" s="8">
        <f t="shared" si="123"/>
        <v>182</v>
      </c>
      <c r="Q308" s="106" t="s">
        <v>295</v>
      </c>
    </row>
    <row r="309" spans="1:17" ht="25.5" customHeight="1">
      <c r="A309" s="79"/>
      <c r="B309" s="74"/>
      <c r="C309" s="74"/>
      <c r="D309" s="19" t="s">
        <v>5</v>
      </c>
      <c r="E309" s="18">
        <f t="shared" si="121"/>
        <v>523066.7</v>
      </c>
      <c r="F309" s="18">
        <f t="shared" si="121"/>
        <v>348036.40000000008</v>
      </c>
      <c r="G309" s="18">
        <f t="shared" ref="G309" si="124">F309-E309</f>
        <v>-175030.29999999993</v>
      </c>
      <c r="H309" s="18">
        <f>H314+H319+H324+H329+H334+H339+H344+H349+H354+H359+H364+H369+H374+H379+H384+H389+H394+H399</f>
        <v>339511.10000000003</v>
      </c>
      <c r="I309" s="13">
        <f t="shared" si="122"/>
        <v>97.55</v>
      </c>
      <c r="J309" s="11">
        <v>8</v>
      </c>
      <c r="K309" s="12">
        <v>8</v>
      </c>
      <c r="L309" s="13"/>
      <c r="M309" s="12"/>
      <c r="N309" s="12"/>
      <c r="O309" s="12"/>
      <c r="P309" s="12"/>
      <c r="Q309" s="111"/>
    </row>
    <row r="310" spans="1:17">
      <c r="A310" s="79"/>
      <c r="B310" s="74"/>
      <c r="C310" s="74"/>
      <c r="D310" s="21" t="s">
        <v>4</v>
      </c>
      <c r="E310" s="18">
        <f t="shared" si="121"/>
        <v>3973142.2699999996</v>
      </c>
      <c r="F310" s="18">
        <f t="shared" si="121"/>
        <v>3938499.6290000002</v>
      </c>
      <c r="G310" s="18">
        <f t="shared" ref="G310" si="125">F310-E310</f>
        <v>-34642.640999999363</v>
      </c>
      <c r="H310" s="18">
        <f>H315+H320+H325+H330+H335+H340+H345+H350+H355+H360+H365+H370+H375+H380+H385+H390+H395+H400</f>
        <v>3456213.7700000005</v>
      </c>
      <c r="I310" s="13">
        <f t="shared" si="122"/>
        <v>87.754999999999995</v>
      </c>
      <c r="J310" s="20"/>
      <c r="K310" s="12"/>
      <c r="L310" s="13"/>
      <c r="M310" s="12"/>
      <c r="N310" s="12"/>
      <c r="O310" s="12"/>
      <c r="P310" s="12"/>
      <c r="Q310" s="111"/>
    </row>
    <row r="311" spans="1:17">
      <c r="A311" s="79"/>
      <c r="B311" s="74"/>
      <c r="C311" s="74"/>
      <c r="D311" s="19" t="s">
        <v>7</v>
      </c>
      <c r="E311" s="18">
        <f>E316+E321+E326+E336+E341+E346+E351+E356+E361+E366+E371+E376+E381+E386+E391+E401</f>
        <v>167761.89999999994</v>
      </c>
      <c r="F311" s="18">
        <f>F316+F321+F326+F336+F341+F346+F351+F356+F361+F366+F371+F376+F381+F386+F391+F401</f>
        <v>155949.04999999999</v>
      </c>
      <c r="G311" s="18">
        <f t="shared" si="115"/>
        <v>-11812.849999999948</v>
      </c>
      <c r="H311" s="18">
        <f t="shared" ref="H311" si="126">H316+H321+H326+H336+H341+H346+H351+H356+H361+H366+H371+H376+H381+H386+H391+H401</f>
        <v>148565.38999999998</v>
      </c>
      <c r="I311" s="13">
        <f t="shared" si="122"/>
        <v>95.265000000000001</v>
      </c>
      <c r="J311" s="20"/>
      <c r="K311" s="12"/>
      <c r="L311" s="13"/>
      <c r="M311" s="12"/>
      <c r="N311" s="12"/>
      <c r="O311" s="12"/>
      <c r="P311" s="12"/>
      <c r="Q311" s="111"/>
    </row>
    <row r="312" spans="1:17" ht="45" customHeight="1">
      <c r="A312" s="79"/>
      <c r="B312" s="74"/>
      <c r="C312" s="74"/>
      <c r="D312" s="18" t="s">
        <v>6</v>
      </c>
      <c r="E312" s="18">
        <f>E317+E322+E327+E337+E342+E347+E352+E357+E362+E367+E372+E377+E382+E387+E392+E402</f>
        <v>179668.61</v>
      </c>
      <c r="F312" s="18">
        <f>F317+F322+F327+F337+F342+F347+F352+F357+F362+F367+F372+F377+F382+F387+F392+F402</f>
        <v>179668.61</v>
      </c>
      <c r="G312" s="18">
        <f t="shared" si="115"/>
        <v>0</v>
      </c>
      <c r="H312" s="18">
        <f t="shared" ref="H312" si="127">H317+H322+H327+H337+H342+H347+H352+H357+H362+H367+H372+H377+H382+H387+H392+H402</f>
        <v>199235.9</v>
      </c>
      <c r="I312" s="13">
        <f t="shared" si="122"/>
        <v>110.89100000000001</v>
      </c>
      <c r="J312" s="12"/>
      <c r="K312" s="12"/>
      <c r="L312" s="13"/>
      <c r="M312" s="12"/>
      <c r="N312" s="12"/>
      <c r="O312" s="12"/>
      <c r="P312" s="12"/>
      <c r="Q312" s="112"/>
    </row>
    <row r="313" spans="1:17" ht="14.25" customHeight="1">
      <c r="A313" s="77"/>
      <c r="B313" s="73" t="s">
        <v>193</v>
      </c>
      <c r="C313" s="73" t="s">
        <v>240</v>
      </c>
      <c r="D313" s="5" t="s">
        <v>3</v>
      </c>
      <c r="E313" s="18">
        <f>E314+E315+E316+E317</f>
        <v>240978.27000000002</v>
      </c>
      <c r="F313" s="18">
        <f>F314+F315+F316+F317</f>
        <v>240978.26500000001</v>
      </c>
      <c r="G313" s="18">
        <f t="shared" si="115"/>
        <v>-5.0000000046566129E-3</v>
      </c>
      <c r="H313" s="18">
        <f>H314+H315+H316+H317</f>
        <v>240978.26500000001</v>
      </c>
      <c r="I313" s="13">
        <f t="shared" si="122"/>
        <v>100</v>
      </c>
      <c r="J313" s="11">
        <v>4</v>
      </c>
      <c r="K313" s="12">
        <v>4</v>
      </c>
      <c r="L313" s="27">
        <f>ROUND(K313/J313 *100,3)</f>
        <v>100</v>
      </c>
      <c r="M313" s="12">
        <v>1</v>
      </c>
      <c r="N313" s="12">
        <v>1</v>
      </c>
      <c r="O313" s="12">
        <v>10</v>
      </c>
      <c r="P313" s="12">
        <v>10</v>
      </c>
      <c r="Q313" s="69"/>
    </row>
    <row r="314" spans="1:17">
      <c r="A314" s="77"/>
      <c r="B314" s="73"/>
      <c r="C314" s="73"/>
      <c r="D314" s="19" t="s">
        <v>5</v>
      </c>
      <c r="E314" s="18">
        <v>0</v>
      </c>
      <c r="F314" s="18">
        <v>0</v>
      </c>
      <c r="G314" s="18">
        <f t="shared" ref="G314:G318" si="128">F314-E314</f>
        <v>0</v>
      </c>
      <c r="H314" s="18">
        <v>0</v>
      </c>
      <c r="I314" s="13" t="s">
        <v>140</v>
      </c>
      <c r="J314" s="20"/>
      <c r="K314" s="12"/>
      <c r="L314" s="13"/>
      <c r="M314" s="12"/>
      <c r="N314" s="12"/>
      <c r="O314" s="12"/>
      <c r="P314" s="12"/>
      <c r="Q314" s="69"/>
    </row>
    <row r="315" spans="1:17">
      <c r="A315" s="77"/>
      <c r="B315" s="73"/>
      <c r="C315" s="73"/>
      <c r="D315" s="21" t="s">
        <v>4</v>
      </c>
      <c r="E315" s="18">
        <v>147582.6</v>
      </c>
      <c r="F315" s="18">
        <v>147582.595</v>
      </c>
      <c r="G315" s="18">
        <f t="shared" si="128"/>
        <v>-5.0000000046566129E-3</v>
      </c>
      <c r="H315" s="18">
        <v>147582.595</v>
      </c>
      <c r="I315" s="13">
        <f t="shared" si="122"/>
        <v>100</v>
      </c>
      <c r="J315" s="20"/>
      <c r="K315" s="12"/>
      <c r="L315" s="13"/>
      <c r="M315" s="12"/>
      <c r="N315" s="12"/>
      <c r="O315" s="12"/>
      <c r="P315" s="12"/>
      <c r="Q315" s="69"/>
    </row>
    <row r="316" spans="1:17">
      <c r="A316" s="77"/>
      <c r="B316" s="73"/>
      <c r="C316" s="73"/>
      <c r="D316" s="19" t="s">
        <v>7</v>
      </c>
      <c r="E316" s="18">
        <v>93395.67</v>
      </c>
      <c r="F316" s="44">
        <v>93395.67</v>
      </c>
      <c r="G316" s="18">
        <f t="shared" si="128"/>
        <v>0</v>
      </c>
      <c r="H316" s="18">
        <v>93395.67</v>
      </c>
      <c r="I316" s="13">
        <f t="shared" si="122"/>
        <v>100</v>
      </c>
      <c r="J316" s="20"/>
      <c r="K316" s="12"/>
      <c r="L316" s="13"/>
      <c r="M316" s="12"/>
      <c r="N316" s="12"/>
      <c r="O316" s="12"/>
      <c r="P316" s="12"/>
      <c r="Q316" s="69"/>
    </row>
    <row r="317" spans="1:17" ht="25.5" customHeight="1">
      <c r="A317" s="77"/>
      <c r="B317" s="73"/>
      <c r="C317" s="73"/>
      <c r="D317" s="18" t="s">
        <v>6</v>
      </c>
      <c r="E317" s="18">
        <v>0</v>
      </c>
      <c r="F317" s="44">
        <v>0</v>
      </c>
      <c r="G317" s="18">
        <f t="shared" si="128"/>
        <v>0</v>
      </c>
      <c r="H317" s="18">
        <v>0</v>
      </c>
      <c r="I317" s="13" t="s">
        <v>140</v>
      </c>
      <c r="J317" s="12"/>
      <c r="K317" s="12"/>
      <c r="L317" s="13"/>
      <c r="M317" s="12"/>
      <c r="N317" s="12"/>
      <c r="O317" s="12"/>
      <c r="P317" s="12"/>
      <c r="Q317" s="69"/>
    </row>
    <row r="318" spans="1:17" ht="13.5" customHeight="1">
      <c r="A318" s="77"/>
      <c r="B318" s="73" t="s">
        <v>272</v>
      </c>
      <c r="C318" s="73" t="s">
        <v>240</v>
      </c>
      <c r="D318" s="5" t="s">
        <v>3</v>
      </c>
      <c r="E318" s="18">
        <f>E319+E320+E321+E322</f>
        <v>0</v>
      </c>
      <c r="F318" s="18">
        <f>F319+F320+F321+F322</f>
        <v>0</v>
      </c>
      <c r="G318" s="18">
        <f t="shared" si="128"/>
        <v>0</v>
      </c>
      <c r="H318" s="18">
        <f>H319+H320+H321+H322</f>
        <v>0</v>
      </c>
      <c r="I318" s="13" t="s">
        <v>140</v>
      </c>
      <c r="J318" s="11">
        <v>1</v>
      </c>
      <c r="K318" s="12">
        <v>1</v>
      </c>
      <c r="L318" s="27">
        <f>ROUND(K318/J318 *100,3)</f>
        <v>100</v>
      </c>
      <c r="M318" s="12">
        <v>1</v>
      </c>
      <c r="N318" s="12">
        <v>1</v>
      </c>
      <c r="O318" s="12">
        <v>6</v>
      </c>
      <c r="P318" s="12">
        <v>6</v>
      </c>
      <c r="Q318" s="69"/>
    </row>
    <row r="319" spans="1:17">
      <c r="A319" s="77"/>
      <c r="B319" s="73"/>
      <c r="C319" s="73"/>
      <c r="D319" s="19" t="s">
        <v>5</v>
      </c>
      <c r="E319" s="18">
        <v>0</v>
      </c>
      <c r="F319" s="18">
        <v>0</v>
      </c>
      <c r="G319" s="18">
        <f t="shared" ref="G319:G323" si="129">F319-E319</f>
        <v>0</v>
      </c>
      <c r="H319" s="18">
        <v>0</v>
      </c>
      <c r="I319" s="13" t="s">
        <v>140</v>
      </c>
      <c r="J319" s="20"/>
      <c r="K319" s="12"/>
      <c r="L319" s="13"/>
      <c r="M319" s="12"/>
      <c r="N319" s="12"/>
      <c r="O319" s="12"/>
      <c r="P319" s="12"/>
      <c r="Q319" s="69"/>
    </row>
    <row r="320" spans="1:17">
      <c r="A320" s="77"/>
      <c r="B320" s="73"/>
      <c r="C320" s="73"/>
      <c r="D320" s="21" t="s">
        <v>4</v>
      </c>
      <c r="E320" s="18">
        <v>0</v>
      </c>
      <c r="F320" s="18">
        <v>0</v>
      </c>
      <c r="G320" s="18">
        <f t="shared" si="129"/>
        <v>0</v>
      </c>
      <c r="H320" s="18">
        <v>0</v>
      </c>
      <c r="I320" s="13" t="s">
        <v>140</v>
      </c>
      <c r="J320" s="20"/>
      <c r="K320" s="12"/>
      <c r="L320" s="13"/>
      <c r="M320" s="12"/>
      <c r="N320" s="12"/>
      <c r="O320" s="12"/>
      <c r="P320" s="12"/>
      <c r="Q320" s="69"/>
    </row>
    <row r="321" spans="1:17">
      <c r="A321" s="77"/>
      <c r="B321" s="73"/>
      <c r="C321" s="73"/>
      <c r="D321" s="19" t="s">
        <v>7</v>
      </c>
      <c r="E321" s="18">
        <v>0</v>
      </c>
      <c r="F321" s="44">
        <v>0</v>
      </c>
      <c r="G321" s="18">
        <f t="shared" si="129"/>
        <v>0</v>
      </c>
      <c r="H321" s="18">
        <v>0</v>
      </c>
      <c r="I321" s="13" t="s">
        <v>140</v>
      </c>
      <c r="J321" s="20"/>
      <c r="K321" s="12"/>
      <c r="L321" s="13"/>
      <c r="M321" s="12"/>
      <c r="N321" s="12"/>
      <c r="O321" s="12"/>
      <c r="P321" s="12"/>
      <c r="Q321" s="69"/>
    </row>
    <row r="322" spans="1:17" ht="26.25" customHeight="1">
      <c r="A322" s="77"/>
      <c r="B322" s="73"/>
      <c r="C322" s="73"/>
      <c r="D322" s="18" t="s">
        <v>6</v>
      </c>
      <c r="E322" s="18">
        <v>0</v>
      </c>
      <c r="F322" s="44">
        <v>0</v>
      </c>
      <c r="G322" s="18">
        <f t="shared" si="129"/>
        <v>0</v>
      </c>
      <c r="H322" s="18">
        <v>0</v>
      </c>
      <c r="I322" s="13" t="s">
        <v>140</v>
      </c>
      <c r="J322" s="12"/>
      <c r="K322" s="12"/>
      <c r="L322" s="13"/>
      <c r="M322" s="12"/>
      <c r="N322" s="12"/>
      <c r="O322" s="12"/>
      <c r="P322" s="12"/>
      <c r="Q322" s="69"/>
    </row>
    <row r="323" spans="1:17" ht="11.25" customHeight="1">
      <c r="A323" s="77"/>
      <c r="B323" s="73" t="s">
        <v>273</v>
      </c>
      <c r="C323" s="73" t="s">
        <v>129</v>
      </c>
      <c r="D323" s="5" t="s">
        <v>3</v>
      </c>
      <c r="E323" s="18">
        <f>E324+E325+E326+E327</f>
        <v>551714.18999999994</v>
      </c>
      <c r="F323" s="18">
        <f>F324+F325+F326+F327</f>
        <v>212838.81900000002</v>
      </c>
      <c r="G323" s="18">
        <f t="shared" si="129"/>
        <v>-338875.37099999993</v>
      </c>
      <c r="H323" s="18">
        <f>H324+H325+H326+H327</f>
        <v>202636.68099999998</v>
      </c>
      <c r="I323" s="13">
        <f t="shared" si="122"/>
        <v>95.206999999999994</v>
      </c>
      <c r="J323" s="11">
        <v>2</v>
      </c>
      <c r="K323" s="12">
        <v>2</v>
      </c>
      <c r="L323" s="27">
        <f>ROUND(K323/J323 *100,3)</f>
        <v>100</v>
      </c>
      <c r="M323" s="12">
        <v>1</v>
      </c>
      <c r="N323" s="12">
        <v>1</v>
      </c>
      <c r="O323" s="12">
        <v>7</v>
      </c>
      <c r="P323" s="12">
        <v>7</v>
      </c>
      <c r="Q323" s="69"/>
    </row>
    <row r="324" spans="1:17">
      <c r="A324" s="77"/>
      <c r="B324" s="73"/>
      <c r="C324" s="73"/>
      <c r="D324" s="19" t="s">
        <v>5</v>
      </c>
      <c r="E324" s="18">
        <v>358603.1</v>
      </c>
      <c r="F324" s="18">
        <v>138345.20000000001</v>
      </c>
      <c r="G324" s="18">
        <f t="shared" ref="G324:G332" si="130">F324-E324</f>
        <v>-220257.89999999997</v>
      </c>
      <c r="H324" s="18">
        <v>131713.79999999999</v>
      </c>
      <c r="I324" s="13">
        <f t="shared" si="122"/>
        <v>95.206999999999994</v>
      </c>
      <c r="J324" s="20"/>
      <c r="K324" s="12"/>
      <c r="L324" s="13"/>
      <c r="M324" s="12"/>
      <c r="N324" s="12"/>
      <c r="O324" s="12"/>
      <c r="P324" s="12"/>
      <c r="Q324" s="69"/>
    </row>
    <row r="325" spans="1:17">
      <c r="A325" s="77"/>
      <c r="B325" s="73"/>
      <c r="C325" s="73"/>
      <c r="D325" s="21" t="s">
        <v>4</v>
      </c>
      <c r="E325" s="18">
        <v>183080.27</v>
      </c>
      <c r="F325" s="18">
        <v>70810.168999999994</v>
      </c>
      <c r="G325" s="18">
        <f t="shared" si="130"/>
        <v>-112270.101</v>
      </c>
      <c r="H325" s="18">
        <v>67373.051000000007</v>
      </c>
      <c r="I325" s="13">
        <f t="shared" si="122"/>
        <v>95.146000000000001</v>
      </c>
      <c r="J325" s="20"/>
      <c r="K325" s="12"/>
      <c r="L325" s="13"/>
      <c r="M325" s="12"/>
      <c r="N325" s="12"/>
      <c r="O325" s="12"/>
      <c r="P325" s="12"/>
      <c r="Q325" s="69"/>
    </row>
    <row r="326" spans="1:17">
      <c r="A326" s="77"/>
      <c r="B326" s="73"/>
      <c r="C326" s="73"/>
      <c r="D326" s="19" t="s">
        <v>7</v>
      </c>
      <c r="E326" s="18">
        <v>10030.82</v>
      </c>
      <c r="F326" s="44">
        <v>3683.45</v>
      </c>
      <c r="G326" s="18">
        <f t="shared" si="130"/>
        <v>-6347.37</v>
      </c>
      <c r="H326" s="18">
        <v>3549.83</v>
      </c>
      <c r="I326" s="13">
        <f t="shared" si="122"/>
        <v>96.372</v>
      </c>
      <c r="J326" s="20"/>
      <c r="K326" s="12"/>
      <c r="L326" s="13"/>
      <c r="M326" s="12"/>
      <c r="N326" s="12"/>
      <c r="O326" s="12"/>
      <c r="P326" s="12"/>
      <c r="Q326" s="69"/>
    </row>
    <row r="327" spans="1:17" ht="26.25" customHeight="1">
      <c r="A327" s="77"/>
      <c r="B327" s="73"/>
      <c r="C327" s="73"/>
      <c r="D327" s="18" t="s">
        <v>6</v>
      </c>
      <c r="E327" s="18">
        <v>0</v>
      </c>
      <c r="F327" s="44">
        <v>0</v>
      </c>
      <c r="G327" s="18">
        <f t="shared" si="130"/>
        <v>0</v>
      </c>
      <c r="H327" s="18">
        <v>0</v>
      </c>
      <c r="I327" s="13" t="s">
        <v>140</v>
      </c>
      <c r="J327" s="12"/>
      <c r="K327" s="12"/>
      <c r="L327" s="13"/>
      <c r="M327" s="12"/>
      <c r="N327" s="12"/>
      <c r="O327" s="12"/>
      <c r="P327" s="12"/>
      <c r="Q327" s="69"/>
    </row>
    <row r="328" spans="1:17" ht="15.75" customHeight="1">
      <c r="A328" s="77"/>
      <c r="B328" s="73" t="s">
        <v>274</v>
      </c>
      <c r="C328" s="73" t="s">
        <v>129</v>
      </c>
      <c r="D328" s="5" t="s">
        <v>3</v>
      </c>
      <c r="E328" s="18">
        <f>E329+E330+E331+E332</f>
        <v>190490</v>
      </c>
      <c r="F328" s="18">
        <f>F329+F330+F331+F332</f>
        <v>190490</v>
      </c>
      <c r="G328" s="18">
        <f t="shared" si="130"/>
        <v>0</v>
      </c>
      <c r="H328" s="18">
        <f>H329+H330+H331+H332</f>
        <v>190490</v>
      </c>
      <c r="I328" s="13">
        <f t="shared" ref="I328" si="131">ROUND(H328/F328 *100,3)</f>
        <v>100</v>
      </c>
      <c r="J328" s="11">
        <v>2</v>
      </c>
      <c r="K328" s="12">
        <v>2</v>
      </c>
      <c r="L328" s="27">
        <f>ROUND(K328/J328 *100,3)</f>
        <v>100</v>
      </c>
      <c r="M328" s="12">
        <v>3</v>
      </c>
      <c r="N328" s="12">
        <v>3</v>
      </c>
      <c r="O328" s="12">
        <v>33</v>
      </c>
      <c r="P328" s="12">
        <v>33</v>
      </c>
      <c r="Q328" s="69"/>
    </row>
    <row r="329" spans="1:17">
      <c r="A329" s="77"/>
      <c r="B329" s="73"/>
      <c r="C329" s="73"/>
      <c r="D329" s="19" t="s">
        <v>5</v>
      </c>
      <c r="E329" s="18">
        <v>145530</v>
      </c>
      <c r="F329" s="18">
        <v>188858.1</v>
      </c>
      <c r="G329" s="18">
        <f t="shared" si="130"/>
        <v>43328.100000000006</v>
      </c>
      <c r="H329" s="18">
        <v>188858.1</v>
      </c>
      <c r="I329" s="13">
        <f t="shared" ref="I329:I330" si="132">ROUND(H329/F329 *100,3)</f>
        <v>100</v>
      </c>
      <c r="J329" s="20"/>
      <c r="K329" s="12"/>
      <c r="L329" s="13"/>
      <c r="M329" s="12"/>
      <c r="N329" s="12"/>
      <c r="O329" s="12"/>
      <c r="P329" s="12"/>
      <c r="Q329" s="69"/>
    </row>
    <row r="330" spans="1:17">
      <c r="A330" s="77"/>
      <c r="B330" s="73"/>
      <c r="C330" s="73"/>
      <c r="D330" s="21" t="s">
        <v>4</v>
      </c>
      <c r="E330" s="18">
        <v>44960</v>
      </c>
      <c r="F330" s="18">
        <v>1631.9</v>
      </c>
      <c r="G330" s="18">
        <f t="shared" si="130"/>
        <v>-43328.1</v>
      </c>
      <c r="H330" s="18">
        <v>1631.9</v>
      </c>
      <c r="I330" s="13">
        <f t="shared" si="132"/>
        <v>100</v>
      </c>
      <c r="J330" s="20"/>
      <c r="K330" s="12"/>
      <c r="L330" s="13"/>
      <c r="M330" s="12"/>
      <c r="N330" s="12"/>
      <c r="O330" s="12"/>
      <c r="P330" s="12"/>
      <c r="Q330" s="69"/>
    </row>
    <row r="331" spans="1:17">
      <c r="A331" s="77"/>
      <c r="B331" s="73"/>
      <c r="C331" s="73"/>
      <c r="D331" s="19" t="s">
        <v>7</v>
      </c>
      <c r="E331" s="18">
        <v>0</v>
      </c>
      <c r="F331" s="18">
        <v>0</v>
      </c>
      <c r="G331" s="18">
        <f t="shared" si="130"/>
        <v>0</v>
      </c>
      <c r="H331" s="18">
        <v>0</v>
      </c>
      <c r="I331" s="13" t="s">
        <v>140</v>
      </c>
      <c r="J331" s="20"/>
      <c r="K331" s="12"/>
      <c r="L331" s="13"/>
      <c r="M331" s="12"/>
      <c r="N331" s="12"/>
      <c r="O331" s="12"/>
      <c r="P331" s="12"/>
      <c r="Q331" s="69"/>
    </row>
    <row r="332" spans="1:17" ht="24.75" customHeight="1">
      <c r="A332" s="77"/>
      <c r="B332" s="73"/>
      <c r="C332" s="73"/>
      <c r="D332" s="18" t="s">
        <v>6</v>
      </c>
      <c r="E332" s="18">
        <v>0</v>
      </c>
      <c r="F332" s="18">
        <v>0</v>
      </c>
      <c r="G332" s="18">
        <f t="shared" si="130"/>
        <v>0</v>
      </c>
      <c r="H332" s="18">
        <v>0</v>
      </c>
      <c r="I332" s="13" t="s">
        <v>140</v>
      </c>
      <c r="J332" s="12"/>
      <c r="K332" s="12"/>
      <c r="L332" s="13"/>
      <c r="M332" s="12"/>
      <c r="N332" s="12"/>
      <c r="O332" s="12"/>
      <c r="P332" s="12"/>
      <c r="Q332" s="69"/>
    </row>
    <row r="333" spans="1:17" ht="15.75" customHeight="1">
      <c r="A333" s="77"/>
      <c r="B333" s="73" t="s">
        <v>194</v>
      </c>
      <c r="C333" s="73" t="s">
        <v>240</v>
      </c>
      <c r="D333" s="5" t="s">
        <v>3</v>
      </c>
      <c r="E333" s="18">
        <f>E334+E335+E336+E337</f>
        <v>48733.88</v>
      </c>
      <c r="F333" s="18">
        <f>F334+F335+F336+F337</f>
        <v>46267.343000000001</v>
      </c>
      <c r="G333" s="18">
        <f t="shared" si="115"/>
        <v>-2466.5369999999966</v>
      </c>
      <c r="H333" s="18">
        <f>H334+H335+H336+H337</f>
        <v>45166.925000000003</v>
      </c>
      <c r="I333" s="13">
        <f t="shared" si="122"/>
        <v>97.622</v>
      </c>
      <c r="J333" s="11">
        <v>2</v>
      </c>
      <c r="K333" s="12">
        <v>1</v>
      </c>
      <c r="L333" s="27">
        <f>ROUND(K333/J333 *100,3)</f>
        <v>50</v>
      </c>
      <c r="M333" s="12">
        <v>1</v>
      </c>
      <c r="N333" s="12">
        <v>1</v>
      </c>
      <c r="O333" s="12">
        <v>3</v>
      </c>
      <c r="P333" s="12">
        <v>3</v>
      </c>
      <c r="Q333" s="69"/>
    </row>
    <row r="334" spans="1:17">
      <c r="A334" s="77"/>
      <c r="B334" s="73"/>
      <c r="C334" s="73"/>
      <c r="D334" s="19" t="s">
        <v>5</v>
      </c>
      <c r="E334" s="18">
        <v>0</v>
      </c>
      <c r="F334" s="18">
        <v>0</v>
      </c>
      <c r="G334" s="18">
        <f t="shared" si="115"/>
        <v>0</v>
      </c>
      <c r="H334" s="18">
        <v>0</v>
      </c>
      <c r="I334" s="13" t="s">
        <v>140</v>
      </c>
      <c r="J334" s="20"/>
      <c r="K334" s="12"/>
      <c r="L334" s="13"/>
      <c r="M334" s="12"/>
      <c r="N334" s="12"/>
      <c r="O334" s="12"/>
      <c r="P334" s="12"/>
      <c r="Q334" s="69"/>
    </row>
    <row r="335" spans="1:17">
      <c r="A335" s="77"/>
      <c r="B335" s="73"/>
      <c r="C335" s="73"/>
      <c r="D335" s="21" t="s">
        <v>4</v>
      </c>
      <c r="E335" s="18">
        <v>46267.34</v>
      </c>
      <c r="F335" s="18">
        <v>46267.343000000001</v>
      </c>
      <c r="G335" s="18">
        <f t="shared" si="115"/>
        <v>3.0000000042491592E-3</v>
      </c>
      <c r="H335" s="18">
        <v>45166.925000000003</v>
      </c>
      <c r="I335" s="13">
        <f t="shared" si="122"/>
        <v>97.622</v>
      </c>
      <c r="J335" s="20"/>
      <c r="K335" s="12"/>
      <c r="L335" s="13"/>
      <c r="M335" s="12"/>
      <c r="N335" s="12"/>
      <c r="O335" s="12"/>
      <c r="P335" s="12"/>
      <c r="Q335" s="69"/>
    </row>
    <row r="336" spans="1:17">
      <c r="A336" s="77"/>
      <c r="B336" s="73"/>
      <c r="C336" s="73"/>
      <c r="D336" s="19" t="s">
        <v>7</v>
      </c>
      <c r="E336" s="18">
        <v>2466.54</v>
      </c>
      <c r="F336" s="18">
        <v>0</v>
      </c>
      <c r="G336" s="18">
        <f t="shared" si="115"/>
        <v>-2466.54</v>
      </c>
      <c r="H336" s="18">
        <v>0</v>
      </c>
      <c r="I336" s="13" t="s">
        <v>140</v>
      </c>
      <c r="J336" s="20"/>
      <c r="K336" s="12"/>
      <c r="L336" s="13"/>
      <c r="M336" s="12"/>
      <c r="N336" s="12"/>
      <c r="O336" s="12"/>
      <c r="P336" s="12"/>
      <c r="Q336" s="69"/>
    </row>
    <row r="337" spans="1:17" ht="24.75" customHeight="1">
      <c r="A337" s="77"/>
      <c r="B337" s="73"/>
      <c r="C337" s="73"/>
      <c r="D337" s="18" t="s">
        <v>6</v>
      </c>
      <c r="E337" s="18">
        <v>0</v>
      </c>
      <c r="F337" s="18">
        <v>0</v>
      </c>
      <c r="G337" s="18">
        <f t="shared" si="115"/>
        <v>0</v>
      </c>
      <c r="H337" s="18">
        <v>0</v>
      </c>
      <c r="I337" s="13" t="s">
        <v>140</v>
      </c>
      <c r="J337" s="12"/>
      <c r="K337" s="12"/>
      <c r="L337" s="13"/>
      <c r="M337" s="12"/>
      <c r="N337" s="12"/>
      <c r="O337" s="12"/>
      <c r="P337" s="12"/>
      <c r="Q337" s="69"/>
    </row>
    <row r="338" spans="1:17" ht="20.25" customHeight="1">
      <c r="A338" s="77"/>
      <c r="B338" s="73" t="s">
        <v>209</v>
      </c>
      <c r="C338" s="73" t="s">
        <v>240</v>
      </c>
      <c r="D338" s="5" t="s">
        <v>3</v>
      </c>
      <c r="E338" s="18">
        <f>E339+E340+E341+E342</f>
        <v>277349.31999999995</v>
      </c>
      <c r="F338" s="18">
        <f>F339+F340+F341+F342</f>
        <v>277349.31999999995</v>
      </c>
      <c r="G338" s="18">
        <f t="shared" ref="G338" si="133">F338-E338</f>
        <v>0</v>
      </c>
      <c r="H338" s="18">
        <f>H339+H340+H341+H342</f>
        <v>285704.53399999999</v>
      </c>
      <c r="I338" s="13">
        <f t="shared" ref="I338" si="134">ROUND(H338/F338 *100,3)</f>
        <v>103.01300000000001</v>
      </c>
      <c r="J338" s="11">
        <v>3</v>
      </c>
      <c r="K338" s="12">
        <v>1</v>
      </c>
      <c r="L338" s="27">
        <f>ROUND(K338/J338 *100,3)</f>
        <v>33.332999999999998</v>
      </c>
      <c r="M338" s="12">
        <v>2</v>
      </c>
      <c r="N338" s="12">
        <v>1</v>
      </c>
      <c r="O338" s="12">
        <v>13</v>
      </c>
      <c r="P338" s="12">
        <v>13</v>
      </c>
      <c r="Q338" s="69"/>
    </row>
    <row r="339" spans="1:17">
      <c r="A339" s="77"/>
      <c r="B339" s="73"/>
      <c r="C339" s="73"/>
      <c r="D339" s="19" t="s">
        <v>5</v>
      </c>
      <c r="E339" s="18">
        <v>17138.2</v>
      </c>
      <c r="F339" s="18">
        <v>17138.2</v>
      </c>
      <c r="G339" s="18">
        <f t="shared" si="115"/>
        <v>0</v>
      </c>
      <c r="H339" s="18">
        <v>15244.3</v>
      </c>
      <c r="I339" s="13">
        <f t="shared" si="122"/>
        <v>88.948999999999998</v>
      </c>
      <c r="J339" s="20"/>
      <c r="K339" s="12"/>
      <c r="L339" s="13"/>
      <c r="M339" s="12"/>
      <c r="N339" s="12"/>
      <c r="O339" s="12"/>
      <c r="P339" s="12"/>
      <c r="Q339" s="69"/>
    </row>
    <row r="340" spans="1:17">
      <c r="A340" s="77"/>
      <c r="B340" s="73"/>
      <c r="C340" s="73"/>
      <c r="D340" s="21" t="s">
        <v>4</v>
      </c>
      <c r="E340" s="18">
        <v>38070.5</v>
      </c>
      <c r="F340" s="18">
        <v>38070.5</v>
      </c>
      <c r="G340" s="18">
        <f t="shared" si="115"/>
        <v>0</v>
      </c>
      <c r="H340" s="18">
        <v>33445.923999999999</v>
      </c>
      <c r="I340" s="13">
        <f t="shared" si="122"/>
        <v>87.852999999999994</v>
      </c>
      <c r="J340" s="20"/>
      <c r="K340" s="12"/>
      <c r="L340" s="13"/>
      <c r="M340" s="12"/>
      <c r="N340" s="12"/>
      <c r="O340" s="12"/>
      <c r="P340" s="12"/>
      <c r="Q340" s="69"/>
    </row>
    <row r="341" spans="1:17">
      <c r="A341" s="77"/>
      <c r="B341" s="73"/>
      <c r="C341" s="73"/>
      <c r="D341" s="19" t="s">
        <v>7</v>
      </c>
      <c r="E341" s="18">
        <v>42473.13</v>
      </c>
      <c r="F341" s="18">
        <v>42473.13</v>
      </c>
      <c r="G341" s="18">
        <f t="shared" si="115"/>
        <v>0</v>
      </c>
      <c r="H341" s="18">
        <v>37779.53</v>
      </c>
      <c r="I341" s="13">
        <f t="shared" si="122"/>
        <v>88.948999999999998</v>
      </c>
      <c r="J341" s="20"/>
      <c r="K341" s="12"/>
      <c r="L341" s="13"/>
      <c r="M341" s="12"/>
      <c r="N341" s="12"/>
      <c r="O341" s="12"/>
      <c r="P341" s="12"/>
      <c r="Q341" s="69"/>
    </row>
    <row r="342" spans="1:17" ht="22.5" customHeight="1">
      <c r="A342" s="77"/>
      <c r="B342" s="73"/>
      <c r="C342" s="73"/>
      <c r="D342" s="23" t="s">
        <v>6</v>
      </c>
      <c r="E342" s="23">
        <v>179667.49</v>
      </c>
      <c r="F342" s="23">
        <v>179667.49</v>
      </c>
      <c r="G342" s="23">
        <f t="shared" si="115"/>
        <v>0</v>
      </c>
      <c r="H342" s="23">
        <v>199234.78</v>
      </c>
      <c r="I342" s="24">
        <f t="shared" si="122"/>
        <v>110.89100000000001</v>
      </c>
      <c r="J342" s="25"/>
      <c r="K342" s="25"/>
      <c r="L342" s="24"/>
      <c r="M342" s="25"/>
      <c r="N342" s="25"/>
      <c r="O342" s="25"/>
      <c r="P342" s="25"/>
      <c r="Q342" s="70"/>
    </row>
    <row r="343" spans="1:17" ht="22.5" customHeight="1">
      <c r="A343" s="77"/>
      <c r="B343" s="73" t="s">
        <v>42</v>
      </c>
      <c r="C343" s="73" t="s">
        <v>240</v>
      </c>
      <c r="D343" s="5" t="s">
        <v>3</v>
      </c>
      <c r="E343" s="18">
        <f>E344+E345+E346+E347</f>
        <v>68902.899999999994</v>
      </c>
      <c r="F343" s="18">
        <f>F344+F345+F346+F347</f>
        <v>68902.900999999998</v>
      </c>
      <c r="G343" s="18">
        <f t="shared" si="115"/>
        <v>1.0000000038417056E-3</v>
      </c>
      <c r="H343" s="18">
        <f>H344+H345+H346+H347</f>
        <v>68902.900999999998</v>
      </c>
      <c r="I343" s="13">
        <f t="shared" si="122"/>
        <v>100</v>
      </c>
      <c r="J343" s="11">
        <v>2</v>
      </c>
      <c r="K343" s="12">
        <v>2</v>
      </c>
      <c r="L343" s="27">
        <f>ROUND(K343/J343 *100,3)</f>
        <v>100</v>
      </c>
      <c r="M343" s="12">
        <v>1</v>
      </c>
      <c r="N343" s="12">
        <v>1</v>
      </c>
      <c r="O343" s="12">
        <v>6</v>
      </c>
      <c r="P343" s="12">
        <v>6</v>
      </c>
      <c r="Q343" s="69"/>
    </row>
    <row r="344" spans="1:17">
      <c r="A344" s="77"/>
      <c r="B344" s="73"/>
      <c r="C344" s="73"/>
      <c r="D344" s="19" t="s">
        <v>5</v>
      </c>
      <c r="E344" s="18">
        <v>0</v>
      </c>
      <c r="F344" s="18">
        <v>0</v>
      </c>
      <c r="G344" s="18">
        <f t="shared" si="115"/>
        <v>0</v>
      </c>
      <c r="H344" s="18">
        <v>0</v>
      </c>
      <c r="I344" s="13" t="s">
        <v>140</v>
      </c>
      <c r="J344" s="20"/>
      <c r="K344" s="12"/>
      <c r="L344" s="13"/>
      <c r="M344" s="12"/>
      <c r="N344" s="12"/>
      <c r="O344" s="12"/>
      <c r="P344" s="12"/>
      <c r="Q344" s="69"/>
    </row>
    <row r="345" spans="1:17">
      <c r="A345" s="77"/>
      <c r="B345" s="73"/>
      <c r="C345" s="73"/>
      <c r="D345" s="21" t="s">
        <v>4</v>
      </c>
      <c r="E345" s="18">
        <v>68902.899999999994</v>
      </c>
      <c r="F345" s="18">
        <v>68902.900999999998</v>
      </c>
      <c r="G345" s="18">
        <f t="shared" si="115"/>
        <v>1.0000000038417056E-3</v>
      </c>
      <c r="H345" s="18">
        <v>68902.900999999998</v>
      </c>
      <c r="I345" s="13">
        <f t="shared" si="122"/>
        <v>100</v>
      </c>
      <c r="J345" s="20"/>
      <c r="K345" s="12"/>
      <c r="L345" s="13"/>
      <c r="M345" s="12"/>
      <c r="N345" s="12"/>
      <c r="O345" s="12"/>
      <c r="P345" s="12"/>
      <c r="Q345" s="69"/>
    </row>
    <row r="346" spans="1:17">
      <c r="A346" s="77"/>
      <c r="B346" s="73"/>
      <c r="C346" s="73"/>
      <c r="D346" s="19" t="s">
        <v>7</v>
      </c>
      <c r="E346" s="18">
        <v>0</v>
      </c>
      <c r="F346" s="18">
        <v>0</v>
      </c>
      <c r="G346" s="18">
        <f t="shared" si="115"/>
        <v>0</v>
      </c>
      <c r="H346" s="18">
        <v>0</v>
      </c>
      <c r="I346" s="13" t="s">
        <v>140</v>
      </c>
      <c r="J346" s="20"/>
      <c r="K346" s="12"/>
      <c r="L346" s="13"/>
      <c r="M346" s="12"/>
      <c r="N346" s="12"/>
      <c r="O346" s="12"/>
      <c r="P346" s="12"/>
      <c r="Q346" s="69"/>
    </row>
    <row r="347" spans="1:17" ht="24.75" customHeight="1">
      <c r="A347" s="77"/>
      <c r="B347" s="73"/>
      <c r="C347" s="73"/>
      <c r="D347" s="18" t="s">
        <v>6</v>
      </c>
      <c r="E347" s="18">
        <v>0</v>
      </c>
      <c r="F347" s="18">
        <v>0</v>
      </c>
      <c r="G347" s="18">
        <f t="shared" si="115"/>
        <v>0</v>
      </c>
      <c r="H347" s="18">
        <v>0</v>
      </c>
      <c r="I347" s="13" t="s">
        <v>140</v>
      </c>
      <c r="J347" s="12"/>
      <c r="K347" s="12"/>
      <c r="L347" s="13"/>
      <c r="M347" s="12"/>
      <c r="N347" s="12"/>
      <c r="O347" s="12"/>
      <c r="P347" s="12"/>
      <c r="Q347" s="69"/>
    </row>
    <row r="348" spans="1:17" ht="22.5" customHeight="1">
      <c r="A348" s="77"/>
      <c r="B348" s="73" t="s">
        <v>43</v>
      </c>
      <c r="C348" s="73" t="s">
        <v>129</v>
      </c>
      <c r="D348" s="5" t="s">
        <v>3</v>
      </c>
      <c r="E348" s="18">
        <f>E349+E350+E351+E352</f>
        <v>1659659.84</v>
      </c>
      <c r="F348" s="18">
        <f>F349+F350+F351+F352</f>
        <v>1775458.531</v>
      </c>
      <c r="G348" s="18">
        <f t="shared" ref="G348" si="135">F348-E348</f>
        <v>115798.69099999988</v>
      </c>
      <c r="H348" s="18">
        <f>H349+H350+H351+H352</f>
        <v>1646086.7490000001</v>
      </c>
      <c r="I348" s="13">
        <f t="shared" ref="I348" si="136">ROUND(H348/F348 *100,3)</f>
        <v>92.712999999999994</v>
      </c>
      <c r="J348" s="11">
        <v>3</v>
      </c>
      <c r="K348" s="12">
        <v>2</v>
      </c>
      <c r="L348" s="27">
        <f>ROUND(K348/J348 *100,3)</f>
        <v>66.667000000000002</v>
      </c>
      <c r="M348" s="12">
        <v>4</v>
      </c>
      <c r="N348" s="12">
        <v>3</v>
      </c>
      <c r="O348" s="12">
        <v>22</v>
      </c>
      <c r="P348" s="12">
        <v>22</v>
      </c>
      <c r="Q348" s="69"/>
    </row>
    <row r="349" spans="1:17">
      <c r="A349" s="77"/>
      <c r="B349" s="73"/>
      <c r="C349" s="73"/>
      <c r="D349" s="19" t="s">
        <v>5</v>
      </c>
      <c r="E349" s="18">
        <v>0</v>
      </c>
      <c r="F349" s="18">
        <v>0</v>
      </c>
      <c r="G349" s="18">
        <f t="shared" si="115"/>
        <v>0</v>
      </c>
      <c r="H349" s="18">
        <v>0</v>
      </c>
      <c r="I349" s="13" t="s">
        <v>140</v>
      </c>
      <c r="J349" s="20"/>
      <c r="K349" s="12"/>
      <c r="L349" s="13"/>
      <c r="M349" s="12"/>
      <c r="N349" s="12"/>
      <c r="O349" s="12"/>
      <c r="P349" s="12"/>
      <c r="Q349" s="69"/>
    </row>
    <row r="350" spans="1:17">
      <c r="A350" s="77"/>
      <c r="B350" s="73"/>
      <c r="C350" s="73"/>
      <c r="D350" s="21" t="s">
        <v>4</v>
      </c>
      <c r="E350" s="18">
        <v>1648550.72</v>
      </c>
      <c r="F350" s="18">
        <v>1767358.7509999999</v>
      </c>
      <c r="G350" s="18">
        <f t="shared" si="115"/>
        <v>118808.03099999996</v>
      </c>
      <c r="H350" s="18">
        <v>1640543.409</v>
      </c>
      <c r="I350" s="13">
        <f t="shared" si="122"/>
        <v>92.825000000000003</v>
      </c>
      <c r="J350" s="20"/>
      <c r="K350" s="12"/>
      <c r="L350" s="13"/>
      <c r="M350" s="12"/>
      <c r="N350" s="12"/>
      <c r="O350" s="12"/>
      <c r="P350" s="12"/>
      <c r="Q350" s="69"/>
    </row>
    <row r="351" spans="1:17">
      <c r="A351" s="77"/>
      <c r="B351" s="73"/>
      <c r="C351" s="73"/>
      <c r="D351" s="19" t="s">
        <v>7</v>
      </c>
      <c r="E351" s="18">
        <v>11109.12</v>
      </c>
      <c r="F351" s="18">
        <v>8099.78</v>
      </c>
      <c r="G351" s="18">
        <f t="shared" si="115"/>
        <v>-3009.3400000000011</v>
      </c>
      <c r="H351" s="18">
        <v>5543.34</v>
      </c>
      <c r="I351" s="13">
        <f t="shared" si="122"/>
        <v>68.438000000000002</v>
      </c>
      <c r="J351" s="20"/>
      <c r="K351" s="12"/>
      <c r="L351" s="13"/>
      <c r="M351" s="12"/>
      <c r="N351" s="12"/>
      <c r="O351" s="12"/>
      <c r="P351" s="12"/>
      <c r="Q351" s="69"/>
    </row>
    <row r="352" spans="1:17" ht="24.75" customHeight="1">
      <c r="A352" s="77"/>
      <c r="B352" s="73"/>
      <c r="C352" s="73"/>
      <c r="D352" s="18" t="s">
        <v>6</v>
      </c>
      <c r="E352" s="18">
        <v>0</v>
      </c>
      <c r="F352" s="18">
        <v>0</v>
      </c>
      <c r="G352" s="18">
        <f t="shared" si="115"/>
        <v>0</v>
      </c>
      <c r="H352" s="18">
        <v>0</v>
      </c>
      <c r="I352" s="13" t="s">
        <v>140</v>
      </c>
      <c r="J352" s="12"/>
      <c r="K352" s="12"/>
      <c r="L352" s="13"/>
      <c r="M352" s="12"/>
      <c r="N352" s="12"/>
      <c r="O352" s="12"/>
      <c r="P352" s="12"/>
      <c r="Q352" s="69"/>
    </row>
    <row r="353" spans="1:17" ht="14.25" customHeight="1">
      <c r="A353" s="77"/>
      <c r="B353" s="73" t="s">
        <v>210</v>
      </c>
      <c r="C353" s="73" t="s">
        <v>240</v>
      </c>
      <c r="D353" s="5" t="s">
        <v>3</v>
      </c>
      <c r="E353" s="18">
        <f>E354+E355+E356+E357</f>
        <v>64354.03</v>
      </c>
      <c r="F353" s="18">
        <f>F354+F355+F356+F357</f>
        <v>56973.722000000002</v>
      </c>
      <c r="G353" s="18">
        <f t="shared" si="115"/>
        <v>-7380.3079999999973</v>
      </c>
      <c r="H353" s="18">
        <f>H354+H355+H356+H357</f>
        <v>56973.718000000001</v>
      </c>
      <c r="I353" s="13">
        <f t="shared" si="122"/>
        <v>100</v>
      </c>
      <c r="J353" s="11">
        <v>4</v>
      </c>
      <c r="K353" s="12">
        <v>2</v>
      </c>
      <c r="L353" s="27">
        <f>ROUND(K353/J353 *100,3)</f>
        <v>50</v>
      </c>
      <c r="M353" s="12">
        <v>6</v>
      </c>
      <c r="N353" s="12">
        <v>4</v>
      </c>
      <c r="O353" s="12">
        <v>28</v>
      </c>
      <c r="P353" s="12">
        <v>28</v>
      </c>
      <c r="Q353" s="69"/>
    </row>
    <row r="354" spans="1:17">
      <c r="A354" s="77"/>
      <c r="B354" s="73"/>
      <c r="C354" s="73"/>
      <c r="D354" s="19" t="s">
        <v>5</v>
      </c>
      <c r="E354" s="18">
        <v>1795.4</v>
      </c>
      <c r="F354" s="18">
        <v>3694.9</v>
      </c>
      <c r="G354" s="18">
        <f t="shared" si="115"/>
        <v>1899.5</v>
      </c>
      <c r="H354" s="18">
        <v>3694.9</v>
      </c>
      <c r="I354" s="13">
        <f t="shared" si="122"/>
        <v>100</v>
      </c>
      <c r="J354" s="20"/>
      <c r="K354" s="12"/>
      <c r="L354" s="13"/>
      <c r="M354" s="12"/>
      <c r="N354" s="12"/>
      <c r="O354" s="12"/>
      <c r="P354" s="12"/>
      <c r="Q354" s="69"/>
    </row>
    <row r="355" spans="1:17">
      <c r="A355" s="77"/>
      <c r="B355" s="73"/>
      <c r="C355" s="73"/>
      <c r="D355" s="21" t="s">
        <v>4</v>
      </c>
      <c r="E355" s="18">
        <v>62558.63</v>
      </c>
      <c r="F355" s="18">
        <v>53278.822</v>
      </c>
      <c r="G355" s="18">
        <f t="shared" si="115"/>
        <v>-9279.8079999999973</v>
      </c>
      <c r="H355" s="18">
        <v>53278.817999999999</v>
      </c>
      <c r="I355" s="13">
        <f t="shared" si="122"/>
        <v>100</v>
      </c>
      <c r="J355" s="20"/>
      <c r="K355" s="12"/>
      <c r="L355" s="13"/>
      <c r="M355" s="12"/>
      <c r="N355" s="12"/>
      <c r="O355" s="12"/>
      <c r="P355" s="12"/>
      <c r="Q355" s="69"/>
    </row>
    <row r="356" spans="1:17">
      <c r="A356" s="77"/>
      <c r="B356" s="73"/>
      <c r="C356" s="73"/>
      <c r="D356" s="19" t="s">
        <v>7</v>
      </c>
      <c r="E356" s="18">
        <v>0</v>
      </c>
      <c r="F356" s="18">
        <v>0</v>
      </c>
      <c r="G356" s="18">
        <f t="shared" si="115"/>
        <v>0</v>
      </c>
      <c r="H356" s="18">
        <v>0</v>
      </c>
      <c r="I356" s="13" t="s">
        <v>140</v>
      </c>
      <c r="J356" s="20"/>
      <c r="K356" s="12"/>
      <c r="L356" s="13"/>
      <c r="M356" s="12"/>
      <c r="N356" s="12"/>
      <c r="O356" s="12"/>
      <c r="P356" s="12"/>
      <c r="Q356" s="69"/>
    </row>
    <row r="357" spans="1:17" ht="24.75" customHeight="1">
      <c r="A357" s="77"/>
      <c r="B357" s="73"/>
      <c r="C357" s="73"/>
      <c r="D357" s="23" t="s">
        <v>6</v>
      </c>
      <c r="E357" s="23">
        <v>0</v>
      </c>
      <c r="F357" s="23">
        <v>0</v>
      </c>
      <c r="G357" s="23">
        <f t="shared" si="115"/>
        <v>0</v>
      </c>
      <c r="H357" s="23">
        <v>0</v>
      </c>
      <c r="I357" s="13" t="s">
        <v>140</v>
      </c>
      <c r="J357" s="25"/>
      <c r="K357" s="25"/>
      <c r="L357" s="13"/>
      <c r="M357" s="25"/>
      <c r="N357" s="12"/>
      <c r="O357" s="12"/>
      <c r="P357" s="12"/>
      <c r="Q357" s="69"/>
    </row>
    <row r="358" spans="1:17" ht="13.5" customHeight="1">
      <c r="A358" s="77"/>
      <c r="B358" s="73" t="s">
        <v>44</v>
      </c>
      <c r="C358" s="73" t="s">
        <v>240</v>
      </c>
      <c r="D358" s="5" t="s">
        <v>3</v>
      </c>
      <c r="E358" s="18">
        <f>E359+E360+E361+E362</f>
        <v>30000</v>
      </c>
      <c r="F358" s="18">
        <f>F359+F360+F361+F362</f>
        <v>30000</v>
      </c>
      <c r="G358" s="18">
        <f t="shared" ref="G358" si="137">F358-E358</f>
        <v>0</v>
      </c>
      <c r="H358" s="18">
        <f>H359+H360+H361+H362</f>
        <v>20248.931</v>
      </c>
      <c r="I358" s="13">
        <f t="shared" ref="I358" si="138">ROUND(H358/F358 *100,3)</f>
        <v>67.495999999999995</v>
      </c>
      <c r="J358" s="11">
        <v>1</v>
      </c>
      <c r="K358" s="12">
        <v>1</v>
      </c>
      <c r="L358" s="27">
        <f>ROUND(K358/J358 *100,3)</f>
        <v>100</v>
      </c>
      <c r="M358" s="12">
        <v>2</v>
      </c>
      <c r="N358" s="12">
        <v>2</v>
      </c>
      <c r="O358" s="12">
        <v>4</v>
      </c>
      <c r="P358" s="12">
        <v>4</v>
      </c>
      <c r="Q358" s="69"/>
    </row>
    <row r="359" spans="1:17">
      <c r="A359" s="77"/>
      <c r="B359" s="73"/>
      <c r="C359" s="73"/>
      <c r="D359" s="19" t="s">
        <v>5</v>
      </c>
      <c r="E359" s="18">
        <v>0</v>
      </c>
      <c r="F359" s="18">
        <v>0</v>
      </c>
      <c r="G359" s="18">
        <f t="shared" si="115"/>
        <v>0</v>
      </c>
      <c r="H359" s="18">
        <v>0</v>
      </c>
      <c r="I359" s="13" t="s">
        <v>140</v>
      </c>
      <c r="J359" s="20"/>
      <c r="K359" s="12"/>
      <c r="L359" s="47"/>
      <c r="M359" s="12"/>
      <c r="N359" s="12"/>
      <c r="O359" s="12"/>
      <c r="P359" s="12"/>
      <c r="Q359" s="69"/>
    </row>
    <row r="360" spans="1:17">
      <c r="A360" s="77"/>
      <c r="B360" s="73"/>
      <c r="C360" s="73"/>
      <c r="D360" s="21" t="s">
        <v>4</v>
      </c>
      <c r="E360" s="18">
        <v>30000</v>
      </c>
      <c r="F360" s="18">
        <v>30000</v>
      </c>
      <c r="G360" s="18">
        <f t="shared" si="115"/>
        <v>0</v>
      </c>
      <c r="H360" s="18">
        <v>20248.931</v>
      </c>
      <c r="I360" s="13">
        <f t="shared" si="122"/>
        <v>67.495999999999995</v>
      </c>
      <c r="J360" s="20"/>
      <c r="K360" s="12"/>
      <c r="L360" s="13"/>
      <c r="M360" s="12"/>
      <c r="N360" s="12"/>
      <c r="O360" s="12"/>
      <c r="P360" s="12"/>
      <c r="Q360" s="69"/>
    </row>
    <row r="361" spans="1:17">
      <c r="A361" s="77"/>
      <c r="B361" s="73"/>
      <c r="C361" s="73"/>
      <c r="D361" s="19" t="s">
        <v>7</v>
      </c>
      <c r="E361" s="18">
        <v>0</v>
      </c>
      <c r="F361" s="18">
        <v>0</v>
      </c>
      <c r="G361" s="18">
        <f t="shared" si="115"/>
        <v>0</v>
      </c>
      <c r="H361" s="18">
        <v>0</v>
      </c>
      <c r="I361" s="13" t="s">
        <v>140</v>
      </c>
      <c r="J361" s="20" t="s">
        <v>141</v>
      </c>
      <c r="K361" s="12"/>
      <c r="L361" s="13"/>
      <c r="M361" s="12"/>
      <c r="N361" s="12"/>
      <c r="O361" s="12"/>
      <c r="P361" s="12"/>
      <c r="Q361" s="69"/>
    </row>
    <row r="362" spans="1:17" ht="148.5" customHeight="1">
      <c r="A362" s="77"/>
      <c r="B362" s="73"/>
      <c r="C362" s="73"/>
      <c r="D362" s="23" t="s">
        <v>6</v>
      </c>
      <c r="E362" s="23">
        <v>0</v>
      </c>
      <c r="F362" s="23">
        <v>0</v>
      </c>
      <c r="G362" s="23">
        <f t="shared" si="115"/>
        <v>0</v>
      </c>
      <c r="H362" s="23">
        <v>0</v>
      </c>
      <c r="I362" s="24" t="s">
        <v>140</v>
      </c>
      <c r="J362" s="25"/>
      <c r="K362" s="25"/>
      <c r="L362" s="24"/>
      <c r="M362" s="12"/>
      <c r="N362" s="12"/>
      <c r="O362" s="12"/>
      <c r="P362" s="12"/>
      <c r="Q362" s="69"/>
    </row>
    <row r="363" spans="1:17">
      <c r="A363" s="77"/>
      <c r="B363" s="73" t="s">
        <v>45</v>
      </c>
      <c r="C363" s="73" t="s">
        <v>129</v>
      </c>
      <c r="D363" s="5" t="s">
        <v>3</v>
      </c>
      <c r="E363" s="18">
        <f>E364+E365+E366+E367</f>
        <v>157506.03</v>
      </c>
      <c r="F363" s="18">
        <f>F364+F365+F366+F367</f>
        <v>157506.033</v>
      </c>
      <c r="G363" s="18">
        <f t="shared" si="115"/>
        <v>2.9999999969732016E-3</v>
      </c>
      <c r="H363" s="18">
        <f>H364+H365+H366+H367</f>
        <v>157505.65</v>
      </c>
      <c r="I363" s="13">
        <f t="shared" si="122"/>
        <v>100</v>
      </c>
      <c r="J363" s="11">
        <v>4</v>
      </c>
      <c r="K363" s="12">
        <v>4</v>
      </c>
      <c r="L363" s="13">
        <f>ROUND(K363/J363 *100,3)</f>
        <v>100</v>
      </c>
      <c r="M363" s="12">
        <v>3</v>
      </c>
      <c r="N363" s="12">
        <v>3</v>
      </c>
      <c r="O363" s="12">
        <v>5</v>
      </c>
      <c r="P363" s="12">
        <v>5</v>
      </c>
      <c r="Q363" s="69"/>
    </row>
    <row r="364" spans="1:17">
      <c r="A364" s="77"/>
      <c r="B364" s="73"/>
      <c r="C364" s="73"/>
      <c r="D364" s="19" t="s">
        <v>5</v>
      </c>
      <c r="E364" s="18">
        <v>0</v>
      </c>
      <c r="F364" s="18">
        <v>0</v>
      </c>
      <c r="G364" s="18">
        <f t="shared" si="115"/>
        <v>0</v>
      </c>
      <c r="H364" s="18">
        <v>0</v>
      </c>
      <c r="I364" s="13" t="s">
        <v>140</v>
      </c>
      <c r="J364" s="20"/>
      <c r="K364" s="12"/>
      <c r="L364" s="13"/>
      <c r="M364" s="12"/>
      <c r="N364" s="12"/>
      <c r="O364" s="12"/>
      <c r="P364" s="12"/>
      <c r="Q364" s="69"/>
    </row>
    <row r="365" spans="1:17">
      <c r="A365" s="77"/>
      <c r="B365" s="73"/>
      <c r="C365" s="73"/>
      <c r="D365" s="21" t="s">
        <v>4</v>
      </c>
      <c r="E365" s="18">
        <v>154191.51</v>
      </c>
      <c r="F365" s="18">
        <v>154191.51300000001</v>
      </c>
      <c r="G365" s="18">
        <f t="shared" si="115"/>
        <v>2.9999999969732016E-3</v>
      </c>
      <c r="H365" s="18">
        <v>154191.13</v>
      </c>
      <c r="I365" s="13">
        <f t="shared" si="122"/>
        <v>100</v>
      </c>
      <c r="J365" s="20"/>
      <c r="K365" s="12"/>
      <c r="L365" s="13"/>
      <c r="M365" s="12"/>
      <c r="N365" s="12"/>
      <c r="O365" s="12"/>
      <c r="P365" s="12"/>
      <c r="Q365" s="69"/>
    </row>
    <row r="366" spans="1:17" ht="16.5" customHeight="1">
      <c r="A366" s="77"/>
      <c r="B366" s="73"/>
      <c r="C366" s="73"/>
      <c r="D366" s="19" t="s">
        <v>7</v>
      </c>
      <c r="E366" s="18">
        <v>3314.52</v>
      </c>
      <c r="F366" s="18">
        <v>3314.52</v>
      </c>
      <c r="G366" s="18">
        <f t="shared" si="115"/>
        <v>0</v>
      </c>
      <c r="H366" s="18">
        <v>3314.52</v>
      </c>
      <c r="I366" s="13">
        <f t="shared" si="122"/>
        <v>100</v>
      </c>
      <c r="J366" s="20"/>
      <c r="K366" s="12"/>
      <c r="L366" s="13"/>
      <c r="M366" s="12"/>
      <c r="N366" s="12"/>
      <c r="O366" s="12"/>
      <c r="P366" s="12"/>
      <c r="Q366" s="69"/>
    </row>
    <row r="367" spans="1:17" ht="25.5" customHeight="1">
      <c r="A367" s="77"/>
      <c r="B367" s="73"/>
      <c r="C367" s="73"/>
      <c r="D367" s="23" t="s">
        <v>6</v>
      </c>
      <c r="E367" s="18">
        <v>0</v>
      </c>
      <c r="F367" s="18">
        <v>0</v>
      </c>
      <c r="G367" s="18">
        <f t="shared" ref="G367:G388" si="139">F367-E367</f>
        <v>0</v>
      </c>
      <c r="H367" s="18">
        <v>0</v>
      </c>
      <c r="I367" s="13" t="s">
        <v>140</v>
      </c>
      <c r="J367" s="12"/>
      <c r="K367" s="12"/>
      <c r="L367" s="13"/>
      <c r="M367" s="12"/>
      <c r="N367" s="12"/>
      <c r="O367" s="12"/>
      <c r="P367" s="12"/>
      <c r="Q367" s="69"/>
    </row>
    <row r="368" spans="1:17" ht="16.5" customHeight="1">
      <c r="A368" s="89"/>
      <c r="B368" s="73" t="s">
        <v>46</v>
      </c>
      <c r="C368" s="73" t="s">
        <v>123</v>
      </c>
      <c r="D368" s="5" t="s">
        <v>3</v>
      </c>
      <c r="E368" s="18">
        <f>E369+E370+E371+E372</f>
        <v>1177.53</v>
      </c>
      <c r="F368" s="18">
        <f>F369+F370+F371+F372</f>
        <v>1187.933</v>
      </c>
      <c r="G368" s="18">
        <f t="shared" si="139"/>
        <v>10.40300000000002</v>
      </c>
      <c r="H368" s="18">
        <f>H369+H370+H371+H372</f>
        <v>1187.933</v>
      </c>
      <c r="I368" s="13">
        <f t="shared" ref="I368" si="140">ROUND(H368/F368 *100,3)</f>
        <v>100</v>
      </c>
      <c r="J368" s="11">
        <v>1</v>
      </c>
      <c r="K368" s="12">
        <v>1</v>
      </c>
      <c r="L368" s="13">
        <f>ROUND(K368/J368 *100,3)</f>
        <v>100</v>
      </c>
      <c r="M368" s="12">
        <v>1</v>
      </c>
      <c r="N368" s="12">
        <v>1</v>
      </c>
      <c r="O368" s="12">
        <v>0</v>
      </c>
      <c r="P368" s="12">
        <v>0</v>
      </c>
      <c r="Q368" s="69"/>
    </row>
    <row r="369" spans="1:17">
      <c r="A369" s="89"/>
      <c r="B369" s="73"/>
      <c r="C369" s="73"/>
      <c r="D369" s="19" t="s">
        <v>5</v>
      </c>
      <c r="E369" s="18">
        <v>0</v>
      </c>
      <c r="F369" s="18">
        <v>0</v>
      </c>
      <c r="G369" s="18">
        <f t="shared" si="139"/>
        <v>0</v>
      </c>
      <c r="H369" s="18">
        <v>0</v>
      </c>
      <c r="I369" s="13" t="s">
        <v>140</v>
      </c>
      <c r="J369" s="20"/>
      <c r="K369" s="12"/>
      <c r="L369" s="13"/>
      <c r="M369" s="12"/>
      <c r="N369" s="12"/>
      <c r="O369" s="12"/>
      <c r="P369" s="12"/>
      <c r="Q369" s="69"/>
    </row>
    <row r="370" spans="1:17">
      <c r="A370" s="89"/>
      <c r="B370" s="73"/>
      <c r="C370" s="73"/>
      <c r="D370" s="21" t="s">
        <v>4</v>
      </c>
      <c r="E370" s="18">
        <v>1120.3900000000001</v>
      </c>
      <c r="F370" s="18">
        <v>1120.393</v>
      </c>
      <c r="G370" s="18">
        <f t="shared" si="139"/>
        <v>2.9999999999290594E-3</v>
      </c>
      <c r="H370" s="18">
        <v>1120.393</v>
      </c>
      <c r="I370" s="13">
        <f t="shared" si="122"/>
        <v>100</v>
      </c>
      <c r="J370" s="20"/>
      <c r="K370" s="12"/>
      <c r="L370" s="13"/>
      <c r="M370" s="12"/>
      <c r="N370" s="12"/>
      <c r="O370" s="12"/>
      <c r="P370" s="12"/>
      <c r="Q370" s="69"/>
    </row>
    <row r="371" spans="1:17">
      <c r="A371" s="89"/>
      <c r="B371" s="73"/>
      <c r="C371" s="73"/>
      <c r="D371" s="19" t="s">
        <v>7</v>
      </c>
      <c r="E371" s="18">
        <v>56.02</v>
      </c>
      <c r="F371" s="18">
        <v>66.42</v>
      </c>
      <c r="G371" s="18">
        <f t="shared" si="139"/>
        <v>10.399999999999999</v>
      </c>
      <c r="H371" s="18">
        <v>66.42</v>
      </c>
      <c r="I371" s="13">
        <f t="shared" si="122"/>
        <v>100</v>
      </c>
      <c r="J371" s="20"/>
      <c r="K371" s="12"/>
      <c r="L371" s="13"/>
      <c r="M371" s="12"/>
      <c r="N371" s="12"/>
      <c r="O371" s="12"/>
      <c r="P371" s="12"/>
      <c r="Q371" s="69"/>
    </row>
    <row r="372" spans="1:17" ht="57" customHeight="1">
      <c r="A372" s="89"/>
      <c r="B372" s="73"/>
      <c r="C372" s="73"/>
      <c r="D372" s="23" t="s">
        <v>6</v>
      </c>
      <c r="E372" s="18">
        <v>1.1200000000000001</v>
      </c>
      <c r="F372" s="18">
        <v>1.1200000000000001</v>
      </c>
      <c r="G372" s="18">
        <f t="shared" ref="G372:G378" si="141">F372-E372</f>
        <v>0</v>
      </c>
      <c r="H372" s="18">
        <v>1.1200000000000001</v>
      </c>
      <c r="I372" s="13">
        <f t="shared" si="122"/>
        <v>100</v>
      </c>
      <c r="J372" s="12"/>
      <c r="K372" s="12"/>
      <c r="L372" s="13"/>
      <c r="M372" s="12"/>
      <c r="N372" s="12"/>
      <c r="O372" s="12"/>
      <c r="P372" s="12"/>
      <c r="Q372" s="69"/>
    </row>
    <row r="373" spans="1:17" ht="17.25" customHeight="1">
      <c r="A373" s="77"/>
      <c r="B373" s="73" t="s">
        <v>47</v>
      </c>
      <c r="C373" s="73" t="s">
        <v>282</v>
      </c>
      <c r="D373" s="5" t="s">
        <v>3</v>
      </c>
      <c r="E373" s="18">
        <f>E374+E375+E376+E377</f>
        <v>742245.26</v>
      </c>
      <c r="F373" s="18">
        <f>F374+F375+F376+F377</f>
        <v>742245.26100000006</v>
      </c>
      <c r="G373" s="18">
        <f t="shared" ref="G373" si="142">F373-E373</f>
        <v>1.0000000474974513E-3</v>
      </c>
      <c r="H373" s="18">
        <f>H374+H375+H376+H377</f>
        <v>742245.26100000006</v>
      </c>
      <c r="I373" s="13">
        <f t="shared" si="122"/>
        <v>100</v>
      </c>
      <c r="J373" s="11">
        <v>1</v>
      </c>
      <c r="K373" s="12">
        <v>1</v>
      </c>
      <c r="L373" s="13">
        <f>ROUND(K373/J373 *100,3)</f>
        <v>100</v>
      </c>
      <c r="M373" s="12">
        <v>2</v>
      </c>
      <c r="N373" s="12">
        <v>2</v>
      </c>
      <c r="O373" s="12">
        <v>0</v>
      </c>
      <c r="P373" s="12">
        <v>0</v>
      </c>
      <c r="Q373" s="69"/>
    </row>
    <row r="374" spans="1:17">
      <c r="A374" s="77"/>
      <c r="B374" s="73"/>
      <c r="C374" s="73"/>
      <c r="D374" s="19" t="s">
        <v>5</v>
      </c>
      <c r="E374" s="18">
        <v>0</v>
      </c>
      <c r="F374" s="18">
        <v>0</v>
      </c>
      <c r="G374" s="18">
        <f t="shared" si="141"/>
        <v>0</v>
      </c>
      <c r="H374" s="18">
        <v>0</v>
      </c>
      <c r="I374" s="13" t="s">
        <v>140</v>
      </c>
      <c r="J374" s="20"/>
      <c r="K374" s="12"/>
      <c r="L374" s="13"/>
      <c r="M374" s="12"/>
      <c r="N374" s="12"/>
      <c r="O374" s="12"/>
      <c r="P374" s="12"/>
      <c r="Q374" s="69"/>
    </row>
    <row r="375" spans="1:17">
      <c r="A375" s="77"/>
      <c r="B375" s="73"/>
      <c r="C375" s="73"/>
      <c r="D375" s="21" t="s">
        <v>4</v>
      </c>
      <c r="E375" s="18">
        <v>742245.26</v>
      </c>
      <c r="F375" s="18">
        <v>742245.26100000006</v>
      </c>
      <c r="G375" s="18">
        <f t="shared" si="141"/>
        <v>1.0000000474974513E-3</v>
      </c>
      <c r="H375" s="18">
        <v>742245.26100000006</v>
      </c>
      <c r="I375" s="13">
        <f t="shared" si="122"/>
        <v>100</v>
      </c>
      <c r="J375" s="20"/>
      <c r="K375" s="12"/>
      <c r="L375" s="13"/>
      <c r="M375" s="12"/>
      <c r="N375" s="12"/>
      <c r="O375" s="12"/>
      <c r="P375" s="12"/>
      <c r="Q375" s="69"/>
    </row>
    <row r="376" spans="1:17">
      <c r="A376" s="77"/>
      <c r="B376" s="73"/>
      <c r="C376" s="73"/>
      <c r="D376" s="19" t="s">
        <v>7</v>
      </c>
      <c r="E376" s="18">
        <v>0</v>
      </c>
      <c r="F376" s="18">
        <v>0</v>
      </c>
      <c r="G376" s="18">
        <f t="shared" si="141"/>
        <v>0</v>
      </c>
      <c r="H376" s="18">
        <v>0</v>
      </c>
      <c r="I376" s="13" t="s">
        <v>140</v>
      </c>
      <c r="J376" s="20"/>
      <c r="K376" s="12"/>
      <c r="L376" s="13"/>
      <c r="M376" s="12"/>
      <c r="N376" s="12"/>
      <c r="O376" s="12"/>
      <c r="P376" s="12"/>
      <c r="Q376" s="69"/>
    </row>
    <row r="377" spans="1:17" ht="40.5" customHeight="1">
      <c r="A377" s="77"/>
      <c r="B377" s="73"/>
      <c r="C377" s="73"/>
      <c r="D377" s="23" t="s">
        <v>6</v>
      </c>
      <c r="E377" s="18">
        <v>0</v>
      </c>
      <c r="F377" s="18">
        <v>0</v>
      </c>
      <c r="G377" s="18">
        <f t="shared" si="141"/>
        <v>0</v>
      </c>
      <c r="H377" s="18">
        <v>0</v>
      </c>
      <c r="I377" s="13" t="s">
        <v>140</v>
      </c>
      <c r="J377" s="12"/>
      <c r="K377" s="12"/>
      <c r="L377" s="13"/>
      <c r="M377" s="12"/>
      <c r="N377" s="12"/>
      <c r="O377" s="12"/>
      <c r="P377" s="12"/>
      <c r="Q377" s="69"/>
    </row>
    <row r="378" spans="1:17" ht="12.75" customHeight="1">
      <c r="A378" s="77"/>
      <c r="B378" s="73" t="s">
        <v>48</v>
      </c>
      <c r="C378" s="73" t="s">
        <v>283</v>
      </c>
      <c r="D378" s="19" t="s">
        <v>3</v>
      </c>
      <c r="E378" s="18">
        <f>E379+E380+E381+E382</f>
        <v>16386.940000000002</v>
      </c>
      <c r="F378" s="18">
        <f>F379+F380+F381+F382</f>
        <v>16386.934999999998</v>
      </c>
      <c r="G378" s="18">
        <f t="shared" si="141"/>
        <v>-5.0000000046566129E-3</v>
      </c>
      <c r="H378" s="18">
        <f>H379+H380+H381+H382</f>
        <v>16386.934999999998</v>
      </c>
      <c r="I378" s="13">
        <f t="shared" ref="I378" si="143">ROUND(H378/F378 *100,3)</f>
        <v>100</v>
      </c>
      <c r="J378" s="11">
        <v>1</v>
      </c>
      <c r="K378" s="12">
        <v>1</v>
      </c>
      <c r="L378" s="13">
        <f>ROUND(K378/J378 *100,3)</f>
        <v>100</v>
      </c>
      <c r="M378" s="12">
        <v>2</v>
      </c>
      <c r="N378" s="12">
        <v>1</v>
      </c>
      <c r="O378" s="12">
        <v>6</v>
      </c>
      <c r="P378" s="12">
        <v>6</v>
      </c>
      <c r="Q378" s="69"/>
    </row>
    <row r="379" spans="1:17">
      <c r="A379" s="77"/>
      <c r="B379" s="73"/>
      <c r="C379" s="73"/>
      <c r="D379" s="19" t="s">
        <v>5</v>
      </c>
      <c r="E379" s="18">
        <v>0</v>
      </c>
      <c r="F379" s="18">
        <v>0</v>
      </c>
      <c r="G379" s="18">
        <f t="shared" ref="G379:G383" si="144">F379-E379</f>
        <v>0</v>
      </c>
      <c r="H379" s="18">
        <v>0</v>
      </c>
      <c r="I379" s="13" t="s">
        <v>140</v>
      </c>
      <c r="J379" s="20"/>
      <c r="K379" s="12"/>
      <c r="L379" s="13"/>
      <c r="M379" s="12"/>
      <c r="N379" s="12"/>
      <c r="O379" s="12"/>
      <c r="P379" s="12"/>
      <c r="Q379" s="69"/>
    </row>
    <row r="380" spans="1:17">
      <c r="A380" s="77"/>
      <c r="B380" s="73"/>
      <c r="C380" s="73"/>
      <c r="D380" s="21" t="s">
        <v>4</v>
      </c>
      <c r="E380" s="18">
        <v>11470.86</v>
      </c>
      <c r="F380" s="18">
        <v>11470.855</v>
      </c>
      <c r="G380" s="18">
        <f t="shared" si="144"/>
        <v>-5.0000000010186341E-3</v>
      </c>
      <c r="H380" s="18">
        <v>11470.855</v>
      </c>
      <c r="I380" s="13">
        <f t="shared" si="122"/>
        <v>100</v>
      </c>
      <c r="J380" s="20"/>
      <c r="K380" s="12"/>
      <c r="L380" s="13"/>
      <c r="M380" s="12"/>
      <c r="N380" s="12"/>
      <c r="O380" s="12"/>
      <c r="P380" s="12"/>
      <c r="Q380" s="69"/>
    </row>
    <row r="381" spans="1:17">
      <c r="A381" s="77"/>
      <c r="B381" s="73"/>
      <c r="C381" s="73"/>
      <c r="D381" s="19" t="s">
        <v>7</v>
      </c>
      <c r="E381" s="18">
        <v>4916.08</v>
      </c>
      <c r="F381" s="18">
        <v>4916.08</v>
      </c>
      <c r="G381" s="18">
        <f t="shared" si="144"/>
        <v>0</v>
      </c>
      <c r="H381" s="18">
        <v>4916.08</v>
      </c>
      <c r="I381" s="13">
        <f t="shared" si="122"/>
        <v>100</v>
      </c>
      <c r="J381" s="20"/>
      <c r="K381" s="12"/>
      <c r="L381" s="13"/>
      <c r="M381" s="12"/>
      <c r="N381" s="12"/>
      <c r="O381" s="12"/>
      <c r="P381" s="12"/>
      <c r="Q381" s="69"/>
    </row>
    <row r="382" spans="1:17" ht="63" customHeight="1">
      <c r="A382" s="77"/>
      <c r="B382" s="73"/>
      <c r="C382" s="73"/>
      <c r="D382" s="23" t="s">
        <v>6</v>
      </c>
      <c r="E382" s="18">
        <v>0</v>
      </c>
      <c r="F382" s="18">
        <v>0</v>
      </c>
      <c r="G382" s="18">
        <f t="shared" si="144"/>
        <v>0</v>
      </c>
      <c r="H382" s="18">
        <v>0</v>
      </c>
      <c r="I382" s="13" t="s">
        <v>140</v>
      </c>
      <c r="J382" s="12"/>
      <c r="K382" s="12"/>
      <c r="L382" s="13"/>
      <c r="M382" s="12"/>
      <c r="N382" s="12"/>
      <c r="O382" s="12"/>
      <c r="P382" s="12"/>
      <c r="Q382" s="69"/>
    </row>
    <row r="383" spans="1:17" ht="13.5" customHeight="1">
      <c r="A383" s="77"/>
      <c r="B383" s="73" t="s">
        <v>275</v>
      </c>
      <c r="C383" s="73" t="s">
        <v>240</v>
      </c>
      <c r="D383" s="19" t="s">
        <v>3</v>
      </c>
      <c r="E383" s="18">
        <f>E384+E385+E386+E387</f>
        <v>225155.09</v>
      </c>
      <c r="F383" s="18">
        <f>F384+F385+F386+F387</f>
        <v>230314.36600000001</v>
      </c>
      <c r="G383" s="18">
        <f t="shared" si="144"/>
        <v>5159.2760000000126</v>
      </c>
      <c r="H383" s="18">
        <f>H384+H385+H386+H387</f>
        <v>227826.13200000001</v>
      </c>
      <c r="I383" s="13">
        <f t="shared" si="122"/>
        <v>98.92</v>
      </c>
      <c r="J383" s="11">
        <v>0</v>
      </c>
      <c r="K383" s="12">
        <v>0</v>
      </c>
      <c r="L383" s="13" t="s">
        <v>140</v>
      </c>
      <c r="M383" s="12">
        <v>6</v>
      </c>
      <c r="N383" s="12">
        <v>6</v>
      </c>
      <c r="O383" s="12">
        <v>12</v>
      </c>
      <c r="P383" s="12">
        <v>12</v>
      </c>
      <c r="Q383" s="69"/>
    </row>
    <row r="384" spans="1:17">
      <c r="A384" s="77"/>
      <c r="B384" s="73"/>
      <c r="C384" s="73"/>
      <c r="D384" s="19" t="s">
        <v>5</v>
      </c>
      <c r="E384" s="18">
        <v>0</v>
      </c>
      <c r="F384" s="18">
        <v>0</v>
      </c>
      <c r="G384" s="18">
        <f t="shared" si="139"/>
        <v>0</v>
      </c>
      <c r="H384" s="18">
        <v>0</v>
      </c>
      <c r="I384" s="13" t="s">
        <v>140</v>
      </c>
      <c r="J384" s="20"/>
      <c r="K384" s="12"/>
      <c r="L384" s="13"/>
      <c r="M384" s="12"/>
      <c r="N384" s="12"/>
      <c r="O384" s="12"/>
      <c r="P384" s="12"/>
      <c r="Q384" s="69"/>
    </row>
    <row r="385" spans="1:17">
      <c r="A385" s="77"/>
      <c r="B385" s="73"/>
      <c r="C385" s="73"/>
      <c r="D385" s="21" t="s">
        <v>4</v>
      </c>
      <c r="E385" s="18">
        <v>225155.09</v>
      </c>
      <c r="F385" s="18">
        <v>230314.36600000001</v>
      </c>
      <c r="G385" s="18">
        <f t="shared" si="139"/>
        <v>5159.2760000000126</v>
      </c>
      <c r="H385" s="18">
        <v>227826.13200000001</v>
      </c>
      <c r="I385" s="13">
        <f t="shared" si="122"/>
        <v>98.92</v>
      </c>
      <c r="J385" s="20"/>
      <c r="K385" s="12"/>
      <c r="L385" s="13"/>
      <c r="M385" s="12"/>
      <c r="N385" s="12"/>
      <c r="O385" s="12"/>
      <c r="P385" s="12"/>
      <c r="Q385" s="69"/>
    </row>
    <row r="386" spans="1:17">
      <c r="A386" s="77"/>
      <c r="B386" s="73"/>
      <c r="C386" s="73"/>
      <c r="D386" s="19" t="s">
        <v>7</v>
      </c>
      <c r="E386" s="18">
        <v>0</v>
      </c>
      <c r="F386" s="18">
        <v>0</v>
      </c>
      <c r="G386" s="18">
        <f t="shared" si="139"/>
        <v>0</v>
      </c>
      <c r="H386" s="18">
        <v>0</v>
      </c>
      <c r="I386" s="13" t="s">
        <v>140</v>
      </c>
      <c r="J386" s="20"/>
      <c r="K386" s="12"/>
      <c r="L386" s="13"/>
      <c r="M386" s="12"/>
      <c r="N386" s="12"/>
      <c r="O386" s="12"/>
      <c r="P386" s="12"/>
      <c r="Q386" s="69"/>
    </row>
    <row r="387" spans="1:17" ht="96.75" customHeight="1">
      <c r="A387" s="77"/>
      <c r="B387" s="73"/>
      <c r="C387" s="73"/>
      <c r="D387" s="19" t="s">
        <v>6</v>
      </c>
      <c r="E387" s="18">
        <v>0</v>
      </c>
      <c r="F387" s="18">
        <v>0</v>
      </c>
      <c r="G387" s="18">
        <f t="shared" si="139"/>
        <v>0</v>
      </c>
      <c r="H387" s="18">
        <v>0</v>
      </c>
      <c r="I387" s="13" t="s">
        <v>140</v>
      </c>
      <c r="J387" s="12"/>
      <c r="K387" s="12"/>
      <c r="L387" s="13"/>
      <c r="M387" s="12"/>
      <c r="N387" s="12"/>
      <c r="O387" s="12"/>
      <c r="P387" s="12"/>
      <c r="Q387" s="69"/>
    </row>
    <row r="388" spans="1:17" ht="33" customHeight="1">
      <c r="A388" s="77"/>
      <c r="B388" s="73" t="s">
        <v>49</v>
      </c>
      <c r="C388" s="73" t="s">
        <v>129</v>
      </c>
      <c r="D388" s="19" t="s">
        <v>3</v>
      </c>
      <c r="E388" s="18">
        <f>E389+E390+E391+E392</f>
        <v>140049.82</v>
      </c>
      <c r="F388" s="18">
        <f>F389+F390+F391+F392</f>
        <v>144108.139</v>
      </c>
      <c r="G388" s="18">
        <f t="shared" si="139"/>
        <v>4058.3189999999886</v>
      </c>
      <c r="H388" s="18">
        <f>H389+H390+H391+H392</f>
        <v>144037.30100000001</v>
      </c>
      <c r="I388" s="13">
        <f t="shared" ref="I388" si="145">ROUND(H388/F388 *100,3)</f>
        <v>99.950999999999993</v>
      </c>
      <c r="J388" s="11">
        <v>1</v>
      </c>
      <c r="K388" s="12">
        <v>1</v>
      </c>
      <c r="L388" s="13">
        <f>ROUND(K388/J388 *100,3)</f>
        <v>100</v>
      </c>
      <c r="M388" s="12">
        <v>8</v>
      </c>
      <c r="N388" s="12">
        <v>8</v>
      </c>
      <c r="O388" s="12">
        <v>10</v>
      </c>
      <c r="P388" s="12">
        <v>10</v>
      </c>
      <c r="Q388" s="69"/>
    </row>
    <row r="389" spans="1:17">
      <c r="A389" s="77"/>
      <c r="B389" s="73"/>
      <c r="C389" s="73"/>
      <c r="D389" s="19" t="s">
        <v>5</v>
      </c>
      <c r="E389" s="18">
        <v>0</v>
      </c>
      <c r="F389" s="18">
        <v>0</v>
      </c>
      <c r="G389" s="18">
        <f t="shared" ref="G389:G397" si="146">F389-E389</f>
        <v>0</v>
      </c>
      <c r="H389" s="18">
        <v>0</v>
      </c>
      <c r="I389" s="13" t="s">
        <v>140</v>
      </c>
      <c r="J389" s="20"/>
      <c r="K389" s="12"/>
      <c r="L389" s="13"/>
      <c r="M389" s="12"/>
      <c r="N389" s="12"/>
      <c r="O389" s="12"/>
      <c r="P389" s="12"/>
      <c r="Q389" s="69"/>
    </row>
    <row r="390" spans="1:17">
      <c r="A390" s="77"/>
      <c r="B390" s="73"/>
      <c r="C390" s="73"/>
      <c r="D390" s="21" t="s">
        <v>4</v>
      </c>
      <c r="E390" s="18">
        <v>140049.82</v>
      </c>
      <c r="F390" s="18">
        <v>144108.139</v>
      </c>
      <c r="G390" s="18">
        <f t="shared" si="146"/>
        <v>4058.3189999999886</v>
      </c>
      <c r="H390" s="18">
        <v>144037.30100000001</v>
      </c>
      <c r="I390" s="13">
        <f t="shared" ref="I390:I398" si="147">ROUND(H390/F390 *100,3)</f>
        <v>99.950999999999993</v>
      </c>
      <c r="J390" s="20"/>
      <c r="K390" s="12"/>
      <c r="L390" s="13"/>
      <c r="M390" s="12"/>
      <c r="N390" s="12"/>
      <c r="O390" s="12"/>
      <c r="P390" s="12"/>
      <c r="Q390" s="69"/>
    </row>
    <row r="391" spans="1:17">
      <c r="A391" s="77"/>
      <c r="B391" s="73"/>
      <c r="C391" s="73"/>
      <c r="D391" s="19" t="s">
        <v>7</v>
      </c>
      <c r="E391" s="18">
        <v>0</v>
      </c>
      <c r="F391" s="18">
        <v>0</v>
      </c>
      <c r="G391" s="18">
        <f t="shared" si="146"/>
        <v>0</v>
      </c>
      <c r="H391" s="18">
        <v>0</v>
      </c>
      <c r="I391" s="13" t="s">
        <v>140</v>
      </c>
      <c r="J391" s="20"/>
      <c r="K391" s="12"/>
      <c r="L391" s="13"/>
      <c r="M391" s="12"/>
      <c r="N391" s="12"/>
      <c r="O391" s="12"/>
      <c r="P391" s="12"/>
      <c r="Q391" s="69"/>
    </row>
    <row r="392" spans="1:17" ht="72.75" customHeight="1">
      <c r="A392" s="77"/>
      <c r="B392" s="73"/>
      <c r="C392" s="73"/>
      <c r="D392" s="21" t="s">
        <v>6</v>
      </c>
      <c r="E392" s="23">
        <v>0</v>
      </c>
      <c r="F392" s="23">
        <v>0</v>
      </c>
      <c r="G392" s="23">
        <f t="shared" si="146"/>
        <v>0</v>
      </c>
      <c r="H392" s="23">
        <v>0</v>
      </c>
      <c r="I392" s="24" t="s">
        <v>140</v>
      </c>
      <c r="J392" s="25"/>
      <c r="K392" s="25"/>
      <c r="L392" s="24"/>
      <c r="M392" s="25"/>
      <c r="N392" s="12"/>
      <c r="O392" s="12"/>
      <c r="P392" s="12"/>
      <c r="Q392" s="69"/>
    </row>
    <row r="393" spans="1:17" ht="23.25" customHeight="1">
      <c r="A393" s="77"/>
      <c r="B393" s="73" t="s">
        <v>142</v>
      </c>
      <c r="C393" s="73" t="s">
        <v>129</v>
      </c>
      <c r="D393" s="19" t="s">
        <v>3</v>
      </c>
      <c r="E393" s="18">
        <f>E394+E395+E396+E397</f>
        <v>333897.09000000003</v>
      </c>
      <c r="F393" s="18">
        <f>F394+F395+F396+F397</f>
        <v>333897.08600000001</v>
      </c>
      <c r="G393" s="18">
        <f t="shared" si="146"/>
        <v>-4.0000000153668225E-3</v>
      </c>
      <c r="H393" s="18">
        <f>H394+H395+H396+H397</f>
        <v>0</v>
      </c>
      <c r="I393" s="13" t="s">
        <v>140</v>
      </c>
      <c r="J393" s="11">
        <v>1</v>
      </c>
      <c r="K393" s="12">
        <v>1</v>
      </c>
      <c r="L393" s="13">
        <f>ROUND(K393/J393 *100,3)</f>
        <v>100</v>
      </c>
      <c r="M393" s="12">
        <v>2</v>
      </c>
      <c r="N393" s="12">
        <v>1</v>
      </c>
      <c r="O393" s="12">
        <v>4</v>
      </c>
      <c r="P393" s="12">
        <v>4</v>
      </c>
      <c r="Q393" s="69"/>
    </row>
    <row r="394" spans="1:17">
      <c r="A394" s="77"/>
      <c r="B394" s="73"/>
      <c r="C394" s="73"/>
      <c r="D394" s="19" t="s">
        <v>5</v>
      </c>
      <c r="E394" s="18">
        <v>0</v>
      </c>
      <c r="F394" s="18">
        <v>0</v>
      </c>
      <c r="G394" s="18">
        <f t="shared" si="146"/>
        <v>0</v>
      </c>
      <c r="H394" s="18">
        <v>0</v>
      </c>
      <c r="I394" s="13" t="s">
        <v>140</v>
      </c>
      <c r="J394" s="20"/>
      <c r="K394" s="12"/>
      <c r="L394" s="13"/>
      <c r="M394" s="12"/>
      <c r="N394" s="12"/>
      <c r="O394" s="12"/>
      <c r="P394" s="12"/>
      <c r="Q394" s="69"/>
    </row>
    <row r="395" spans="1:17">
      <c r="A395" s="77"/>
      <c r="B395" s="73"/>
      <c r="C395" s="73"/>
      <c r="D395" s="21" t="s">
        <v>4</v>
      </c>
      <c r="E395" s="18">
        <v>333897.09000000003</v>
      </c>
      <c r="F395" s="18">
        <v>333897.08600000001</v>
      </c>
      <c r="G395" s="18">
        <f t="shared" si="146"/>
        <v>-4.0000000153668225E-3</v>
      </c>
      <c r="H395" s="18">
        <v>0</v>
      </c>
      <c r="I395" s="13" t="s">
        <v>140</v>
      </c>
      <c r="J395" s="20"/>
      <c r="K395" s="12"/>
      <c r="L395" s="13"/>
      <c r="M395" s="12"/>
      <c r="N395" s="12"/>
      <c r="O395" s="12"/>
      <c r="P395" s="12"/>
      <c r="Q395" s="69"/>
    </row>
    <row r="396" spans="1:17">
      <c r="A396" s="77"/>
      <c r="B396" s="73"/>
      <c r="C396" s="73"/>
      <c r="D396" s="19" t="s">
        <v>7</v>
      </c>
      <c r="E396" s="18">
        <v>0</v>
      </c>
      <c r="F396" s="18">
        <v>0</v>
      </c>
      <c r="G396" s="18">
        <v>0</v>
      </c>
      <c r="H396" s="18">
        <v>0</v>
      </c>
      <c r="I396" s="13" t="s">
        <v>140</v>
      </c>
      <c r="J396" s="20"/>
      <c r="K396" s="12"/>
      <c r="L396" s="13"/>
      <c r="M396" s="12"/>
      <c r="N396" s="12"/>
      <c r="O396" s="12"/>
      <c r="P396" s="12"/>
      <c r="Q396" s="69"/>
    </row>
    <row r="397" spans="1:17" ht="48.75" customHeight="1">
      <c r="A397" s="77"/>
      <c r="B397" s="73"/>
      <c r="C397" s="73"/>
      <c r="D397" s="23" t="s">
        <v>6</v>
      </c>
      <c r="E397" s="18">
        <v>0</v>
      </c>
      <c r="F397" s="18">
        <v>0</v>
      </c>
      <c r="G397" s="18">
        <f t="shared" si="146"/>
        <v>0</v>
      </c>
      <c r="H397" s="18">
        <v>0</v>
      </c>
      <c r="I397" s="13" t="s">
        <v>140</v>
      </c>
      <c r="J397" s="12"/>
      <c r="K397" s="12"/>
      <c r="L397" s="13"/>
      <c r="M397" s="12"/>
      <c r="N397" s="12"/>
      <c r="O397" s="12"/>
      <c r="P397" s="12"/>
      <c r="Q397" s="69"/>
    </row>
    <row r="398" spans="1:17" ht="26.25" customHeight="1">
      <c r="A398" s="77"/>
      <c r="B398" s="73" t="s">
        <v>50</v>
      </c>
      <c r="C398" s="73" t="s">
        <v>283</v>
      </c>
      <c r="D398" s="19" t="s">
        <v>3</v>
      </c>
      <c r="E398" s="18">
        <f>E399+E400+E401+E402</f>
        <v>95039.29</v>
      </c>
      <c r="F398" s="18">
        <f>F399+F400+F401+F402</f>
        <v>97249.035000000003</v>
      </c>
      <c r="G398" s="18">
        <f t="shared" ref="G398:G442" si="148">F398-E398</f>
        <v>2209.7450000000099</v>
      </c>
      <c r="H398" s="18">
        <f>H399+H400+H401+H402</f>
        <v>97148.244000000006</v>
      </c>
      <c r="I398" s="13">
        <f t="shared" si="147"/>
        <v>99.896000000000001</v>
      </c>
      <c r="J398" s="11">
        <v>0</v>
      </c>
      <c r="K398" s="12">
        <v>0</v>
      </c>
      <c r="L398" s="27" t="s">
        <v>140</v>
      </c>
      <c r="M398" s="12">
        <v>4</v>
      </c>
      <c r="N398" s="12">
        <v>4</v>
      </c>
      <c r="O398" s="12">
        <v>13</v>
      </c>
      <c r="P398" s="12">
        <v>13</v>
      </c>
      <c r="Q398" s="69"/>
    </row>
    <row r="399" spans="1:17">
      <c r="A399" s="77"/>
      <c r="B399" s="73"/>
      <c r="C399" s="73"/>
      <c r="D399" s="19" t="s">
        <v>5</v>
      </c>
      <c r="E399" s="18">
        <v>0</v>
      </c>
      <c r="F399" s="18">
        <v>0</v>
      </c>
      <c r="G399" s="18">
        <f t="shared" si="148"/>
        <v>0</v>
      </c>
      <c r="H399" s="18">
        <v>0</v>
      </c>
      <c r="I399" s="13" t="s">
        <v>140</v>
      </c>
      <c r="J399" s="20"/>
      <c r="K399" s="12"/>
      <c r="L399" s="13"/>
      <c r="M399" s="12"/>
      <c r="N399" s="12"/>
      <c r="O399" s="12"/>
      <c r="P399" s="12"/>
      <c r="Q399" s="69"/>
    </row>
    <row r="400" spans="1:17">
      <c r="A400" s="77"/>
      <c r="B400" s="73"/>
      <c r="C400" s="73"/>
      <c r="D400" s="21" t="s">
        <v>4</v>
      </c>
      <c r="E400" s="18">
        <v>95039.29</v>
      </c>
      <c r="F400" s="18">
        <v>97249.035000000003</v>
      </c>
      <c r="G400" s="18">
        <f t="shared" si="148"/>
        <v>2209.7450000000099</v>
      </c>
      <c r="H400" s="18">
        <v>97148.244000000006</v>
      </c>
      <c r="I400" s="13">
        <f t="shared" ref="I400" si="149">ROUND(H400/F400 *100,3)</f>
        <v>99.896000000000001</v>
      </c>
      <c r="J400" s="20"/>
      <c r="K400" s="12"/>
      <c r="L400" s="13"/>
      <c r="M400" s="12"/>
      <c r="N400" s="12"/>
      <c r="O400" s="12"/>
      <c r="P400" s="12"/>
      <c r="Q400" s="69"/>
    </row>
    <row r="401" spans="1:17">
      <c r="A401" s="77"/>
      <c r="B401" s="73"/>
      <c r="C401" s="73"/>
      <c r="D401" s="19" t="s">
        <v>7</v>
      </c>
      <c r="E401" s="18">
        <v>0</v>
      </c>
      <c r="F401" s="18">
        <v>0</v>
      </c>
      <c r="G401" s="18">
        <f t="shared" si="148"/>
        <v>0</v>
      </c>
      <c r="H401" s="18">
        <v>0</v>
      </c>
      <c r="I401" s="13" t="s">
        <v>140</v>
      </c>
      <c r="J401" s="20"/>
      <c r="K401" s="12"/>
      <c r="L401" s="13"/>
      <c r="M401" s="12"/>
      <c r="N401" s="12"/>
      <c r="O401" s="12"/>
      <c r="P401" s="12"/>
      <c r="Q401" s="69"/>
    </row>
    <row r="402" spans="1:17" ht="71.25" customHeight="1">
      <c r="A402" s="77"/>
      <c r="B402" s="73"/>
      <c r="C402" s="73"/>
      <c r="D402" s="21" t="s">
        <v>6</v>
      </c>
      <c r="E402" s="23">
        <v>0</v>
      </c>
      <c r="F402" s="23">
        <v>0</v>
      </c>
      <c r="G402" s="23">
        <f t="shared" si="148"/>
        <v>0</v>
      </c>
      <c r="H402" s="23">
        <v>0</v>
      </c>
      <c r="I402" s="24" t="s">
        <v>140</v>
      </c>
      <c r="J402" s="25"/>
      <c r="K402" s="12"/>
      <c r="L402" s="13"/>
      <c r="M402" s="12"/>
      <c r="N402" s="12"/>
      <c r="O402" s="12"/>
      <c r="P402" s="12"/>
      <c r="Q402" s="69"/>
    </row>
    <row r="403" spans="1:17" ht="24" customHeight="1">
      <c r="A403" s="74" t="s">
        <v>149</v>
      </c>
      <c r="B403" s="74" t="s">
        <v>51</v>
      </c>
      <c r="C403" s="88" t="s">
        <v>284</v>
      </c>
      <c r="D403" s="5" t="s">
        <v>3</v>
      </c>
      <c r="E403" s="6">
        <f>E408+E413+E418+E423+E428+E433+E438</f>
        <v>615351.37400000007</v>
      </c>
      <c r="F403" s="6">
        <f t="shared" ref="F403:H403" si="150">F408+F413+F418+F423+F428+F433+F438</f>
        <v>610271.88600000006</v>
      </c>
      <c r="G403" s="6">
        <f t="shared" si="150"/>
        <v>-5079.488000000013</v>
      </c>
      <c r="H403" s="6">
        <f t="shared" si="150"/>
        <v>609170.33600000001</v>
      </c>
      <c r="I403" s="17">
        <f>H403/F403*100</f>
        <v>99.81949848497527</v>
      </c>
      <c r="J403" s="29">
        <v>25</v>
      </c>
      <c r="K403" s="14">
        <v>24</v>
      </c>
      <c r="L403" s="41">
        <f t="shared" ref="L403:L438" si="151">(K403/J403)*100</f>
        <v>96</v>
      </c>
      <c r="M403" s="14">
        <v>27</v>
      </c>
      <c r="N403" s="14">
        <v>27</v>
      </c>
      <c r="O403" s="14">
        <v>62</v>
      </c>
      <c r="P403" s="14">
        <v>62</v>
      </c>
      <c r="Q403" s="106" t="s">
        <v>294</v>
      </c>
    </row>
    <row r="404" spans="1:17">
      <c r="A404" s="74"/>
      <c r="B404" s="74"/>
      <c r="C404" s="88"/>
      <c r="D404" s="19" t="s">
        <v>5</v>
      </c>
      <c r="E404" s="18">
        <f>E409+E414+E419+E424+E429+E434+E439</f>
        <v>322431.90000000002</v>
      </c>
      <c r="F404" s="18">
        <f t="shared" ref="F404:H404" si="152">F409+F414+F419+F424+F429+F434+F439</f>
        <v>313664.40000000002</v>
      </c>
      <c r="G404" s="18">
        <f t="shared" si="152"/>
        <v>-8767.5</v>
      </c>
      <c r="H404" s="18">
        <f t="shared" si="152"/>
        <v>313663.39199999999</v>
      </c>
      <c r="I404" s="48">
        <f t="shared" ref="I404:I440" si="153">H404/F404*100</f>
        <v>99.999678637422662</v>
      </c>
      <c r="J404" s="11">
        <v>7</v>
      </c>
      <c r="K404" s="12">
        <v>7</v>
      </c>
      <c r="L404" s="12">
        <f t="shared" si="151"/>
        <v>100</v>
      </c>
      <c r="M404" s="14"/>
      <c r="N404" s="14"/>
      <c r="O404" s="14"/>
      <c r="P404" s="14"/>
      <c r="Q404" s="111"/>
    </row>
    <row r="405" spans="1:17">
      <c r="A405" s="74"/>
      <c r="B405" s="74"/>
      <c r="C405" s="88"/>
      <c r="D405" s="21" t="s">
        <v>4</v>
      </c>
      <c r="E405" s="18">
        <f>E410+E415+E420+E425+E430+E435+E440</f>
        <v>292919.47399999999</v>
      </c>
      <c r="F405" s="18">
        <f t="shared" ref="F405:H405" si="154">F410+F415+F420+F425+F430+F435+F440</f>
        <v>296607.48599999998</v>
      </c>
      <c r="G405" s="18">
        <f t="shared" si="154"/>
        <v>3688.0119999999906</v>
      </c>
      <c r="H405" s="18">
        <f t="shared" si="154"/>
        <v>295506.94399999996</v>
      </c>
      <c r="I405" s="48">
        <f t="shared" si="153"/>
        <v>99.62895676881196</v>
      </c>
      <c r="J405" s="29"/>
      <c r="K405" s="14"/>
      <c r="L405" s="14"/>
      <c r="M405" s="14"/>
      <c r="N405" s="14"/>
      <c r="O405" s="14"/>
      <c r="P405" s="14"/>
      <c r="Q405" s="111"/>
    </row>
    <row r="406" spans="1:17">
      <c r="A406" s="74"/>
      <c r="B406" s="74"/>
      <c r="C406" s="88"/>
      <c r="D406" s="19" t="s">
        <v>7</v>
      </c>
      <c r="E406" s="18">
        <f>E411+E421+E426+E431+E436+E441</f>
        <v>0</v>
      </c>
      <c r="F406" s="18">
        <v>0</v>
      </c>
      <c r="G406" s="18">
        <f t="shared" si="148"/>
        <v>0</v>
      </c>
      <c r="H406" s="18">
        <v>0</v>
      </c>
      <c r="I406" s="48" t="s">
        <v>140</v>
      </c>
      <c r="J406" s="29"/>
      <c r="K406" s="14"/>
      <c r="L406" s="14"/>
      <c r="M406" s="14"/>
      <c r="N406" s="14"/>
      <c r="O406" s="14"/>
      <c r="P406" s="14"/>
      <c r="Q406" s="111"/>
    </row>
    <row r="407" spans="1:17" ht="63.75" customHeight="1">
      <c r="A407" s="74"/>
      <c r="B407" s="74"/>
      <c r="C407" s="88"/>
      <c r="D407" s="18" t="s">
        <v>6</v>
      </c>
      <c r="E407" s="18">
        <f>E412+E422+E427+E432+E437+E442</f>
        <v>0</v>
      </c>
      <c r="F407" s="18">
        <v>0</v>
      </c>
      <c r="G407" s="18">
        <f t="shared" si="148"/>
        <v>0</v>
      </c>
      <c r="H407" s="18">
        <v>0</v>
      </c>
      <c r="I407" s="48" t="s">
        <v>140</v>
      </c>
      <c r="J407" s="29"/>
      <c r="K407" s="14"/>
      <c r="L407" s="14"/>
      <c r="M407" s="14"/>
      <c r="N407" s="14"/>
      <c r="O407" s="14"/>
      <c r="P407" s="14"/>
      <c r="Q407" s="112"/>
    </row>
    <row r="408" spans="1:17" ht="24" customHeight="1">
      <c r="A408" s="77"/>
      <c r="B408" s="73" t="s">
        <v>232</v>
      </c>
      <c r="C408" s="88" t="s">
        <v>284</v>
      </c>
      <c r="D408" s="5" t="s">
        <v>3</v>
      </c>
      <c r="E408" s="18">
        <f>E409+E410</f>
        <v>167857.552</v>
      </c>
      <c r="F408" s="18">
        <f>F409+F410</f>
        <v>167857.552</v>
      </c>
      <c r="G408" s="18">
        <f t="shared" si="148"/>
        <v>0</v>
      </c>
      <c r="H408" s="18">
        <f>H409+H410</f>
        <v>167857.552</v>
      </c>
      <c r="I408" s="48">
        <f t="shared" si="153"/>
        <v>100</v>
      </c>
      <c r="J408" s="11">
        <v>0</v>
      </c>
      <c r="K408" s="12">
        <v>0</v>
      </c>
      <c r="L408" s="12">
        <v>0</v>
      </c>
      <c r="M408" s="12">
        <v>1</v>
      </c>
      <c r="N408" s="12">
        <v>1</v>
      </c>
      <c r="O408" s="12">
        <v>7</v>
      </c>
      <c r="P408" s="12">
        <v>7</v>
      </c>
      <c r="Q408" s="69"/>
    </row>
    <row r="409" spans="1:17">
      <c r="A409" s="77"/>
      <c r="B409" s="73"/>
      <c r="C409" s="88"/>
      <c r="D409" s="19" t="s">
        <v>5</v>
      </c>
      <c r="E409" s="18">
        <v>164500.4</v>
      </c>
      <c r="F409" s="18">
        <v>164500.4</v>
      </c>
      <c r="G409" s="18">
        <f t="shared" si="148"/>
        <v>0</v>
      </c>
      <c r="H409" s="18">
        <v>164500.4</v>
      </c>
      <c r="I409" s="48">
        <f t="shared" si="153"/>
        <v>100</v>
      </c>
      <c r="J409" s="11"/>
      <c r="K409" s="12"/>
      <c r="L409" s="12"/>
      <c r="M409" s="12"/>
      <c r="N409" s="12"/>
      <c r="O409" s="12"/>
      <c r="P409" s="12"/>
      <c r="Q409" s="69"/>
    </row>
    <row r="410" spans="1:17">
      <c r="A410" s="77"/>
      <c r="B410" s="73"/>
      <c r="C410" s="88"/>
      <c r="D410" s="21" t="s">
        <v>4</v>
      </c>
      <c r="E410" s="18">
        <v>3357.152</v>
      </c>
      <c r="F410" s="18">
        <v>3357.152</v>
      </c>
      <c r="G410" s="18">
        <f t="shared" si="148"/>
        <v>0</v>
      </c>
      <c r="H410" s="18">
        <v>3357.152</v>
      </c>
      <c r="I410" s="48">
        <f t="shared" si="153"/>
        <v>100</v>
      </c>
      <c r="J410" s="11"/>
      <c r="K410" s="12"/>
      <c r="L410" s="12"/>
      <c r="M410" s="12"/>
      <c r="N410" s="12"/>
      <c r="O410" s="12"/>
      <c r="P410" s="12"/>
      <c r="Q410" s="69"/>
    </row>
    <row r="411" spans="1:17">
      <c r="A411" s="77"/>
      <c r="B411" s="73"/>
      <c r="C411" s="88"/>
      <c r="D411" s="19" t="s">
        <v>7</v>
      </c>
      <c r="E411" s="18">
        <v>0</v>
      </c>
      <c r="F411" s="18">
        <v>0</v>
      </c>
      <c r="G411" s="18">
        <f t="shared" si="148"/>
        <v>0</v>
      </c>
      <c r="H411" s="18">
        <v>0</v>
      </c>
      <c r="I411" s="48" t="s">
        <v>140</v>
      </c>
      <c r="J411" s="11"/>
      <c r="K411" s="12"/>
      <c r="L411" s="12"/>
      <c r="M411" s="12"/>
      <c r="N411" s="12"/>
      <c r="O411" s="12"/>
      <c r="P411" s="12"/>
      <c r="Q411" s="69"/>
    </row>
    <row r="412" spans="1:17" ht="25.5" customHeight="1">
      <c r="A412" s="77"/>
      <c r="B412" s="73"/>
      <c r="C412" s="88"/>
      <c r="D412" s="18" t="s">
        <v>6</v>
      </c>
      <c r="E412" s="18">
        <v>0</v>
      </c>
      <c r="F412" s="18">
        <v>0</v>
      </c>
      <c r="G412" s="18">
        <f t="shared" si="148"/>
        <v>0</v>
      </c>
      <c r="H412" s="18">
        <v>0</v>
      </c>
      <c r="I412" s="48" t="s">
        <v>140</v>
      </c>
      <c r="J412" s="11"/>
      <c r="K412" s="12"/>
      <c r="L412" s="12"/>
      <c r="M412" s="12"/>
      <c r="N412" s="12"/>
      <c r="O412" s="12"/>
      <c r="P412" s="12"/>
      <c r="Q412" s="69"/>
    </row>
    <row r="413" spans="1:17" ht="24" customHeight="1">
      <c r="A413" s="77"/>
      <c r="B413" s="73" t="s">
        <v>233</v>
      </c>
      <c r="C413" s="88" t="s">
        <v>284</v>
      </c>
      <c r="D413" s="5" t="s">
        <v>3</v>
      </c>
      <c r="E413" s="18">
        <f>E414+E415</f>
        <v>5660.1030000000001</v>
      </c>
      <c r="F413" s="18">
        <f>F414+F415</f>
        <v>5660.1030000000001</v>
      </c>
      <c r="G413" s="18">
        <f t="shared" ref="G413:G417" si="155">F413-E413</f>
        <v>0</v>
      </c>
      <c r="H413" s="18">
        <f>H414+H415</f>
        <v>5660.1030000000001</v>
      </c>
      <c r="I413" s="48">
        <f t="shared" ref="I413:I415" si="156">H413/F413*100</f>
        <v>100</v>
      </c>
      <c r="J413" s="11">
        <v>1</v>
      </c>
      <c r="K413" s="12">
        <v>1</v>
      </c>
      <c r="L413" s="12">
        <f t="shared" si="151"/>
        <v>100</v>
      </c>
      <c r="M413" s="12">
        <v>1</v>
      </c>
      <c r="N413" s="12">
        <v>1</v>
      </c>
      <c r="O413" s="12">
        <v>6</v>
      </c>
      <c r="P413" s="12">
        <v>6</v>
      </c>
      <c r="Q413" s="69"/>
    </row>
    <row r="414" spans="1:17" ht="30.75" customHeight="1">
      <c r="A414" s="77"/>
      <c r="B414" s="73"/>
      <c r="C414" s="88"/>
      <c r="D414" s="19" t="s">
        <v>5</v>
      </c>
      <c r="E414" s="18">
        <v>5546.9</v>
      </c>
      <c r="F414" s="18">
        <v>5546.9</v>
      </c>
      <c r="G414" s="18">
        <f t="shared" si="155"/>
        <v>0</v>
      </c>
      <c r="H414" s="18">
        <v>5546.9</v>
      </c>
      <c r="I414" s="48">
        <f t="shared" si="156"/>
        <v>100</v>
      </c>
      <c r="J414" s="11"/>
      <c r="K414" s="12"/>
      <c r="L414" s="12"/>
      <c r="M414" s="12"/>
      <c r="N414" s="12"/>
      <c r="O414" s="12"/>
      <c r="P414" s="12"/>
      <c r="Q414" s="69"/>
    </row>
    <row r="415" spans="1:17">
      <c r="A415" s="77"/>
      <c r="B415" s="73"/>
      <c r="C415" s="88"/>
      <c r="D415" s="21" t="s">
        <v>4</v>
      </c>
      <c r="E415" s="18">
        <v>113.203</v>
      </c>
      <c r="F415" s="18">
        <v>113.203</v>
      </c>
      <c r="G415" s="18">
        <f t="shared" si="155"/>
        <v>0</v>
      </c>
      <c r="H415" s="18">
        <v>113.203</v>
      </c>
      <c r="I415" s="48">
        <f t="shared" si="156"/>
        <v>100</v>
      </c>
      <c r="J415" s="11"/>
      <c r="K415" s="12"/>
      <c r="L415" s="12"/>
      <c r="M415" s="12"/>
      <c r="N415" s="12"/>
      <c r="O415" s="12"/>
      <c r="P415" s="12"/>
      <c r="Q415" s="69"/>
    </row>
    <row r="416" spans="1:17">
      <c r="A416" s="77"/>
      <c r="B416" s="73"/>
      <c r="C416" s="88"/>
      <c r="D416" s="19" t="s">
        <v>7</v>
      </c>
      <c r="E416" s="18">
        <v>0</v>
      </c>
      <c r="F416" s="18">
        <v>0</v>
      </c>
      <c r="G416" s="18">
        <f t="shared" si="155"/>
        <v>0</v>
      </c>
      <c r="H416" s="18">
        <v>0</v>
      </c>
      <c r="I416" s="48" t="s">
        <v>140</v>
      </c>
      <c r="J416" s="11"/>
      <c r="K416" s="12"/>
      <c r="L416" s="12"/>
      <c r="M416" s="12"/>
      <c r="N416" s="12"/>
      <c r="O416" s="12"/>
      <c r="P416" s="12"/>
      <c r="Q416" s="69"/>
    </row>
    <row r="417" spans="1:17" ht="25.5" customHeight="1">
      <c r="A417" s="77"/>
      <c r="B417" s="73"/>
      <c r="C417" s="88"/>
      <c r="D417" s="18" t="s">
        <v>6</v>
      </c>
      <c r="E417" s="18">
        <v>0</v>
      </c>
      <c r="F417" s="18">
        <v>0</v>
      </c>
      <c r="G417" s="18">
        <f t="shared" si="155"/>
        <v>0</v>
      </c>
      <c r="H417" s="18">
        <v>0</v>
      </c>
      <c r="I417" s="48" t="s">
        <v>140</v>
      </c>
      <c r="J417" s="11"/>
      <c r="K417" s="12"/>
      <c r="L417" s="12"/>
      <c r="M417" s="12"/>
      <c r="N417" s="12"/>
      <c r="O417" s="12"/>
      <c r="P417" s="12"/>
      <c r="Q417" s="69"/>
    </row>
    <row r="418" spans="1:17" ht="30.75" customHeight="1">
      <c r="A418" s="77"/>
      <c r="B418" s="73" t="s">
        <v>234</v>
      </c>
      <c r="C418" s="88" t="s">
        <v>284</v>
      </c>
      <c r="D418" s="5" t="s">
        <v>3</v>
      </c>
      <c r="E418" s="18">
        <f>E419+E420+E421</f>
        <v>174296.23800000001</v>
      </c>
      <c r="F418" s="18">
        <f>F419+F420</f>
        <v>164588.13500000001</v>
      </c>
      <c r="G418" s="18">
        <f t="shared" si="148"/>
        <v>-9708.1030000000028</v>
      </c>
      <c r="H418" s="18">
        <f>H419+H420</f>
        <v>164587.97699999998</v>
      </c>
      <c r="I418" s="48">
        <f t="shared" si="153"/>
        <v>99.999904002800676</v>
      </c>
      <c r="J418" s="11">
        <v>4</v>
      </c>
      <c r="K418" s="12">
        <v>4</v>
      </c>
      <c r="L418" s="12">
        <f t="shared" si="151"/>
        <v>100</v>
      </c>
      <c r="M418" s="12">
        <v>6</v>
      </c>
      <c r="N418" s="12">
        <v>6</v>
      </c>
      <c r="O418" s="12">
        <v>21</v>
      </c>
      <c r="P418" s="12">
        <v>21</v>
      </c>
      <c r="Q418" s="69"/>
    </row>
    <row r="419" spans="1:17">
      <c r="A419" s="77"/>
      <c r="B419" s="73"/>
      <c r="C419" s="88"/>
      <c r="D419" s="19" t="s">
        <v>5</v>
      </c>
      <c r="E419" s="18">
        <v>151094.6</v>
      </c>
      <c r="F419" s="18">
        <v>143294.6</v>
      </c>
      <c r="G419" s="18">
        <f t="shared" si="148"/>
        <v>-7800</v>
      </c>
      <c r="H419" s="18">
        <v>143294.45199999999</v>
      </c>
      <c r="I419" s="48">
        <f t="shared" si="153"/>
        <v>99.999896716275416</v>
      </c>
      <c r="J419" s="11"/>
      <c r="K419" s="12"/>
      <c r="L419" s="12"/>
      <c r="M419" s="12"/>
      <c r="N419" s="12"/>
      <c r="O419" s="12"/>
      <c r="P419" s="12"/>
      <c r="Q419" s="69"/>
    </row>
    <row r="420" spans="1:17">
      <c r="A420" s="77"/>
      <c r="B420" s="73"/>
      <c r="C420" s="88"/>
      <c r="D420" s="21" t="s">
        <v>4</v>
      </c>
      <c r="E420" s="18">
        <v>23201.637999999999</v>
      </c>
      <c r="F420" s="18">
        <v>21293.535</v>
      </c>
      <c r="G420" s="18">
        <f t="shared" si="148"/>
        <v>-1908.1029999999992</v>
      </c>
      <c r="H420" s="18">
        <v>21293.525000000001</v>
      </c>
      <c r="I420" s="48">
        <f t="shared" si="153"/>
        <v>99.999953037389062</v>
      </c>
      <c r="J420" s="11"/>
      <c r="K420" s="12"/>
      <c r="L420" s="12"/>
      <c r="M420" s="12"/>
      <c r="N420" s="12"/>
      <c r="O420" s="12"/>
      <c r="P420" s="12"/>
      <c r="Q420" s="69"/>
    </row>
    <row r="421" spans="1:17">
      <c r="A421" s="77"/>
      <c r="B421" s="73"/>
      <c r="C421" s="88"/>
      <c r="D421" s="19" t="s">
        <v>7</v>
      </c>
      <c r="E421" s="18">
        <v>0</v>
      </c>
      <c r="F421" s="18">
        <v>0</v>
      </c>
      <c r="G421" s="18">
        <f t="shared" si="148"/>
        <v>0</v>
      </c>
      <c r="H421" s="18">
        <v>0</v>
      </c>
      <c r="I421" s="48" t="s">
        <v>140</v>
      </c>
      <c r="J421" s="11"/>
      <c r="K421" s="12"/>
      <c r="L421" s="12"/>
      <c r="M421" s="12"/>
      <c r="N421" s="12"/>
      <c r="O421" s="12"/>
      <c r="P421" s="12"/>
      <c r="Q421" s="69"/>
    </row>
    <row r="422" spans="1:17" ht="47.25" customHeight="1">
      <c r="A422" s="77"/>
      <c r="B422" s="73"/>
      <c r="C422" s="88"/>
      <c r="D422" s="23" t="s">
        <v>6</v>
      </c>
      <c r="E422" s="18">
        <v>0</v>
      </c>
      <c r="F422" s="18">
        <v>0</v>
      </c>
      <c r="G422" s="18">
        <f t="shared" si="148"/>
        <v>0</v>
      </c>
      <c r="H422" s="18">
        <v>0</v>
      </c>
      <c r="I422" s="48" t="s">
        <v>140</v>
      </c>
      <c r="J422" s="11"/>
      <c r="K422" s="12"/>
      <c r="L422" s="12"/>
      <c r="M422" s="12"/>
      <c r="N422" s="12"/>
      <c r="O422" s="12"/>
      <c r="P422" s="12"/>
      <c r="Q422" s="69"/>
    </row>
    <row r="423" spans="1:17" ht="27.75" customHeight="1">
      <c r="A423" s="77"/>
      <c r="B423" s="73" t="s">
        <v>52</v>
      </c>
      <c r="C423" s="88" t="s">
        <v>284</v>
      </c>
      <c r="D423" s="5" t="s">
        <v>3</v>
      </c>
      <c r="E423" s="18">
        <f>E424+E425</f>
        <v>17138.501</v>
      </c>
      <c r="F423" s="18">
        <f>F424+F425</f>
        <v>17138.501</v>
      </c>
      <c r="G423" s="18">
        <f t="shared" si="148"/>
        <v>0</v>
      </c>
      <c r="H423" s="18">
        <f>H424+H425</f>
        <v>17138.501</v>
      </c>
      <c r="I423" s="48">
        <f t="shared" si="153"/>
        <v>100</v>
      </c>
      <c r="J423" s="11">
        <v>5</v>
      </c>
      <c r="K423" s="12">
        <v>5</v>
      </c>
      <c r="L423" s="12">
        <f t="shared" si="151"/>
        <v>100</v>
      </c>
      <c r="M423" s="12">
        <v>8</v>
      </c>
      <c r="N423" s="12">
        <v>8</v>
      </c>
      <c r="O423" s="12">
        <v>4</v>
      </c>
      <c r="P423" s="12">
        <v>4</v>
      </c>
      <c r="Q423" s="69"/>
    </row>
    <row r="424" spans="1:17">
      <c r="A424" s="77"/>
      <c r="B424" s="73"/>
      <c r="C424" s="88"/>
      <c r="D424" s="19" t="s">
        <v>5</v>
      </c>
      <c r="E424" s="18">
        <v>0</v>
      </c>
      <c r="F424" s="18">
        <v>0</v>
      </c>
      <c r="G424" s="18">
        <f t="shared" si="148"/>
        <v>0</v>
      </c>
      <c r="H424" s="18">
        <v>0</v>
      </c>
      <c r="I424" s="48" t="s">
        <v>140</v>
      </c>
      <c r="J424" s="11"/>
      <c r="K424" s="12"/>
      <c r="L424" s="12"/>
      <c r="M424" s="12"/>
      <c r="N424" s="12"/>
      <c r="O424" s="12"/>
      <c r="P424" s="12"/>
      <c r="Q424" s="69"/>
    </row>
    <row r="425" spans="1:17">
      <c r="A425" s="77"/>
      <c r="B425" s="73"/>
      <c r="C425" s="88"/>
      <c r="D425" s="21" t="s">
        <v>4</v>
      </c>
      <c r="E425" s="18">
        <v>17138.501</v>
      </c>
      <c r="F425" s="18">
        <v>17138.501</v>
      </c>
      <c r="G425" s="18">
        <f t="shared" si="148"/>
        <v>0</v>
      </c>
      <c r="H425" s="18">
        <v>17138.501</v>
      </c>
      <c r="I425" s="48">
        <f t="shared" si="153"/>
        <v>100</v>
      </c>
      <c r="J425" s="11"/>
      <c r="K425" s="12"/>
      <c r="L425" s="12"/>
      <c r="M425" s="12"/>
      <c r="N425" s="12"/>
      <c r="O425" s="12"/>
      <c r="P425" s="12"/>
      <c r="Q425" s="69"/>
    </row>
    <row r="426" spans="1:17">
      <c r="A426" s="77"/>
      <c r="B426" s="73"/>
      <c r="C426" s="88"/>
      <c r="D426" s="19" t="s">
        <v>7</v>
      </c>
      <c r="E426" s="18">
        <v>0</v>
      </c>
      <c r="F426" s="18">
        <v>0</v>
      </c>
      <c r="G426" s="18">
        <f t="shared" si="148"/>
        <v>0</v>
      </c>
      <c r="H426" s="18">
        <v>0</v>
      </c>
      <c r="I426" s="48" t="s">
        <v>140</v>
      </c>
      <c r="J426" s="11"/>
      <c r="K426" s="12"/>
      <c r="L426" s="12"/>
      <c r="M426" s="12"/>
      <c r="N426" s="12"/>
      <c r="O426" s="12"/>
      <c r="P426" s="12"/>
      <c r="Q426" s="69"/>
    </row>
    <row r="427" spans="1:17" ht="24.75" customHeight="1">
      <c r="A427" s="77"/>
      <c r="B427" s="73"/>
      <c r="C427" s="88"/>
      <c r="D427" s="23" t="s">
        <v>6</v>
      </c>
      <c r="E427" s="18">
        <v>0</v>
      </c>
      <c r="F427" s="18">
        <v>0</v>
      </c>
      <c r="G427" s="18">
        <f t="shared" si="148"/>
        <v>0</v>
      </c>
      <c r="H427" s="18">
        <v>0</v>
      </c>
      <c r="I427" s="48" t="s">
        <v>140</v>
      </c>
      <c r="J427" s="11"/>
      <c r="K427" s="12"/>
      <c r="L427" s="12"/>
      <c r="M427" s="12"/>
      <c r="N427" s="12"/>
      <c r="O427" s="12"/>
      <c r="P427" s="12"/>
      <c r="Q427" s="69"/>
    </row>
    <row r="428" spans="1:17" ht="21.75" customHeight="1">
      <c r="A428" s="77"/>
      <c r="B428" s="73" t="s">
        <v>53</v>
      </c>
      <c r="C428" s="88" t="s">
        <v>284</v>
      </c>
      <c r="D428" s="5" t="s">
        <v>3</v>
      </c>
      <c r="E428" s="18">
        <f>E429+E430</f>
        <v>247452.45600000001</v>
      </c>
      <c r="F428" s="18">
        <f>F429+F430</f>
        <v>253544.745</v>
      </c>
      <c r="G428" s="18">
        <f t="shared" si="148"/>
        <v>6092.2889999999898</v>
      </c>
      <c r="H428" s="18">
        <f>H429+H430</f>
        <v>252446.93</v>
      </c>
      <c r="I428" s="48">
        <f t="shared" si="153"/>
        <v>99.567013309623121</v>
      </c>
      <c r="J428" s="11">
        <v>3</v>
      </c>
      <c r="K428" s="12">
        <v>3</v>
      </c>
      <c r="L428" s="12">
        <f t="shared" si="151"/>
        <v>100</v>
      </c>
      <c r="M428" s="12">
        <v>4</v>
      </c>
      <c r="N428" s="12">
        <v>4</v>
      </c>
      <c r="O428" s="12">
        <v>0</v>
      </c>
      <c r="P428" s="12">
        <v>0</v>
      </c>
      <c r="Q428" s="69"/>
    </row>
    <row r="429" spans="1:17" ht="22.5" customHeight="1">
      <c r="A429" s="77"/>
      <c r="B429" s="73"/>
      <c r="C429" s="88"/>
      <c r="D429" s="19" t="s">
        <v>5</v>
      </c>
      <c r="E429" s="18">
        <v>0</v>
      </c>
      <c r="F429" s="18">
        <v>0</v>
      </c>
      <c r="G429" s="18">
        <f t="shared" si="148"/>
        <v>0</v>
      </c>
      <c r="H429" s="18">
        <v>0</v>
      </c>
      <c r="I429" s="48" t="s">
        <v>140</v>
      </c>
      <c r="J429" s="11"/>
      <c r="K429" s="12"/>
      <c r="L429" s="12"/>
      <c r="M429" s="12"/>
      <c r="N429" s="12"/>
      <c r="O429" s="12"/>
      <c r="P429" s="12"/>
      <c r="Q429" s="69"/>
    </row>
    <row r="430" spans="1:17">
      <c r="A430" s="77"/>
      <c r="B430" s="73"/>
      <c r="C430" s="88"/>
      <c r="D430" s="21" t="s">
        <v>4</v>
      </c>
      <c r="E430" s="18">
        <v>247452.45600000001</v>
      </c>
      <c r="F430" s="18">
        <v>253544.745</v>
      </c>
      <c r="G430" s="18">
        <f t="shared" si="148"/>
        <v>6092.2889999999898</v>
      </c>
      <c r="H430" s="18">
        <v>252446.93</v>
      </c>
      <c r="I430" s="48">
        <f t="shared" si="153"/>
        <v>99.567013309623121</v>
      </c>
      <c r="J430" s="11"/>
      <c r="K430" s="12"/>
      <c r="L430" s="12"/>
      <c r="M430" s="12"/>
      <c r="N430" s="12"/>
      <c r="O430" s="12"/>
      <c r="P430" s="12"/>
      <c r="Q430" s="69"/>
    </row>
    <row r="431" spans="1:17">
      <c r="A431" s="77"/>
      <c r="B431" s="73"/>
      <c r="C431" s="88"/>
      <c r="D431" s="19" t="s">
        <v>7</v>
      </c>
      <c r="E431" s="18">
        <v>0</v>
      </c>
      <c r="F431" s="18">
        <v>0</v>
      </c>
      <c r="G431" s="18">
        <f t="shared" si="148"/>
        <v>0</v>
      </c>
      <c r="H431" s="18">
        <v>0</v>
      </c>
      <c r="I431" s="48" t="s">
        <v>140</v>
      </c>
      <c r="J431" s="11"/>
      <c r="K431" s="12"/>
      <c r="L431" s="12"/>
      <c r="M431" s="12"/>
      <c r="N431" s="12"/>
      <c r="O431" s="12"/>
      <c r="P431" s="12"/>
      <c r="Q431" s="69"/>
    </row>
    <row r="432" spans="1:17" ht="57.75" customHeight="1">
      <c r="A432" s="77"/>
      <c r="B432" s="73"/>
      <c r="C432" s="88"/>
      <c r="D432" s="23" t="s">
        <v>6</v>
      </c>
      <c r="E432" s="23">
        <v>0</v>
      </c>
      <c r="F432" s="23">
        <v>0</v>
      </c>
      <c r="G432" s="23">
        <f t="shared" si="148"/>
        <v>0</v>
      </c>
      <c r="H432" s="23">
        <v>0</v>
      </c>
      <c r="I432" s="49" t="s">
        <v>140</v>
      </c>
      <c r="J432" s="11"/>
      <c r="K432" s="12"/>
      <c r="L432" s="12"/>
      <c r="M432" s="12"/>
      <c r="N432" s="12"/>
      <c r="O432" s="12"/>
      <c r="P432" s="12"/>
      <c r="Q432" s="69"/>
    </row>
    <row r="433" spans="1:17" ht="22.5" customHeight="1">
      <c r="A433" s="77"/>
      <c r="B433" s="73" t="s">
        <v>54</v>
      </c>
      <c r="C433" s="88" t="s">
        <v>284</v>
      </c>
      <c r="D433" s="5" t="s">
        <v>3</v>
      </c>
      <c r="E433" s="18">
        <f>E434+E435</f>
        <v>1604.0239999999999</v>
      </c>
      <c r="F433" s="18">
        <f>F434+F435</f>
        <v>1107.8499999999999</v>
      </c>
      <c r="G433" s="18">
        <f t="shared" si="148"/>
        <v>-496.17399999999998</v>
      </c>
      <c r="H433" s="18">
        <f>H434+H435</f>
        <v>1105.2729999999999</v>
      </c>
      <c r="I433" s="48">
        <f t="shared" si="153"/>
        <v>99.767387281671702</v>
      </c>
      <c r="J433" s="11">
        <v>2</v>
      </c>
      <c r="K433" s="12">
        <v>2</v>
      </c>
      <c r="L433" s="12">
        <f t="shared" si="151"/>
        <v>100</v>
      </c>
      <c r="M433" s="12">
        <v>5</v>
      </c>
      <c r="N433" s="12">
        <v>5</v>
      </c>
      <c r="O433" s="12">
        <v>20</v>
      </c>
      <c r="P433" s="12">
        <v>20</v>
      </c>
      <c r="Q433" s="69"/>
    </row>
    <row r="434" spans="1:17">
      <c r="A434" s="77"/>
      <c r="B434" s="73"/>
      <c r="C434" s="88"/>
      <c r="D434" s="19" t="s">
        <v>5</v>
      </c>
      <c r="E434" s="18">
        <v>0</v>
      </c>
      <c r="F434" s="18">
        <v>0</v>
      </c>
      <c r="G434" s="18">
        <f t="shared" si="148"/>
        <v>0</v>
      </c>
      <c r="H434" s="18">
        <v>0</v>
      </c>
      <c r="I434" s="48" t="s">
        <v>140</v>
      </c>
      <c r="J434" s="11"/>
      <c r="K434" s="12"/>
      <c r="L434" s="12"/>
      <c r="M434" s="12"/>
      <c r="N434" s="12"/>
      <c r="O434" s="12"/>
      <c r="P434" s="12"/>
      <c r="Q434" s="69"/>
    </row>
    <row r="435" spans="1:17">
      <c r="A435" s="77"/>
      <c r="B435" s="73"/>
      <c r="C435" s="88"/>
      <c r="D435" s="21" t="s">
        <v>4</v>
      </c>
      <c r="E435" s="18">
        <v>1604.0239999999999</v>
      </c>
      <c r="F435" s="18">
        <v>1107.8499999999999</v>
      </c>
      <c r="G435" s="18">
        <f t="shared" si="148"/>
        <v>-496.17399999999998</v>
      </c>
      <c r="H435" s="18">
        <v>1105.2729999999999</v>
      </c>
      <c r="I435" s="48">
        <f t="shared" si="153"/>
        <v>99.767387281671702</v>
      </c>
      <c r="J435" s="11"/>
      <c r="K435" s="12"/>
      <c r="L435" s="12"/>
      <c r="M435" s="12"/>
      <c r="N435" s="12"/>
      <c r="O435" s="12"/>
      <c r="P435" s="12"/>
      <c r="Q435" s="69"/>
    </row>
    <row r="436" spans="1:17">
      <c r="A436" s="77"/>
      <c r="B436" s="73"/>
      <c r="C436" s="88"/>
      <c r="D436" s="19" t="s">
        <v>7</v>
      </c>
      <c r="E436" s="18">
        <v>0</v>
      </c>
      <c r="F436" s="18">
        <v>0</v>
      </c>
      <c r="G436" s="18">
        <f t="shared" si="148"/>
        <v>0</v>
      </c>
      <c r="H436" s="18">
        <v>0</v>
      </c>
      <c r="I436" s="48" t="s">
        <v>140</v>
      </c>
      <c r="J436" s="11"/>
      <c r="K436" s="12"/>
      <c r="L436" s="12"/>
      <c r="M436" s="12"/>
      <c r="N436" s="12"/>
      <c r="O436" s="12"/>
      <c r="P436" s="12"/>
      <c r="Q436" s="69"/>
    </row>
    <row r="437" spans="1:17" ht="27" customHeight="1">
      <c r="A437" s="77"/>
      <c r="B437" s="73"/>
      <c r="C437" s="88"/>
      <c r="D437" s="23" t="s">
        <v>6</v>
      </c>
      <c r="E437" s="18">
        <v>0</v>
      </c>
      <c r="F437" s="18">
        <v>0</v>
      </c>
      <c r="G437" s="18">
        <f t="shared" si="148"/>
        <v>0</v>
      </c>
      <c r="H437" s="18">
        <v>0</v>
      </c>
      <c r="I437" s="48" t="s">
        <v>140</v>
      </c>
      <c r="J437" s="11"/>
      <c r="K437" s="12"/>
      <c r="L437" s="12"/>
      <c r="M437" s="12"/>
      <c r="N437" s="12"/>
      <c r="O437" s="12"/>
      <c r="P437" s="12"/>
      <c r="Q437" s="69"/>
    </row>
    <row r="438" spans="1:17" ht="26.25" customHeight="1">
      <c r="A438" s="77"/>
      <c r="B438" s="73" t="s">
        <v>55</v>
      </c>
      <c r="C438" s="88" t="s">
        <v>284</v>
      </c>
      <c r="D438" s="5" t="s">
        <v>3</v>
      </c>
      <c r="E438" s="18">
        <f>E439+E440</f>
        <v>1342.5</v>
      </c>
      <c r="F438" s="18">
        <f>F439+F440</f>
        <v>375</v>
      </c>
      <c r="G438" s="18">
        <f t="shared" si="148"/>
        <v>-967.5</v>
      </c>
      <c r="H438" s="18">
        <f>H439+H440</f>
        <v>374</v>
      </c>
      <c r="I438" s="48">
        <f t="shared" si="153"/>
        <v>99.733333333333334</v>
      </c>
      <c r="J438" s="11">
        <v>3</v>
      </c>
      <c r="K438" s="12">
        <v>2</v>
      </c>
      <c r="L438" s="22">
        <f t="shared" si="151"/>
        <v>66.666666666666657</v>
      </c>
      <c r="M438" s="12">
        <v>2</v>
      </c>
      <c r="N438" s="12">
        <v>2</v>
      </c>
      <c r="O438" s="12">
        <v>4</v>
      </c>
      <c r="P438" s="12">
        <v>4</v>
      </c>
      <c r="Q438" s="69"/>
    </row>
    <row r="439" spans="1:17">
      <c r="A439" s="77"/>
      <c r="B439" s="73"/>
      <c r="C439" s="88"/>
      <c r="D439" s="19" t="s">
        <v>5</v>
      </c>
      <c r="E439" s="18">
        <v>1290</v>
      </c>
      <c r="F439" s="18">
        <v>322.5</v>
      </c>
      <c r="G439" s="18">
        <f t="shared" si="148"/>
        <v>-967.5</v>
      </c>
      <c r="H439" s="18">
        <v>321.64</v>
      </c>
      <c r="I439" s="48">
        <f t="shared" si="153"/>
        <v>99.733333333333334</v>
      </c>
      <c r="J439" s="20"/>
      <c r="K439" s="12"/>
      <c r="L439" s="12"/>
      <c r="M439" s="12"/>
      <c r="N439" s="12"/>
      <c r="O439" s="12"/>
      <c r="P439" s="12"/>
      <c r="Q439" s="69"/>
    </row>
    <row r="440" spans="1:17">
      <c r="A440" s="77"/>
      <c r="B440" s="73"/>
      <c r="C440" s="88"/>
      <c r="D440" s="21" t="s">
        <v>4</v>
      </c>
      <c r="E440" s="18">
        <v>52.5</v>
      </c>
      <c r="F440" s="18">
        <v>52.5</v>
      </c>
      <c r="G440" s="18">
        <f t="shared" si="148"/>
        <v>0</v>
      </c>
      <c r="H440" s="18">
        <v>52.36</v>
      </c>
      <c r="I440" s="48">
        <f t="shared" si="153"/>
        <v>99.733333333333334</v>
      </c>
      <c r="J440" s="20"/>
      <c r="K440" s="12"/>
      <c r="L440" s="12"/>
      <c r="M440" s="12"/>
      <c r="N440" s="12"/>
      <c r="O440" s="12"/>
      <c r="P440" s="12"/>
      <c r="Q440" s="69"/>
    </row>
    <row r="441" spans="1:17">
      <c r="A441" s="77"/>
      <c r="B441" s="73"/>
      <c r="C441" s="88"/>
      <c r="D441" s="19" t="s">
        <v>7</v>
      </c>
      <c r="E441" s="18">
        <v>0</v>
      </c>
      <c r="F441" s="18">
        <v>0</v>
      </c>
      <c r="G441" s="18">
        <f t="shared" si="148"/>
        <v>0</v>
      </c>
      <c r="H441" s="18">
        <v>0</v>
      </c>
      <c r="I441" s="48" t="s">
        <v>140</v>
      </c>
      <c r="J441" s="20"/>
      <c r="K441" s="12"/>
      <c r="L441" s="12"/>
      <c r="M441" s="12"/>
      <c r="N441" s="12"/>
      <c r="O441" s="12"/>
      <c r="P441" s="12"/>
      <c r="Q441" s="69"/>
    </row>
    <row r="442" spans="1:17" ht="42" customHeight="1">
      <c r="A442" s="77"/>
      <c r="B442" s="73"/>
      <c r="C442" s="88"/>
      <c r="D442" s="19" t="s">
        <v>6</v>
      </c>
      <c r="E442" s="18">
        <v>0</v>
      </c>
      <c r="F442" s="18">
        <v>0</v>
      </c>
      <c r="G442" s="18">
        <f t="shared" si="148"/>
        <v>0</v>
      </c>
      <c r="H442" s="18">
        <v>0</v>
      </c>
      <c r="I442" s="48" t="s">
        <v>140</v>
      </c>
      <c r="J442" s="12"/>
      <c r="K442" s="12"/>
      <c r="L442" s="12"/>
      <c r="M442" s="12"/>
      <c r="N442" s="12"/>
      <c r="O442" s="12"/>
      <c r="P442" s="12"/>
      <c r="Q442" s="69"/>
    </row>
    <row r="443" spans="1:17" ht="29.25" customHeight="1">
      <c r="A443" s="79" t="s">
        <v>150</v>
      </c>
      <c r="B443" s="74" t="s">
        <v>56</v>
      </c>
      <c r="C443" s="74" t="s">
        <v>235</v>
      </c>
      <c r="D443" s="5" t="s">
        <v>3</v>
      </c>
      <c r="E443" s="6">
        <f>E448+E453+E458</f>
        <v>592114.25</v>
      </c>
      <c r="F443" s="6">
        <f>F448+F453+F458</f>
        <v>610066.37899999996</v>
      </c>
      <c r="G443" s="6">
        <f t="shared" ref="G443:G472" si="157">F443-E443</f>
        <v>17952.128999999957</v>
      </c>
      <c r="H443" s="6">
        <f>H448+H453+H458</f>
        <v>609220.91200000001</v>
      </c>
      <c r="I443" s="17">
        <f t="shared" ref="I443" si="158">H443/F443*100</f>
        <v>99.861413933122193</v>
      </c>
      <c r="J443" s="8">
        <v>11</v>
      </c>
      <c r="K443" s="8">
        <v>11</v>
      </c>
      <c r="L443" s="14">
        <f t="shared" ref="L443:L464" si="159">(K443/J443)*100</f>
        <v>100</v>
      </c>
      <c r="M443" s="8">
        <f t="shared" ref="M443:P443" si="160">M448+M453+M458</f>
        <v>6</v>
      </c>
      <c r="N443" s="8">
        <f t="shared" si="160"/>
        <v>6</v>
      </c>
      <c r="O443" s="8">
        <f t="shared" si="160"/>
        <v>0</v>
      </c>
      <c r="P443" s="8">
        <f t="shared" si="160"/>
        <v>0</v>
      </c>
      <c r="Q443" s="106" t="s">
        <v>294</v>
      </c>
    </row>
    <row r="444" spans="1:17">
      <c r="A444" s="79"/>
      <c r="B444" s="74"/>
      <c r="C444" s="74"/>
      <c r="D444" s="19" t="s">
        <v>5</v>
      </c>
      <c r="E444" s="18">
        <f>E449+E454+E459</f>
        <v>102843.40000000001</v>
      </c>
      <c r="F444" s="18">
        <f>F449+F454+F459</f>
        <v>102843.40000000001</v>
      </c>
      <c r="G444" s="18">
        <f>F444-E444</f>
        <v>0</v>
      </c>
      <c r="H444" s="18">
        <f t="shared" ref="H444" si="161">H449+H454+H459</f>
        <v>102843.126</v>
      </c>
      <c r="I444" s="48">
        <f>H444/F444*100</f>
        <v>99.999733575513844</v>
      </c>
      <c r="J444" s="11">
        <v>3</v>
      </c>
      <c r="K444" s="12">
        <v>3</v>
      </c>
      <c r="L444" s="12">
        <f t="shared" si="159"/>
        <v>100</v>
      </c>
      <c r="M444" s="12"/>
      <c r="N444" s="12"/>
      <c r="O444" s="12"/>
      <c r="P444" s="12"/>
      <c r="Q444" s="111"/>
    </row>
    <row r="445" spans="1:17">
      <c r="A445" s="79"/>
      <c r="B445" s="74"/>
      <c r="C445" s="74"/>
      <c r="D445" s="21" t="s">
        <v>4</v>
      </c>
      <c r="E445" s="18">
        <f>E450+E460</f>
        <v>489270.85</v>
      </c>
      <c r="F445" s="18">
        <f>F450+F460</f>
        <v>507222.97899999999</v>
      </c>
      <c r="G445" s="18">
        <f>F445-E445</f>
        <v>17952.129000000015</v>
      </c>
      <c r="H445" s="18">
        <f t="shared" ref="H445" si="162">H450+H455+H460</f>
        <v>506377.78600000002</v>
      </c>
      <c r="I445" s="48">
        <f>H445/F445*100</f>
        <v>99.833368550914969</v>
      </c>
      <c r="J445" s="20"/>
      <c r="K445" s="12"/>
      <c r="L445" s="14"/>
      <c r="M445" s="12"/>
      <c r="N445" s="12"/>
      <c r="O445" s="12"/>
      <c r="P445" s="12"/>
      <c r="Q445" s="111"/>
    </row>
    <row r="446" spans="1:17">
      <c r="A446" s="79"/>
      <c r="B446" s="74"/>
      <c r="C446" s="74"/>
      <c r="D446" s="19" t="s">
        <v>7</v>
      </c>
      <c r="E446" s="18">
        <f t="shared" ref="E446:F447" si="163">E451+E456+E461</f>
        <v>0</v>
      </c>
      <c r="F446" s="18">
        <f t="shared" si="163"/>
        <v>0</v>
      </c>
      <c r="G446" s="18">
        <f t="shared" si="157"/>
        <v>0</v>
      </c>
      <c r="H446" s="18">
        <f t="shared" ref="H446" si="164">H451+H456+H461</f>
        <v>0</v>
      </c>
      <c r="I446" s="48" t="s">
        <v>140</v>
      </c>
      <c r="J446" s="20"/>
      <c r="K446" s="12"/>
      <c r="L446" s="14"/>
      <c r="M446" s="12"/>
      <c r="N446" s="12"/>
      <c r="O446" s="12"/>
      <c r="P446" s="12"/>
      <c r="Q446" s="111"/>
    </row>
    <row r="447" spans="1:17" ht="30" customHeight="1">
      <c r="A447" s="79"/>
      <c r="B447" s="74"/>
      <c r="C447" s="74"/>
      <c r="D447" s="18" t="s">
        <v>6</v>
      </c>
      <c r="E447" s="18">
        <f t="shared" si="163"/>
        <v>0</v>
      </c>
      <c r="F447" s="18">
        <f t="shared" si="163"/>
        <v>0</v>
      </c>
      <c r="G447" s="18">
        <f t="shared" si="157"/>
        <v>0</v>
      </c>
      <c r="H447" s="18">
        <f t="shared" ref="H447" si="165">H452+H457+H462</f>
        <v>0</v>
      </c>
      <c r="I447" s="17" t="s">
        <v>140</v>
      </c>
      <c r="J447" s="12"/>
      <c r="K447" s="12"/>
      <c r="L447" s="14"/>
      <c r="M447" s="12"/>
      <c r="N447" s="12"/>
      <c r="O447" s="12"/>
      <c r="P447" s="12"/>
      <c r="Q447" s="112"/>
    </row>
    <row r="448" spans="1:17" ht="28.5" customHeight="1">
      <c r="A448" s="77"/>
      <c r="B448" s="73" t="s">
        <v>57</v>
      </c>
      <c r="C448" s="73" t="s">
        <v>171</v>
      </c>
      <c r="D448" s="5" t="s">
        <v>3</v>
      </c>
      <c r="E448" s="18">
        <f>E449+E450+E451+E452</f>
        <v>113384.83</v>
      </c>
      <c r="F448" s="18">
        <f>F449+F450+F451+F452</f>
        <v>115917.448</v>
      </c>
      <c r="G448" s="18">
        <f t="shared" ref="G448" si="166">F448-E448</f>
        <v>2532.6180000000022</v>
      </c>
      <c r="H448" s="18">
        <f>H449+H450+H451+H452</f>
        <v>115917.448</v>
      </c>
      <c r="I448" s="50">
        <f t="shared" ref="I448:I450" si="167">H448/F448*100</f>
        <v>100</v>
      </c>
      <c r="J448" s="11">
        <v>3</v>
      </c>
      <c r="K448" s="12">
        <v>3</v>
      </c>
      <c r="L448" s="12">
        <f t="shared" si="159"/>
        <v>100</v>
      </c>
      <c r="M448" s="12">
        <v>2</v>
      </c>
      <c r="N448" s="12">
        <v>2</v>
      </c>
      <c r="O448" s="12">
        <v>0</v>
      </c>
      <c r="P448" s="12">
        <v>0</v>
      </c>
      <c r="Q448" s="69"/>
    </row>
    <row r="449" spans="1:17">
      <c r="A449" s="77"/>
      <c r="B449" s="73"/>
      <c r="C449" s="73"/>
      <c r="D449" s="19" t="s">
        <v>5</v>
      </c>
      <c r="E449" s="18">
        <v>102717.6</v>
      </c>
      <c r="F449" s="18">
        <v>102717.6</v>
      </c>
      <c r="G449" s="18">
        <f t="shared" si="157"/>
        <v>0</v>
      </c>
      <c r="H449" s="18">
        <v>102717.6</v>
      </c>
      <c r="I449" s="50">
        <f t="shared" si="167"/>
        <v>100</v>
      </c>
      <c r="J449" s="20"/>
      <c r="K449" s="12"/>
      <c r="L449" s="14"/>
      <c r="M449" s="12"/>
      <c r="N449" s="12"/>
      <c r="O449" s="12"/>
      <c r="P449" s="12"/>
      <c r="Q449" s="69"/>
    </row>
    <row r="450" spans="1:17">
      <c r="A450" s="77"/>
      <c r="B450" s="73"/>
      <c r="C450" s="73"/>
      <c r="D450" s="21" t="s">
        <v>4</v>
      </c>
      <c r="E450" s="18">
        <v>10667.23</v>
      </c>
      <c r="F450" s="18">
        <v>13199.848</v>
      </c>
      <c r="G450" s="18">
        <f t="shared" si="157"/>
        <v>2532.6180000000004</v>
      </c>
      <c r="H450" s="18">
        <v>13199.848</v>
      </c>
      <c r="I450" s="50">
        <f t="shared" si="167"/>
        <v>100</v>
      </c>
      <c r="J450" s="20"/>
      <c r="K450" s="12"/>
      <c r="L450" s="14"/>
      <c r="M450" s="12"/>
      <c r="N450" s="12"/>
      <c r="O450" s="12"/>
      <c r="P450" s="12"/>
      <c r="Q450" s="69"/>
    </row>
    <row r="451" spans="1:17">
      <c r="A451" s="77"/>
      <c r="B451" s="73"/>
      <c r="C451" s="73"/>
      <c r="D451" s="19" t="s">
        <v>7</v>
      </c>
      <c r="E451" s="18">
        <v>0</v>
      </c>
      <c r="F451" s="18">
        <v>0</v>
      </c>
      <c r="G451" s="18">
        <f t="shared" si="157"/>
        <v>0</v>
      </c>
      <c r="H451" s="18">
        <v>0</v>
      </c>
      <c r="I451" s="48" t="s">
        <v>140</v>
      </c>
      <c r="J451" s="20"/>
      <c r="K451" s="12"/>
      <c r="L451" s="14"/>
      <c r="M451" s="12"/>
      <c r="N451" s="12"/>
      <c r="O451" s="12"/>
      <c r="P451" s="12"/>
      <c r="Q451" s="69"/>
    </row>
    <row r="452" spans="1:17" ht="28.5" customHeight="1">
      <c r="A452" s="77"/>
      <c r="B452" s="73"/>
      <c r="C452" s="73"/>
      <c r="D452" s="23" t="s">
        <v>6</v>
      </c>
      <c r="E452" s="18">
        <v>0</v>
      </c>
      <c r="F452" s="18">
        <v>0</v>
      </c>
      <c r="G452" s="18">
        <f t="shared" si="157"/>
        <v>0</v>
      </c>
      <c r="H452" s="18">
        <v>0</v>
      </c>
      <c r="I452" s="48" t="s">
        <v>140</v>
      </c>
      <c r="J452" s="12"/>
      <c r="K452" s="12"/>
      <c r="L452" s="14"/>
      <c r="M452" s="12"/>
      <c r="N452" s="12"/>
      <c r="O452" s="12"/>
      <c r="P452" s="12"/>
      <c r="Q452" s="69"/>
    </row>
    <row r="453" spans="1:17" ht="29.25" customHeight="1">
      <c r="A453" s="77"/>
      <c r="B453" s="73" t="s">
        <v>58</v>
      </c>
      <c r="C453" s="73" t="s">
        <v>285</v>
      </c>
      <c r="D453" s="5" t="s">
        <v>3</v>
      </c>
      <c r="E453" s="18">
        <f>E454+E455+E456+E457</f>
        <v>125.8</v>
      </c>
      <c r="F453" s="18">
        <f>F454+F455+F456+F457</f>
        <v>125.8</v>
      </c>
      <c r="G453" s="18">
        <f t="shared" si="157"/>
        <v>0</v>
      </c>
      <c r="H453" s="18">
        <f>H454+H455+H456+H457</f>
        <v>125.526</v>
      </c>
      <c r="I453" s="48">
        <f t="shared" ref="I453:I454" si="168">H453/F453*100</f>
        <v>99.78219395866455</v>
      </c>
      <c r="J453" s="11">
        <v>2</v>
      </c>
      <c r="K453" s="12">
        <v>2</v>
      </c>
      <c r="L453" s="12">
        <f t="shared" si="159"/>
        <v>100</v>
      </c>
      <c r="M453" s="12">
        <v>1</v>
      </c>
      <c r="N453" s="12">
        <v>1</v>
      </c>
      <c r="O453" s="12">
        <v>0</v>
      </c>
      <c r="P453" s="12">
        <v>0</v>
      </c>
      <c r="Q453" s="69"/>
    </row>
    <row r="454" spans="1:17">
      <c r="A454" s="77"/>
      <c r="B454" s="73"/>
      <c r="C454" s="73"/>
      <c r="D454" s="19" t="s">
        <v>5</v>
      </c>
      <c r="E454" s="18">
        <v>125.8</v>
      </c>
      <c r="F454" s="18">
        <v>125.8</v>
      </c>
      <c r="G454" s="18">
        <f t="shared" si="157"/>
        <v>0</v>
      </c>
      <c r="H454" s="18">
        <v>125.526</v>
      </c>
      <c r="I454" s="48">
        <f t="shared" si="168"/>
        <v>99.78219395866455</v>
      </c>
      <c r="J454" s="20"/>
      <c r="K454" s="12"/>
      <c r="L454" s="14"/>
      <c r="M454" s="12"/>
      <c r="N454" s="12"/>
      <c r="O454" s="12"/>
      <c r="P454" s="12"/>
      <c r="Q454" s="69"/>
    </row>
    <row r="455" spans="1:17">
      <c r="A455" s="77"/>
      <c r="B455" s="73"/>
      <c r="C455" s="73"/>
      <c r="D455" s="21" t="s">
        <v>4</v>
      </c>
      <c r="E455" s="18">
        <v>0</v>
      </c>
      <c r="F455" s="18">
        <v>0</v>
      </c>
      <c r="G455" s="18">
        <f t="shared" si="157"/>
        <v>0</v>
      </c>
      <c r="H455" s="18">
        <v>0</v>
      </c>
      <c r="I455" s="48" t="s">
        <v>140</v>
      </c>
      <c r="J455" s="20"/>
      <c r="K455" s="12"/>
      <c r="L455" s="14"/>
      <c r="M455" s="12"/>
      <c r="N455" s="12"/>
      <c r="O455" s="12"/>
      <c r="P455" s="12"/>
      <c r="Q455" s="69"/>
    </row>
    <row r="456" spans="1:17">
      <c r="A456" s="77"/>
      <c r="B456" s="73"/>
      <c r="C456" s="73"/>
      <c r="D456" s="19" t="s">
        <v>7</v>
      </c>
      <c r="E456" s="18">
        <v>0</v>
      </c>
      <c r="F456" s="18">
        <v>0</v>
      </c>
      <c r="G456" s="18">
        <f t="shared" si="157"/>
        <v>0</v>
      </c>
      <c r="H456" s="18">
        <v>0</v>
      </c>
      <c r="I456" s="48" t="s">
        <v>140</v>
      </c>
      <c r="J456" s="20"/>
      <c r="K456" s="12"/>
      <c r="L456" s="14"/>
      <c r="M456" s="12"/>
      <c r="N456" s="12"/>
      <c r="O456" s="12"/>
      <c r="P456" s="12"/>
      <c r="Q456" s="69"/>
    </row>
    <row r="457" spans="1:17" ht="64.5" customHeight="1">
      <c r="A457" s="77"/>
      <c r="B457" s="73"/>
      <c r="C457" s="73"/>
      <c r="D457" s="23" t="s">
        <v>6</v>
      </c>
      <c r="E457" s="23">
        <v>0</v>
      </c>
      <c r="F457" s="23">
        <v>0</v>
      </c>
      <c r="G457" s="23">
        <f t="shared" si="157"/>
        <v>0</v>
      </c>
      <c r="H457" s="23">
        <v>0</v>
      </c>
      <c r="I457" s="49" t="s">
        <v>140</v>
      </c>
      <c r="J457" s="12"/>
      <c r="K457" s="12"/>
      <c r="L457" s="14"/>
      <c r="M457" s="12"/>
      <c r="N457" s="12"/>
      <c r="O457" s="12"/>
      <c r="P457" s="12"/>
      <c r="Q457" s="69"/>
    </row>
    <row r="458" spans="1:17" ht="27" customHeight="1">
      <c r="A458" s="77"/>
      <c r="B458" s="73" t="s">
        <v>59</v>
      </c>
      <c r="C458" s="88" t="s">
        <v>235</v>
      </c>
      <c r="D458" s="5" t="s">
        <v>3</v>
      </c>
      <c r="E458" s="18">
        <f>E459+E460+E461+E462</f>
        <v>478603.62</v>
      </c>
      <c r="F458" s="18">
        <f>F459+F460+F461+F462</f>
        <v>494023.13099999999</v>
      </c>
      <c r="G458" s="18">
        <f t="shared" ref="G458" si="169">F458-E458</f>
        <v>15419.510999999999</v>
      </c>
      <c r="H458" s="18">
        <f>H459+H460+H461+H462</f>
        <v>493177.93800000002</v>
      </c>
      <c r="I458" s="48">
        <f t="shared" ref="I458:I460" si="170">H458/F458*100</f>
        <v>99.828916310398427</v>
      </c>
      <c r="J458" s="11">
        <v>3</v>
      </c>
      <c r="K458" s="12">
        <v>3</v>
      </c>
      <c r="L458" s="12">
        <f t="shared" si="159"/>
        <v>100</v>
      </c>
      <c r="M458" s="12">
        <v>3</v>
      </c>
      <c r="N458" s="12">
        <v>3</v>
      </c>
      <c r="O458" s="12">
        <v>0</v>
      </c>
      <c r="P458" s="12">
        <v>0</v>
      </c>
      <c r="Q458" s="69"/>
    </row>
    <row r="459" spans="1:17">
      <c r="A459" s="77"/>
      <c r="B459" s="73"/>
      <c r="C459" s="88"/>
      <c r="D459" s="19" t="s">
        <v>5</v>
      </c>
      <c r="E459" s="18">
        <v>0</v>
      </c>
      <c r="F459" s="18">
        <v>0</v>
      </c>
      <c r="G459" s="18">
        <f t="shared" si="157"/>
        <v>0</v>
      </c>
      <c r="H459" s="18">
        <v>0</v>
      </c>
      <c r="I459" s="48" t="s">
        <v>140</v>
      </c>
      <c r="J459" s="20"/>
      <c r="K459" s="12"/>
      <c r="L459" s="14"/>
      <c r="M459" s="12"/>
      <c r="N459" s="12"/>
      <c r="O459" s="12"/>
      <c r="P459" s="12"/>
      <c r="Q459" s="69"/>
    </row>
    <row r="460" spans="1:17">
      <c r="A460" s="77"/>
      <c r="B460" s="73"/>
      <c r="C460" s="88"/>
      <c r="D460" s="21" t="s">
        <v>4</v>
      </c>
      <c r="E460" s="18">
        <v>478603.62</v>
      </c>
      <c r="F460" s="18">
        <v>494023.13099999999</v>
      </c>
      <c r="G460" s="18">
        <f t="shared" si="157"/>
        <v>15419.510999999999</v>
      </c>
      <c r="H460" s="18">
        <v>493177.93800000002</v>
      </c>
      <c r="I460" s="48">
        <f t="shared" si="170"/>
        <v>99.828916310398427</v>
      </c>
      <c r="J460" s="20"/>
      <c r="K460" s="12"/>
      <c r="L460" s="14"/>
      <c r="M460" s="12"/>
      <c r="N460" s="12"/>
      <c r="O460" s="12"/>
      <c r="P460" s="12"/>
      <c r="Q460" s="69"/>
    </row>
    <row r="461" spans="1:17">
      <c r="A461" s="77"/>
      <c r="B461" s="73"/>
      <c r="C461" s="88"/>
      <c r="D461" s="19" t="s">
        <v>7</v>
      </c>
      <c r="E461" s="18">
        <v>0</v>
      </c>
      <c r="F461" s="18">
        <v>0</v>
      </c>
      <c r="G461" s="18">
        <f t="shared" si="157"/>
        <v>0</v>
      </c>
      <c r="H461" s="18">
        <v>0</v>
      </c>
      <c r="I461" s="48" t="s">
        <v>140</v>
      </c>
      <c r="J461" s="20"/>
      <c r="K461" s="12"/>
      <c r="L461" s="14"/>
      <c r="M461" s="12"/>
      <c r="N461" s="12"/>
      <c r="O461" s="12"/>
      <c r="P461" s="12"/>
      <c r="Q461" s="69"/>
    </row>
    <row r="462" spans="1:17" ht="49.5" customHeight="1">
      <c r="A462" s="77"/>
      <c r="B462" s="73"/>
      <c r="C462" s="88"/>
      <c r="D462" s="21" t="s">
        <v>6</v>
      </c>
      <c r="E462" s="23">
        <v>0</v>
      </c>
      <c r="F462" s="23">
        <v>0</v>
      </c>
      <c r="G462" s="23">
        <f t="shared" si="157"/>
        <v>0</v>
      </c>
      <c r="H462" s="23">
        <v>0</v>
      </c>
      <c r="I462" s="49" t="s">
        <v>140</v>
      </c>
      <c r="J462" s="25"/>
      <c r="K462" s="25"/>
      <c r="L462" s="26"/>
      <c r="M462" s="25"/>
      <c r="N462" s="25"/>
      <c r="O462" s="25"/>
      <c r="P462" s="25"/>
      <c r="Q462" s="70"/>
    </row>
    <row r="463" spans="1:17" ht="20.25" customHeight="1">
      <c r="A463" s="79" t="s">
        <v>151</v>
      </c>
      <c r="B463" s="79" t="s">
        <v>60</v>
      </c>
      <c r="C463" s="79" t="s">
        <v>61</v>
      </c>
      <c r="D463" s="5" t="s">
        <v>3</v>
      </c>
      <c r="E463" s="6">
        <f>E464+E465+E466+E467</f>
        <v>216454.67499999996</v>
      </c>
      <c r="F463" s="6">
        <f>F464+F465+F466+F467</f>
        <v>216036.06499999997</v>
      </c>
      <c r="G463" s="6">
        <f t="shared" ref="G463:H463" si="171">G464+G465+G466+G467</f>
        <v>-418.60999999999922</v>
      </c>
      <c r="H463" s="6">
        <f t="shared" si="171"/>
        <v>216027.47299999997</v>
      </c>
      <c r="I463" s="17">
        <f t="shared" ref="I463:I520" si="172">H463/F463*100</f>
        <v>99.996022886271334</v>
      </c>
      <c r="J463" s="14">
        <v>2</v>
      </c>
      <c r="K463" s="14">
        <v>2</v>
      </c>
      <c r="L463" s="14">
        <f t="shared" si="159"/>
        <v>100</v>
      </c>
      <c r="M463" s="14">
        <v>5</v>
      </c>
      <c r="N463" s="14">
        <v>4</v>
      </c>
      <c r="O463" s="14">
        <v>42</v>
      </c>
      <c r="P463" s="14">
        <v>36</v>
      </c>
      <c r="Q463" s="106" t="s">
        <v>295</v>
      </c>
    </row>
    <row r="464" spans="1:17">
      <c r="A464" s="79"/>
      <c r="B464" s="79"/>
      <c r="C464" s="79"/>
      <c r="D464" s="19" t="s">
        <v>5</v>
      </c>
      <c r="E464" s="18">
        <f t="shared" ref="E464:F467" si="173">E469+E474+E479+E484</f>
        <v>172089.19999999998</v>
      </c>
      <c r="F464" s="18">
        <f t="shared" si="173"/>
        <v>171670.59999999998</v>
      </c>
      <c r="G464" s="18">
        <f t="shared" ref="G464:H464" si="174">G469+G474+G479+G484</f>
        <v>-418.59999999999854</v>
      </c>
      <c r="H464" s="18">
        <f t="shared" si="174"/>
        <v>171670.55099999998</v>
      </c>
      <c r="I464" s="48">
        <f t="shared" si="172"/>
        <v>99.999971456964673</v>
      </c>
      <c r="J464" s="11">
        <v>2</v>
      </c>
      <c r="K464" s="12">
        <v>2</v>
      </c>
      <c r="L464" s="12">
        <f t="shared" si="159"/>
        <v>100</v>
      </c>
      <c r="M464" s="14"/>
      <c r="N464" s="14"/>
      <c r="O464" s="14"/>
      <c r="P464" s="14"/>
      <c r="Q464" s="111"/>
    </row>
    <row r="465" spans="1:17">
      <c r="A465" s="79"/>
      <c r="B465" s="79"/>
      <c r="C465" s="79"/>
      <c r="D465" s="21" t="s">
        <v>4</v>
      </c>
      <c r="E465" s="18">
        <f t="shared" si="173"/>
        <v>14293.414000000001</v>
      </c>
      <c r="F465" s="18">
        <f t="shared" si="173"/>
        <v>14293.404</v>
      </c>
      <c r="G465" s="18">
        <f t="shared" ref="G465:H465" si="175">G470+G475+G480+G485</f>
        <v>-1.0000000000701448E-2</v>
      </c>
      <c r="H465" s="18">
        <f t="shared" si="175"/>
        <v>14284.861000000001</v>
      </c>
      <c r="I465" s="48">
        <f t="shared" si="172"/>
        <v>99.940231172364548</v>
      </c>
      <c r="J465" s="20"/>
      <c r="K465" s="14"/>
      <c r="L465" s="14"/>
      <c r="M465" s="14"/>
      <c r="N465" s="14"/>
      <c r="O465" s="14"/>
      <c r="P465" s="14"/>
      <c r="Q465" s="111"/>
    </row>
    <row r="466" spans="1:17" ht="45.75" customHeight="1">
      <c r="A466" s="79"/>
      <c r="B466" s="79"/>
      <c r="C466" s="79"/>
      <c r="D466" s="19" t="s">
        <v>7</v>
      </c>
      <c r="E466" s="18">
        <f t="shared" si="173"/>
        <v>4499.8340000000007</v>
      </c>
      <c r="F466" s="18">
        <f t="shared" si="173"/>
        <v>4499.8340000000007</v>
      </c>
      <c r="G466" s="18">
        <f t="shared" ref="G466:H466" si="176">G471+G476+G481+G486</f>
        <v>0</v>
      </c>
      <c r="H466" s="18">
        <f t="shared" si="176"/>
        <v>4499.8340000000007</v>
      </c>
      <c r="I466" s="48">
        <f t="shared" si="172"/>
        <v>100</v>
      </c>
      <c r="J466" s="20"/>
      <c r="K466" s="14"/>
      <c r="L466" s="14"/>
      <c r="M466" s="14"/>
      <c r="N466" s="14"/>
      <c r="O466" s="14"/>
      <c r="P466" s="14"/>
      <c r="Q466" s="111"/>
    </row>
    <row r="467" spans="1:17" ht="39" customHeight="1">
      <c r="A467" s="79"/>
      <c r="B467" s="79"/>
      <c r="C467" s="79"/>
      <c r="D467" s="21" t="s">
        <v>6</v>
      </c>
      <c r="E467" s="18">
        <f t="shared" si="173"/>
        <v>25572.226999999995</v>
      </c>
      <c r="F467" s="18">
        <f t="shared" si="173"/>
        <v>25572.226999999995</v>
      </c>
      <c r="G467" s="18">
        <f t="shared" ref="G467:H467" si="177">G472+G477+G482+G487</f>
        <v>0</v>
      </c>
      <c r="H467" s="18">
        <f t="shared" si="177"/>
        <v>25572.226999999995</v>
      </c>
      <c r="I467" s="48">
        <f t="shared" si="172"/>
        <v>100</v>
      </c>
      <c r="J467" s="12"/>
      <c r="K467" s="14"/>
      <c r="L467" s="14"/>
      <c r="M467" s="14"/>
      <c r="N467" s="14"/>
      <c r="O467" s="14"/>
      <c r="P467" s="14"/>
      <c r="Q467" s="112"/>
    </row>
    <row r="468" spans="1:17" ht="17.25" customHeight="1">
      <c r="A468" s="77"/>
      <c r="B468" s="73" t="s">
        <v>211</v>
      </c>
      <c r="C468" s="73" t="s">
        <v>61</v>
      </c>
      <c r="D468" s="5" t="s">
        <v>3</v>
      </c>
      <c r="E468" s="18">
        <f>E469+E470+E471+E472</f>
        <v>94269.247000000003</v>
      </c>
      <c r="F468" s="18">
        <f>F469+F470+F471+F472</f>
        <v>94269.244000000006</v>
      </c>
      <c r="G468" s="18">
        <f t="shared" si="157"/>
        <v>-2.9999999969732016E-3</v>
      </c>
      <c r="H468" s="18">
        <f>H469+H470+H471+H472</f>
        <v>94269.244000000006</v>
      </c>
      <c r="I468" s="48">
        <f t="shared" si="172"/>
        <v>100</v>
      </c>
      <c r="J468" s="12">
        <v>2</v>
      </c>
      <c r="K468" s="12">
        <v>2</v>
      </c>
      <c r="L468" s="12" t="s">
        <v>140</v>
      </c>
      <c r="M468" s="12">
        <v>2</v>
      </c>
      <c r="N468" s="12">
        <v>2</v>
      </c>
      <c r="O468" s="12">
        <v>13</v>
      </c>
      <c r="P468" s="12">
        <v>13</v>
      </c>
      <c r="Q468" s="69"/>
    </row>
    <row r="469" spans="1:17">
      <c r="A469" s="77"/>
      <c r="B469" s="73"/>
      <c r="C469" s="73"/>
      <c r="D469" s="19" t="s">
        <v>5</v>
      </c>
      <c r="E469" s="18">
        <v>68908.5</v>
      </c>
      <c r="F469" s="18">
        <v>68908.5</v>
      </c>
      <c r="G469" s="18">
        <f t="shared" si="157"/>
        <v>0</v>
      </c>
      <c r="H469" s="18">
        <v>68908.5</v>
      </c>
      <c r="I469" s="48">
        <f t="shared" si="172"/>
        <v>100</v>
      </c>
      <c r="J469" s="20"/>
      <c r="K469" s="12"/>
      <c r="L469" s="12"/>
      <c r="M469" s="12"/>
      <c r="N469" s="12"/>
      <c r="O469" s="12"/>
      <c r="P469" s="12"/>
      <c r="Q469" s="69"/>
    </row>
    <row r="470" spans="1:17">
      <c r="A470" s="77"/>
      <c r="B470" s="73"/>
      <c r="C470" s="73"/>
      <c r="D470" s="21" t="s">
        <v>4</v>
      </c>
      <c r="E470" s="18">
        <v>11764.82</v>
      </c>
      <c r="F470" s="18">
        <v>11764.816999999999</v>
      </c>
      <c r="G470" s="18">
        <f t="shared" si="157"/>
        <v>-3.0000000006111804E-3</v>
      </c>
      <c r="H470" s="18">
        <v>11764.816999999999</v>
      </c>
      <c r="I470" s="48">
        <f t="shared" si="172"/>
        <v>100</v>
      </c>
      <c r="J470" s="20"/>
      <c r="K470" s="12"/>
      <c r="L470" s="12"/>
      <c r="M470" s="12"/>
      <c r="N470" s="12"/>
      <c r="O470" s="12"/>
      <c r="P470" s="12"/>
      <c r="Q470" s="69"/>
    </row>
    <row r="471" spans="1:17">
      <c r="A471" s="77"/>
      <c r="B471" s="73"/>
      <c r="C471" s="73"/>
      <c r="D471" s="19" t="s">
        <v>7</v>
      </c>
      <c r="E471" s="18">
        <v>772.88699999999994</v>
      </c>
      <c r="F471" s="18">
        <v>772.88699999999994</v>
      </c>
      <c r="G471" s="18">
        <f t="shared" si="157"/>
        <v>0</v>
      </c>
      <c r="H471" s="18">
        <v>772.88699999999994</v>
      </c>
      <c r="I471" s="48">
        <f t="shared" si="172"/>
        <v>100</v>
      </c>
      <c r="J471" s="20"/>
      <c r="K471" s="12"/>
      <c r="L471" s="12"/>
      <c r="M471" s="12"/>
      <c r="N471" s="12"/>
      <c r="O471" s="12"/>
      <c r="P471" s="12"/>
      <c r="Q471" s="69"/>
    </row>
    <row r="472" spans="1:17" ht="25.5" customHeight="1">
      <c r="A472" s="77"/>
      <c r="B472" s="73"/>
      <c r="C472" s="73"/>
      <c r="D472" s="21" t="s">
        <v>6</v>
      </c>
      <c r="E472" s="18">
        <v>12823.04</v>
      </c>
      <c r="F472" s="18">
        <v>12823.04</v>
      </c>
      <c r="G472" s="18">
        <f t="shared" si="157"/>
        <v>0</v>
      </c>
      <c r="H472" s="18">
        <v>12823.04</v>
      </c>
      <c r="I472" s="48">
        <f t="shared" si="172"/>
        <v>100</v>
      </c>
      <c r="J472" s="20"/>
      <c r="K472" s="12"/>
      <c r="L472" s="12"/>
      <c r="M472" s="12"/>
      <c r="N472" s="12"/>
      <c r="O472" s="12"/>
      <c r="P472" s="12"/>
      <c r="Q472" s="69"/>
    </row>
    <row r="473" spans="1:17" ht="21.75" customHeight="1">
      <c r="A473" s="77"/>
      <c r="B473" s="73" t="s">
        <v>212</v>
      </c>
      <c r="C473" s="73" t="s">
        <v>61</v>
      </c>
      <c r="D473" s="5" t="s">
        <v>3</v>
      </c>
      <c r="E473" s="18">
        <f>E474+E475+E476+E477</f>
        <v>89013.3</v>
      </c>
      <c r="F473" s="18">
        <f>F474+F475+F476+F477</f>
        <v>89013.293999999994</v>
      </c>
      <c r="G473" s="18">
        <f t="shared" ref="G473:G512" si="178">F473-E473</f>
        <v>-6.0000000084983185E-3</v>
      </c>
      <c r="H473" s="18">
        <f>H474+H475+H476+H477</f>
        <v>89013.293999999994</v>
      </c>
      <c r="I473" s="48">
        <f t="shared" si="172"/>
        <v>100</v>
      </c>
      <c r="J473" s="12">
        <v>2</v>
      </c>
      <c r="K473" s="12">
        <v>2</v>
      </c>
      <c r="L473" s="12">
        <f t="shared" ref="L473:L508" si="179">(K473/J473)*100</f>
        <v>100</v>
      </c>
      <c r="M473" s="12">
        <v>1</v>
      </c>
      <c r="N473" s="12">
        <v>0</v>
      </c>
      <c r="O473" s="12">
        <v>14</v>
      </c>
      <c r="P473" s="12">
        <v>8</v>
      </c>
      <c r="Q473" s="69"/>
    </row>
    <row r="474" spans="1:17">
      <c r="A474" s="77"/>
      <c r="B474" s="73"/>
      <c r="C474" s="73"/>
      <c r="D474" s="19" t="s">
        <v>5</v>
      </c>
      <c r="E474" s="18">
        <v>75584.899999999994</v>
      </c>
      <c r="F474" s="18">
        <v>75584.899999999994</v>
      </c>
      <c r="G474" s="18">
        <f t="shared" si="178"/>
        <v>0</v>
      </c>
      <c r="H474" s="18">
        <v>75584.899999999994</v>
      </c>
      <c r="I474" s="48">
        <f t="shared" si="172"/>
        <v>100</v>
      </c>
      <c r="J474" s="20"/>
      <c r="K474" s="12"/>
      <c r="L474" s="12"/>
      <c r="M474" s="12"/>
      <c r="N474" s="12"/>
      <c r="O474" s="12"/>
      <c r="P474" s="12"/>
      <c r="Q474" s="69"/>
    </row>
    <row r="475" spans="1:17">
      <c r="A475" s="77"/>
      <c r="B475" s="73"/>
      <c r="C475" s="73"/>
      <c r="D475" s="21" t="s">
        <v>4</v>
      </c>
      <c r="E475" s="18">
        <v>1965.41</v>
      </c>
      <c r="F475" s="18">
        <v>1965.404</v>
      </c>
      <c r="G475" s="18">
        <f t="shared" si="178"/>
        <v>-6.0000000000854925E-3</v>
      </c>
      <c r="H475" s="18">
        <v>1965.404</v>
      </c>
      <c r="I475" s="48">
        <f t="shared" si="172"/>
        <v>100</v>
      </c>
      <c r="J475" s="20"/>
      <c r="K475" s="12"/>
      <c r="L475" s="12"/>
      <c r="M475" s="12"/>
      <c r="N475" s="12"/>
      <c r="O475" s="12"/>
      <c r="P475" s="12"/>
      <c r="Q475" s="69"/>
    </row>
    <row r="476" spans="1:17">
      <c r="A476" s="77"/>
      <c r="B476" s="73"/>
      <c r="C476" s="73"/>
      <c r="D476" s="19" t="s">
        <v>7</v>
      </c>
      <c r="E476" s="18">
        <v>2688.86</v>
      </c>
      <c r="F476" s="18">
        <v>2688.86</v>
      </c>
      <c r="G476" s="18">
        <f t="shared" si="178"/>
        <v>0</v>
      </c>
      <c r="H476" s="18">
        <v>2688.86</v>
      </c>
      <c r="I476" s="48">
        <f t="shared" si="172"/>
        <v>100</v>
      </c>
      <c r="J476" s="20"/>
      <c r="K476" s="12"/>
      <c r="L476" s="12"/>
      <c r="M476" s="12"/>
      <c r="N476" s="12"/>
      <c r="O476" s="12"/>
      <c r="P476" s="12"/>
      <c r="Q476" s="69"/>
    </row>
    <row r="477" spans="1:17" ht="22.5" customHeight="1">
      <c r="A477" s="77"/>
      <c r="B477" s="73"/>
      <c r="C477" s="73"/>
      <c r="D477" s="21" t="s">
        <v>6</v>
      </c>
      <c r="E477" s="23">
        <v>8774.1299999999992</v>
      </c>
      <c r="F477" s="23">
        <v>8774.1299999999992</v>
      </c>
      <c r="G477" s="23">
        <f t="shared" si="178"/>
        <v>0</v>
      </c>
      <c r="H477" s="23">
        <v>8774.1299999999992</v>
      </c>
      <c r="I477" s="49">
        <f t="shared" si="172"/>
        <v>100</v>
      </c>
      <c r="J477" s="12"/>
      <c r="K477" s="12"/>
      <c r="L477" s="12"/>
      <c r="M477" s="12"/>
      <c r="N477" s="12"/>
      <c r="O477" s="12"/>
      <c r="P477" s="12"/>
      <c r="Q477" s="69"/>
    </row>
    <row r="478" spans="1:17" ht="18" customHeight="1">
      <c r="A478" s="77"/>
      <c r="B478" s="73" t="s">
        <v>213</v>
      </c>
      <c r="C478" s="73" t="s">
        <v>115</v>
      </c>
      <c r="D478" s="5" t="s">
        <v>3</v>
      </c>
      <c r="E478" s="18">
        <f>E479+E480+E481+E482</f>
        <v>25323.667999999998</v>
      </c>
      <c r="F478" s="18">
        <f>F479+F480+F481+F482</f>
        <v>24905.067999999999</v>
      </c>
      <c r="G478" s="18">
        <f t="shared" si="178"/>
        <v>-418.59999999999854</v>
      </c>
      <c r="H478" s="18">
        <f>H479+H480+H481+H482</f>
        <v>24896.475999999999</v>
      </c>
      <c r="I478" s="48">
        <f t="shared" si="172"/>
        <v>99.965500997628283</v>
      </c>
      <c r="J478" s="12">
        <v>0</v>
      </c>
      <c r="K478" s="12">
        <v>0</v>
      </c>
      <c r="L478" s="12"/>
      <c r="M478" s="12">
        <v>1</v>
      </c>
      <c r="N478" s="12">
        <v>1</v>
      </c>
      <c r="O478" s="12">
        <v>7</v>
      </c>
      <c r="P478" s="12">
        <v>7</v>
      </c>
      <c r="Q478" s="69"/>
    </row>
    <row r="479" spans="1:17">
      <c r="A479" s="77"/>
      <c r="B479" s="73"/>
      <c r="C479" s="73"/>
      <c r="D479" s="19" t="s">
        <v>5</v>
      </c>
      <c r="E479" s="18">
        <v>22616.5</v>
      </c>
      <c r="F479" s="18">
        <v>22197.9</v>
      </c>
      <c r="G479" s="18">
        <f t="shared" si="178"/>
        <v>-418.59999999999854</v>
      </c>
      <c r="H479" s="18">
        <v>22197.850999999999</v>
      </c>
      <c r="I479" s="48">
        <f t="shared" si="172"/>
        <v>99.999779258398306</v>
      </c>
      <c r="J479" s="20"/>
      <c r="K479" s="12"/>
      <c r="L479" s="12"/>
      <c r="M479" s="12"/>
      <c r="N479" s="12"/>
      <c r="O479" s="12"/>
      <c r="P479" s="12"/>
      <c r="Q479" s="69"/>
    </row>
    <row r="480" spans="1:17">
      <c r="A480" s="77"/>
      <c r="B480" s="73"/>
      <c r="C480" s="73"/>
      <c r="D480" s="21" t="s">
        <v>4</v>
      </c>
      <c r="E480" s="18">
        <v>461.56400000000002</v>
      </c>
      <c r="F480" s="18">
        <v>461.56400000000002</v>
      </c>
      <c r="G480" s="18">
        <f t="shared" si="178"/>
        <v>0</v>
      </c>
      <c r="H480" s="18">
        <v>453.02100000000002</v>
      </c>
      <c r="I480" s="48">
        <f t="shared" si="172"/>
        <v>98.149119082077448</v>
      </c>
      <c r="J480" s="20"/>
      <c r="K480" s="12"/>
      <c r="L480" s="12"/>
      <c r="M480" s="12"/>
      <c r="N480" s="12"/>
      <c r="O480" s="12"/>
      <c r="P480" s="12"/>
      <c r="Q480" s="69"/>
    </row>
    <row r="481" spans="1:17">
      <c r="A481" s="77"/>
      <c r="B481" s="73"/>
      <c r="C481" s="73"/>
      <c r="D481" s="19" t="s">
        <v>7</v>
      </c>
      <c r="E481" s="18">
        <v>253.23699999999999</v>
      </c>
      <c r="F481" s="18">
        <v>253.23699999999999</v>
      </c>
      <c r="G481" s="18">
        <f t="shared" si="178"/>
        <v>0</v>
      </c>
      <c r="H481" s="18">
        <v>253.23699999999999</v>
      </c>
      <c r="I481" s="48">
        <f t="shared" si="172"/>
        <v>100</v>
      </c>
      <c r="J481" s="20"/>
      <c r="K481" s="12"/>
      <c r="L481" s="12"/>
      <c r="M481" s="12"/>
      <c r="N481" s="12"/>
      <c r="O481" s="12"/>
      <c r="P481" s="12"/>
      <c r="Q481" s="69"/>
    </row>
    <row r="482" spans="1:17" ht="27" customHeight="1">
      <c r="A482" s="77"/>
      <c r="B482" s="73"/>
      <c r="C482" s="73"/>
      <c r="D482" s="21" t="s">
        <v>6</v>
      </c>
      <c r="E482" s="18">
        <v>1992.367</v>
      </c>
      <c r="F482" s="18">
        <v>1992.367</v>
      </c>
      <c r="G482" s="18">
        <f t="shared" si="178"/>
        <v>0</v>
      </c>
      <c r="H482" s="18">
        <v>1992.367</v>
      </c>
      <c r="I482" s="48">
        <f t="shared" si="172"/>
        <v>100</v>
      </c>
      <c r="J482" s="12"/>
      <c r="K482" s="12"/>
      <c r="L482" s="12"/>
      <c r="M482" s="12"/>
      <c r="N482" s="12"/>
      <c r="O482" s="12"/>
      <c r="P482" s="12"/>
      <c r="Q482" s="69"/>
    </row>
    <row r="483" spans="1:17" ht="17.25" customHeight="1">
      <c r="A483" s="77"/>
      <c r="B483" s="73" t="s">
        <v>214</v>
      </c>
      <c r="C483" s="73" t="s">
        <v>61</v>
      </c>
      <c r="D483" s="5" t="s">
        <v>3</v>
      </c>
      <c r="E483" s="18">
        <f>E484+E485+E486+E487</f>
        <v>7848.4600000000009</v>
      </c>
      <c r="F483" s="18">
        <f>F484+F485+F486+F487</f>
        <v>7848.4590000000007</v>
      </c>
      <c r="G483" s="18">
        <f t="shared" si="178"/>
        <v>-1.0000000002037268E-3</v>
      </c>
      <c r="H483" s="18">
        <f>H484+H485+H486+H487</f>
        <v>7848.4590000000007</v>
      </c>
      <c r="I483" s="48">
        <f t="shared" si="172"/>
        <v>100</v>
      </c>
      <c r="J483" s="12">
        <v>2</v>
      </c>
      <c r="K483" s="12">
        <v>2</v>
      </c>
      <c r="L483" s="12">
        <f t="shared" si="179"/>
        <v>100</v>
      </c>
      <c r="M483" s="12">
        <v>1</v>
      </c>
      <c r="N483" s="12">
        <v>1</v>
      </c>
      <c r="O483" s="12">
        <v>8</v>
      </c>
      <c r="P483" s="12">
        <v>8</v>
      </c>
      <c r="Q483" s="69"/>
    </row>
    <row r="484" spans="1:17" ht="22.5" customHeight="1">
      <c r="A484" s="77"/>
      <c r="B484" s="73"/>
      <c r="C484" s="73"/>
      <c r="D484" s="19" t="s">
        <v>5</v>
      </c>
      <c r="E484" s="18">
        <v>4979.3</v>
      </c>
      <c r="F484" s="18">
        <v>4979.3</v>
      </c>
      <c r="G484" s="18">
        <f t="shared" si="178"/>
        <v>0</v>
      </c>
      <c r="H484" s="18">
        <v>4979.3</v>
      </c>
      <c r="I484" s="48">
        <f t="shared" si="172"/>
        <v>100</v>
      </c>
      <c r="J484" s="20"/>
      <c r="K484" s="12"/>
      <c r="L484" s="12"/>
      <c r="M484" s="12"/>
      <c r="N484" s="12"/>
      <c r="O484" s="12"/>
      <c r="P484" s="12"/>
      <c r="Q484" s="69"/>
    </row>
    <row r="485" spans="1:17">
      <c r="A485" s="77"/>
      <c r="B485" s="73"/>
      <c r="C485" s="73"/>
      <c r="D485" s="21" t="s">
        <v>4</v>
      </c>
      <c r="E485" s="18">
        <v>101.62</v>
      </c>
      <c r="F485" s="18">
        <v>101.619</v>
      </c>
      <c r="G485" s="18">
        <f t="shared" si="178"/>
        <v>-1.0000000000047748E-3</v>
      </c>
      <c r="H485" s="18">
        <v>101.619</v>
      </c>
      <c r="I485" s="48">
        <f t="shared" si="172"/>
        <v>100</v>
      </c>
      <c r="J485" s="20"/>
      <c r="K485" s="12"/>
      <c r="L485" s="12"/>
      <c r="M485" s="12"/>
      <c r="N485" s="12"/>
      <c r="O485" s="12"/>
      <c r="P485" s="12"/>
      <c r="Q485" s="69"/>
    </row>
    <row r="486" spans="1:17">
      <c r="A486" s="77"/>
      <c r="B486" s="73"/>
      <c r="C486" s="73"/>
      <c r="D486" s="19" t="s">
        <v>7</v>
      </c>
      <c r="E486" s="18">
        <v>784.85</v>
      </c>
      <c r="F486" s="18">
        <v>784.85</v>
      </c>
      <c r="G486" s="18">
        <f t="shared" si="178"/>
        <v>0</v>
      </c>
      <c r="H486" s="18">
        <v>784.85</v>
      </c>
      <c r="I486" s="48">
        <f t="shared" si="172"/>
        <v>100</v>
      </c>
      <c r="J486" s="20"/>
      <c r="K486" s="12"/>
      <c r="L486" s="12"/>
      <c r="M486" s="12"/>
      <c r="N486" s="12"/>
      <c r="O486" s="12"/>
      <c r="P486" s="12"/>
      <c r="Q486" s="69"/>
    </row>
    <row r="487" spans="1:17" ht="23.25" customHeight="1">
      <c r="A487" s="77"/>
      <c r="B487" s="73"/>
      <c r="C487" s="73"/>
      <c r="D487" s="21" t="s">
        <v>6</v>
      </c>
      <c r="E487" s="18">
        <v>1982.69</v>
      </c>
      <c r="F487" s="18">
        <v>1982.69</v>
      </c>
      <c r="G487" s="18">
        <f t="shared" si="178"/>
        <v>0</v>
      </c>
      <c r="H487" s="18">
        <v>1982.69</v>
      </c>
      <c r="I487" s="48">
        <f t="shared" si="172"/>
        <v>100</v>
      </c>
      <c r="J487" s="12"/>
      <c r="K487" s="12"/>
      <c r="L487" s="12"/>
      <c r="M487" s="12"/>
      <c r="N487" s="12"/>
      <c r="O487" s="12"/>
      <c r="P487" s="12"/>
      <c r="Q487" s="69"/>
    </row>
    <row r="488" spans="1:17" ht="19.5" customHeight="1">
      <c r="A488" s="79" t="s">
        <v>152</v>
      </c>
      <c r="B488" s="79" t="s">
        <v>181</v>
      </c>
      <c r="C488" s="79" t="s">
        <v>62</v>
      </c>
      <c r="D488" s="5" t="s">
        <v>3</v>
      </c>
      <c r="E488" s="6">
        <f>E489+E490+E491+E492</f>
        <v>1153741.28</v>
      </c>
      <c r="F488" s="6">
        <f>F489+F490+F491+F492</f>
        <v>1161217.2059999998</v>
      </c>
      <c r="G488" s="6">
        <f t="shared" ref="G488:H488" si="180">G489+G490+G491+G492</f>
        <v>7475.9260000000313</v>
      </c>
      <c r="H488" s="6">
        <f t="shared" si="180"/>
        <v>1156822.5009999999</v>
      </c>
      <c r="I488" s="17">
        <f t="shared" si="172"/>
        <v>99.621543241239237</v>
      </c>
      <c r="J488" s="14">
        <v>21</v>
      </c>
      <c r="K488" s="14">
        <v>21</v>
      </c>
      <c r="L488" s="41">
        <f t="shared" si="179"/>
        <v>100</v>
      </c>
      <c r="M488" s="14">
        <v>16</v>
      </c>
      <c r="N488" s="14">
        <v>14</v>
      </c>
      <c r="O488" s="14">
        <v>41</v>
      </c>
      <c r="P488" s="14">
        <v>41</v>
      </c>
      <c r="Q488" s="106" t="s">
        <v>292</v>
      </c>
    </row>
    <row r="489" spans="1:17">
      <c r="A489" s="79"/>
      <c r="B489" s="79"/>
      <c r="C489" s="79"/>
      <c r="D489" s="19" t="s">
        <v>5</v>
      </c>
      <c r="E489" s="18">
        <v>0</v>
      </c>
      <c r="F489" s="18">
        <v>0</v>
      </c>
      <c r="G489" s="18">
        <f t="shared" si="178"/>
        <v>0</v>
      </c>
      <c r="H489" s="18">
        <v>0</v>
      </c>
      <c r="I489" s="48" t="s">
        <v>140</v>
      </c>
      <c r="J489" s="11">
        <v>5</v>
      </c>
      <c r="K489" s="12">
        <v>5</v>
      </c>
      <c r="L489" s="12">
        <f t="shared" si="179"/>
        <v>100</v>
      </c>
      <c r="M489" s="14"/>
      <c r="N489" s="14"/>
      <c r="O489" s="14"/>
      <c r="P489" s="14"/>
      <c r="Q489" s="111"/>
    </row>
    <row r="490" spans="1:17" ht="54.75" customHeight="1">
      <c r="A490" s="79"/>
      <c r="B490" s="79"/>
      <c r="C490" s="79"/>
      <c r="D490" s="21" t="s">
        <v>4</v>
      </c>
      <c r="E490" s="18">
        <f>E495+E500+E505+E510+E515+E520</f>
        <v>1153741.28</v>
      </c>
      <c r="F490" s="18">
        <f>F495+F500+F505+F510+F515+F520</f>
        <v>1161217.2059999998</v>
      </c>
      <c r="G490" s="18">
        <f t="shared" ref="G490:H490" si="181">G495+G500+G505+G510+G515+G520</f>
        <v>7475.9260000000313</v>
      </c>
      <c r="H490" s="18">
        <f t="shared" si="181"/>
        <v>1156822.5009999999</v>
      </c>
      <c r="I490" s="48">
        <f t="shared" si="172"/>
        <v>99.621543241239237</v>
      </c>
      <c r="J490" s="15"/>
      <c r="K490" s="14"/>
      <c r="L490" s="14"/>
      <c r="M490" s="14"/>
      <c r="N490" s="14"/>
      <c r="O490" s="14"/>
      <c r="P490" s="14"/>
      <c r="Q490" s="111"/>
    </row>
    <row r="491" spans="1:17">
      <c r="A491" s="79"/>
      <c r="B491" s="79"/>
      <c r="C491" s="79"/>
      <c r="D491" s="19" t="s">
        <v>7</v>
      </c>
      <c r="E491" s="18">
        <v>0</v>
      </c>
      <c r="F491" s="18">
        <v>0</v>
      </c>
      <c r="G491" s="18">
        <f t="shared" si="178"/>
        <v>0</v>
      </c>
      <c r="H491" s="18">
        <v>0</v>
      </c>
      <c r="I491" s="48" t="s">
        <v>140</v>
      </c>
      <c r="J491" s="15"/>
      <c r="K491" s="14"/>
      <c r="L491" s="14"/>
      <c r="M491" s="14"/>
      <c r="N491" s="14"/>
      <c r="O491" s="14"/>
      <c r="P491" s="14"/>
      <c r="Q491" s="111"/>
    </row>
    <row r="492" spans="1:17" ht="23.25" customHeight="1">
      <c r="A492" s="79"/>
      <c r="B492" s="79"/>
      <c r="C492" s="79"/>
      <c r="D492" s="21" t="s">
        <v>6</v>
      </c>
      <c r="E492" s="23">
        <v>0</v>
      </c>
      <c r="F492" s="23">
        <v>0</v>
      </c>
      <c r="G492" s="23">
        <f t="shared" si="178"/>
        <v>0</v>
      </c>
      <c r="H492" s="23">
        <v>0</v>
      </c>
      <c r="I492" s="49" t="s">
        <v>140</v>
      </c>
      <c r="J492" s="14"/>
      <c r="K492" s="14"/>
      <c r="L492" s="14"/>
      <c r="M492" s="14"/>
      <c r="N492" s="14"/>
      <c r="O492" s="14"/>
      <c r="P492" s="14"/>
      <c r="Q492" s="112"/>
    </row>
    <row r="493" spans="1:17" ht="23.25" customHeight="1">
      <c r="A493" s="92"/>
      <c r="B493" s="73" t="s">
        <v>257</v>
      </c>
      <c r="C493" s="73" t="s">
        <v>62</v>
      </c>
      <c r="D493" s="19" t="s">
        <v>3</v>
      </c>
      <c r="E493" s="18">
        <f>E494+E495+E496+E497</f>
        <v>15543.7</v>
      </c>
      <c r="F493" s="18">
        <f>F494+F495+F496+F497</f>
        <v>15543.7</v>
      </c>
      <c r="G493" s="18"/>
      <c r="H493" s="18">
        <f>H494+H495+H496+H497</f>
        <v>15543.7</v>
      </c>
      <c r="I493" s="48">
        <f t="shared" si="172"/>
        <v>100</v>
      </c>
      <c r="J493" s="12">
        <v>2</v>
      </c>
      <c r="K493" s="12">
        <v>2</v>
      </c>
      <c r="L493" s="12">
        <f t="shared" si="179"/>
        <v>100</v>
      </c>
      <c r="M493" s="12">
        <v>1</v>
      </c>
      <c r="N493" s="12">
        <v>1</v>
      </c>
      <c r="O493" s="12">
        <v>8</v>
      </c>
      <c r="P493" s="12">
        <v>8</v>
      </c>
      <c r="Q493" s="69"/>
    </row>
    <row r="494" spans="1:17" ht="23.25" customHeight="1">
      <c r="A494" s="93"/>
      <c r="B494" s="73"/>
      <c r="C494" s="73"/>
      <c r="D494" s="19" t="s">
        <v>5</v>
      </c>
      <c r="E494" s="18">
        <v>0</v>
      </c>
      <c r="F494" s="18">
        <v>0</v>
      </c>
      <c r="G494" s="42"/>
      <c r="H494" s="18">
        <v>0</v>
      </c>
      <c r="I494" s="28" t="s">
        <v>140</v>
      </c>
      <c r="J494" s="14"/>
      <c r="K494" s="14"/>
      <c r="L494" s="14"/>
      <c r="M494" s="14"/>
      <c r="N494" s="14"/>
      <c r="O494" s="14"/>
      <c r="P494" s="14"/>
      <c r="Q494" s="69"/>
    </row>
    <row r="495" spans="1:17" ht="23.25" customHeight="1">
      <c r="A495" s="93"/>
      <c r="B495" s="73"/>
      <c r="C495" s="73"/>
      <c r="D495" s="21" t="s">
        <v>4</v>
      </c>
      <c r="E495" s="23">
        <v>15543.7</v>
      </c>
      <c r="F495" s="23">
        <v>15543.7</v>
      </c>
      <c r="G495" s="42"/>
      <c r="H495" s="23">
        <v>15543.7</v>
      </c>
      <c r="I495" s="48">
        <f t="shared" si="172"/>
        <v>100</v>
      </c>
      <c r="J495" s="14"/>
      <c r="K495" s="14"/>
      <c r="L495" s="14"/>
      <c r="M495" s="14"/>
      <c r="N495" s="14"/>
      <c r="O495" s="14"/>
      <c r="P495" s="14"/>
      <c r="Q495" s="69"/>
    </row>
    <row r="496" spans="1:17" ht="23.25" customHeight="1">
      <c r="A496" s="93"/>
      <c r="B496" s="73"/>
      <c r="C496" s="73"/>
      <c r="D496" s="19" t="s">
        <v>7</v>
      </c>
      <c r="E496" s="18">
        <v>0</v>
      </c>
      <c r="F496" s="18">
        <v>0</v>
      </c>
      <c r="G496" s="42"/>
      <c r="H496" s="18">
        <v>0</v>
      </c>
      <c r="I496" s="28" t="s">
        <v>140</v>
      </c>
      <c r="J496" s="14"/>
      <c r="K496" s="14"/>
      <c r="L496" s="14"/>
      <c r="M496" s="14"/>
      <c r="N496" s="14"/>
      <c r="O496" s="14"/>
      <c r="P496" s="14"/>
      <c r="Q496" s="69"/>
    </row>
    <row r="497" spans="1:17" ht="23.25" customHeight="1">
      <c r="A497" s="94"/>
      <c r="B497" s="73"/>
      <c r="C497" s="73"/>
      <c r="D497" s="21" t="s">
        <v>6</v>
      </c>
      <c r="E497" s="18">
        <v>0</v>
      </c>
      <c r="F497" s="18">
        <v>0</v>
      </c>
      <c r="G497" s="42"/>
      <c r="H497" s="18">
        <v>0</v>
      </c>
      <c r="I497" s="28" t="s">
        <v>140</v>
      </c>
      <c r="J497" s="14"/>
      <c r="K497" s="14"/>
      <c r="L497" s="14"/>
      <c r="M497" s="14"/>
      <c r="N497" s="14"/>
      <c r="O497" s="14"/>
      <c r="P497" s="14"/>
      <c r="Q497" s="69"/>
    </row>
    <row r="498" spans="1:17" ht="21" customHeight="1">
      <c r="A498" s="77"/>
      <c r="B498" s="73" t="s">
        <v>63</v>
      </c>
      <c r="C498" s="73" t="s">
        <v>62</v>
      </c>
      <c r="D498" s="5" t="s">
        <v>3</v>
      </c>
      <c r="E498" s="18">
        <f>E499+E500+E501+E502</f>
        <v>343610.31</v>
      </c>
      <c r="F498" s="18">
        <f>F499+F500+F501</f>
        <v>343006.82</v>
      </c>
      <c r="G498" s="18">
        <f t="shared" si="178"/>
        <v>-603.48999999999069</v>
      </c>
      <c r="H498" s="18">
        <f>H499+H500+H501+H502</f>
        <v>341741.39</v>
      </c>
      <c r="I498" s="48">
        <f t="shared" si="172"/>
        <v>99.63107730627631</v>
      </c>
      <c r="J498" s="11">
        <v>6</v>
      </c>
      <c r="K498" s="12">
        <v>6</v>
      </c>
      <c r="L498" s="12">
        <f t="shared" si="179"/>
        <v>100</v>
      </c>
      <c r="M498" s="12">
        <v>7</v>
      </c>
      <c r="N498" s="12">
        <v>6</v>
      </c>
      <c r="O498" s="12">
        <v>13</v>
      </c>
      <c r="P498" s="12">
        <v>13</v>
      </c>
      <c r="Q498" s="69"/>
    </row>
    <row r="499" spans="1:17">
      <c r="A499" s="77"/>
      <c r="B499" s="73"/>
      <c r="C499" s="73"/>
      <c r="D499" s="19" t="s">
        <v>5</v>
      </c>
      <c r="E499" s="18">
        <v>0</v>
      </c>
      <c r="F499" s="18">
        <v>0</v>
      </c>
      <c r="G499" s="18">
        <f t="shared" si="178"/>
        <v>0</v>
      </c>
      <c r="H499" s="18">
        <v>0</v>
      </c>
      <c r="I499" s="48" t="s">
        <v>140</v>
      </c>
      <c r="J499" s="20"/>
      <c r="K499" s="12"/>
      <c r="L499" s="12"/>
      <c r="M499" s="12"/>
      <c r="N499" s="12"/>
      <c r="O499" s="12"/>
      <c r="P499" s="12"/>
      <c r="Q499" s="69"/>
    </row>
    <row r="500" spans="1:17">
      <c r="A500" s="77"/>
      <c r="B500" s="73"/>
      <c r="C500" s="73"/>
      <c r="D500" s="21" t="s">
        <v>4</v>
      </c>
      <c r="E500" s="18">
        <v>343610.31</v>
      </c>
      <c r="F500" s="18">
        <v>343006.82</v>
      </c>
      <c r="G500" s="18">
        <f t="shared" si="178"/>
        <v>-603.48999999999069</v>
      </c>
      <c r="H500" s="18">
        <v>341741.39</v>
      </c>
      <c r="I500" s="48">
        <f t="shared" si="172"/>
        <v>99.63107730627631</v>
      </c>
      <c r="J500" s="20"/>
      <c r="K500" s="12"/>
      <c r="L500" s="12"/>
      <c r="M500" s="12"/>
      <c r="N500" s="12"/>
      <c r="O500" s="12"/>
      <c r="P500" s="12"/>
      <c r="Q500" s="69"/>
    </row>
    <row r="501" spans="1:17">
      <c r="A501" s="77"/>
      <c r="B501" s="73"/>
      <c r="C501" s="73"/>
      <c r="D501" s="19" t="s">
        <v>7</v>
      </c>
      <c r="E501" s="18">
        <v>0</v>
      </c>
      <c r="F501" s="18">
        <v>0</v>
      </c>
      <c r="G501" s="18">
        <f t="shared" si="178"/>
        <v>0</v>
      </c>
      <c r="H501" s="18">
        <v>0</v>
      </c>
      <c r="I501" s="48" t="s">
        <v>140</v>
      </c>
      <c r="J501" s="20"/>
      <c r="K501" s="12"/>
      <c r="L501" s="12"/>
      <c r="M501" s="12"/>
      <c r="N501" s="12"/>
      <c r="O501" s="12"/>
      <c r="P501" s="12"/>
      <c r="Q501" s="69"/>
    </row>
    <row r="502" spans="1:17" ht="24" customHeight="1">
      <c r="A502" s="77"/>
      <c r="B502" s="73"/>
      <c r="C502" s="73"/>
      <c r="D502" s="23" t="s">
        <v>6</v>
      </c>
      <c r="E502" s="23">
        <v>0</v>
      </c>
      <c r="F502" s="23">
        <v>0</v>
      </c>
      <c r="G502" s="23">
        <f t="shared" si="178"/>
        <v>0</v>
      </c>
      <c r="H502" s="23">
        <v>0</v>
      </c>
      <c r="I502" s="49" t="s">
        <v>140</v>
      </c>
      <c r="J502" s="12"/>
      <c r="K502" s="12"/>
      <c r="L502" s="12"/>
      <c r="M502" s="12"/>
      <c r="N502" s="12"/>
      <c r="O502" s="12"/>
      <c r="P502" s="12"/>
      <c r="Q502" s="69"/>
    </row>
    <row r="503" spans="1:17" ht="21" customHeight="1">
      <c r="A503" s="77"/>
      <c r="B503" s="73" t="s">
        <v>64</v>
      </c>
      <c r="C503" s="73" t="s">
        <v>62</v>
      </c>
      <c r="D503" s="5" t="s">
        <v>3</v>
      </c>
      <c r="E503" s="18">
        <f>E504+E505+E506+E507</f>
        <v>747431.95</v>
      </c>
      <c r="F503" s="18">
        <f>F504+F505+F506</f>
        <v>750903.47</v>
      </c>
      <c r="G503" s="18">
        <f t="shared" si="178"/>
        <v>3471.5200000000186</v>
      </c>
      <c r="H503" s="18">
        <f>H504+H505+H506</f>
        <v>747952.57</v>
      </c>
      <c r="I503" s="48">
        <f t="shared" si="172"/>
        <v>99.607020060780911</v>
      </c>
      <c r="J503" s="11">
        <v>2</v>
      </c>
      <c r="K503" s="12">
        <v>2</v>
      </c>
      <c r="L503" s="12">
        <f t="shared" si="179"/>
        <v>100</v>
      </c>
      <c r="M503" s="12">
        <v>2</v>
      </c>
      <c r="N503" s="12">
        <v>2</v>
      </c>
      <c r="O503" s="12">
        <v>0</v>
      </c>
      <c r="P503" s="12">
        <v>0</v>
      </c>
      <c r="Q503" s="69"/>
    </row>
    <row r="504" spans="1:17">
      <c r="A504" s="77"/>
      <c r="B504" s="73"/>
      <c r="C504" s="73"/>
      <c r="D504" s="19" t="s">
        <v>5</v>
      </c>
      <c r="E504" s="18">
        <v>0</v>
      </c>
      <c r="F504" s="18">
        <v>0</v>
      </c>
      <c r="G504" s="18">
        <f t="shared" si="178"/>
        <v>0</v>
      </c>
      <c r="H504" s="18">
        <v>0</v>
      </c>
      <c r="I504" s="48" t="s">
        <v>140</v>
      </c>
      <c r="J504" s="20"/>
      <c r="K504" s="12"/>
      <c r="L504" s="12"/>
      <c r="M504" s="12"/>
      <c r="N504" s="12"/>
      <c r="O504" s="12"/>
      <c r="P504" s="12"/>
      <c r="Q504" s="69"/>
    </row>
    <row r="505" spans="1:17">
      <c r="A505" s="77"/>
      <c r="B505" s="73"/>
      <c r="C505" s="73"/>
      <c r="D505" s="21" t="s">
        <v>4</v>
      </c>
      <c r="E505" s="18">
        <v>747431.95</v>
      </c>
      <c r="F505" s="18">
        <v>750903.47</v>
      </c>
      <c r="G505" s="18">
        <f t="shared" si="178"/>
        <v>3471.5200000000186</v>
      </c>
      <c r="H505" s="18">
        <v>747952.57</v>
      </c>
      <c r="I505" s="48">
        <f t="shared" si="172"/>
        <v>99.607020060780911</v>
      </c>
      <c r="J505" s="20"/>
      <c r="K505" s="12"/>
      <c r="L505" s="12"/>
      <c r="M505" s="12"/>
      <c r="N505" s="12"/>
      <c r="O505" s="12"/>
      <c r="P505" s="12"/>
      <c r="Q505" s="69"/>
    </row>
    <row r="506" spans="1:17">
      <c r="A506" s="77"/>
      <c r="B506" s="73"/>
      <c r="C506" s="73"/>
      <c r="D506" s="19" t="s">
        <v>7</v>
      </c>
      <c r="E506" s="18">
        <v>0</v>
      </c>
      <c r="F506" s="18">
        <v>0</v>
      </c>
      <c r="G506" s="18">
        <f t="shared" si="178"/>
        <v>0</v>
      </c>
      <c r="H506" s="18">
        <v>0</v>
      </c>
      <c r="I506" s="48" t="s">
        <v>140</v>
      </c>
      <c r="J506" s="20"/>
      <c r="K506" s="12"/>
      <c r="L506" s="12"/>
      <c r="M506" s="12"/>
      <c r="N506" s="12"/>
      <c r="O506" s="12"/>
      <c r="P506" s="12"/>
      <c r="Q506" s="69"/>
    </row>
    <row r="507" spans="1:17" ht="22.5" customHeight="1">
      <c r="A507" s="77"/>
      <c r="B507" s="73"/>
      <c r="C507" s="73"/>
      <c r="D507" s="23" t="s">
        <v>6</v>
      </c>
      <c r="E507" s="18">
        <v>0</v>
      </c>
      <c r="F507" s="18">
        <v>0</v>
      </c>
      <c r="G507" s="18">
        <f t="shared" si="178"/>
        <v>0</v>
      </c>
      <c r="H507" s="18">
        <v>0</v>
      </c>
      <c r="I507" s="48" t="s">
        <v>140</v>
      </c>
      <c r="J507" s="12"/>
      <c r="K507" s="12"/>
      <c r="L507" s="12"/>
      <c r="M507" s="12"/>
      <c r="N507" s="12"/>
      <c r="O507" s="12"/>
      <c r="P507" s="12"/>
      <c r="Q507" s="69"/>
    </row>
    <row r="508" spans="1:17" ht="18" customHeight="1">
      <c r="A508" s="77"/>
      <c r="B508" s="73" t="s">
        <v>65</v>
      </c>
      <c r="C508" s="73" t="s">
        <v>182</v>
      </c>
      <c r="D508" s="5" t="s">
        <v>3</v>
      </c>
      <c r="E508" s="18">
        <f>E509+E510+E511+E512</f>
        <v>950</v>
      </c>
      <c r="F508" s="18">
        <v>921.13</v>
      </c>
      <c r="G508" s="18">
        <f t="shared" si="178"/>
        <v>-28.870000000000005</v>
      </c>
      <c r="H508" s="18">
        <f>H509+H510+H511</f>
        <v>921.12</v>
      </c>
      <c r="I508" s="48">
        <f t="shared" si="172"/>
        <v>99.998914376906626</v>
      </c>
      <c r="J508" s="11">
        <v>2</v>
      </c>
      <c r="K508" s="12">
        <v>2</v>
      </c>
      <c r="L508" s="12">
        <f t="shared" si="179"/>
        <v>100</v>
      </c>
      <c r="M508" s="12">
        <v>2</v>
      </c>
      <c r="N508" s="12">
        <v>2</v>
      </c>
      <c r="O508" s="12">
        <v>8</v>
      </c>
      <c r="P508" s="12">
        <v>8</v>
      </c>
      <c r="Q508" s="69"/>
    </row>
    <row r="509" spans="1:17">
      <c r="A509" s="77"/>
      <c r="B509" s="73"/>
      <c r="C509" s="73"/>
      <c r="D509" s="19" t="s">
        <v>5</v>
      </c>
      <c r="E509" s="18">
        <v>0</v>
      </c>
      <c r="F509" s="18">
        <v>0</v>
      </c>
      <c r="G509" s="18">
        <f t="shared" si="178"/>
        <v>0</v>
      </c>
      <c r="H509" s="18">
        <v>0</v>
      </c>
      <c r="I509" s="48" t="s">
        <v>140</v>
      </c>
      <c r="J509" s="20"/>
      <c r="K509" s="12"/>
      <c r="L509" s="12"/>
      <c r="M509" s="12"/>
      <c r="N509" s="12"/>
      <c r="O509" s="12"/>
      <c r="P509" s="12"/>
      <c r="Q509" s="69"/>
    </row>
    <row r="510" spans="1:17">
      <c r="A510" s="77"/>
      <c r="B510" s="73"/>
      <c r="C510" s="73"/>
      <c r="D510" s="21" t="s">
        <v>4</v>
      </c>
      <c r="E510" s="18">
        <v>950</v>
      </c>
      <c r="F510" s="18">
        <v>921.13</v>
      </c>
      <c r="G510" s="18">
        <f t="shared" si="178"/>
        <v>-28.870000000000005</v>
      </c>
      <c r="H510" s="18">
        <v>921.12</v>
      </c>
      <c r="I510" s="48">
        <f t="shared" si="172"/>
        <v>99.998914376906626</v>
      </c>
      <c r="J510" s="20"/>
      <c r="K510" s="12"/>
      <c r="L510" s="12"/>
      <c r="M510" s="12"/>
      <c r="N510" s="12"/>
      <c r="O510" s="12"/>
      <c r="P510" s="12"/>
      <c r="Q510" s="69"/>
    </row>
    <row r="511" spans="1:17">
      <c r="A511" s="77"/>
      <c r="B511" s="73"/>
      <c r="C511" s="73"/>
      <c r="D511" s="19" t="s">
        <v>7</v>
      </c>
      <c r="E511" s="18">
        <v>0</v>
      </c>
      <c r="F511" s="18">
        <v>0</v>
      </c>
      <c r="G511" s="18">
        <f t="shared" si="178"/>
        <v>0</v>
      </c>
      <c r="H511" s="18">
        <v>0</v>
      </c>
      <c r="I511" s="48" t="s">
        <v>140</v>
      </c>
      <c r="J511" s="20"/>
      <c r="K511" s="12"/>
      <c r="L511" s="12"/>
      <c r="M511" s="12"/>
      <c r="N511" s="12"/>
      <c r="O511" s="12"/>
      <c r="P511" s="12"/>
      <c r="Q511" s="69"/>
    </row>
    <row r="512" spans="1:17" ht="25.5" customHeight="1">
      <c r="A512" s="77"/>
      <c r="B512" s="73"/>
      <c r="C512" s="73"/>
      <c r="D512" s="21" t="s">
        <v>6</v>
      </c>
      <c r="E512" s="18">
        <v>0</v>
      </c>
      <c r="F512" s="18">
        <v>0</v>
      </c>
      <c r="G512" s="23">
        <f t="shared" si="178"/>
        <v>0</v>
      </c>
      <c r="H512" s="18">
        <v>0</v>
      </c>
      <c r="I512" s="48" t="s">
        <v>140</v>
      </c>
      <c r="J512" s="25"/>
      <c r="K512" s="25"/>
      <c r="L512" s="25"/>
      <c r="M512" s="25"/>
      <c r="N512" s="25"/>
      <c r="O512" s="25"/>
      <c r="P512" s="25"/>
      <c r="Q512" s="70"/>
    </row>
    <row r="513" spans="1:17" ht="18.75" customHeight="1">
      <c r="A513" s="77"/>
      <c r="B513" s="73" t="s">
        <v>66</v>
      </c>
      <c r="C513" s="73" t="s">
        <v>62</v>
      </c>
      <c r="D513" s="5" t="s">
        <v>3</v>
      </c>
      <c r="E513" s="18">
        <f>E514+E515+E516</f>
        <v>642</v>
      </c>
      <c r="F513" s="18">
        <f>F514+F515+F516</f>
        <v>642</v>
      </c>
      <c r="G513" s="18">
        <f t="shared" ref="G513:G533" si="182">F513-E513</f>
        <v>0</v>
      </c>
      <c r="H513" s="18">
        <f>H514+H515+H516</f>
        <v>592</v>
      </c>
      <c r="I513" s="48">
        <f t="shared" si="172"/>
        <v>92.211838006230522</v>
      </c>
      <c r="J513" s="11">
        <v>2</v>
      </c>
      <c r="K513" s="12">
        <v>2</v>
      </c>
      <c r="L513" s="12">
        <f t="shared" ref="L513:L528" si="183">(K513/J513)*100</f>
        <v>100</v>
      </c>
      <c r="M513" s="12">
        <v>2</v>
      </c>
      <c r="N513" s="12">
        <v>1</v>
      </c>
      <c r="O513" s="12">
        <v>8</v>
      </c>
      <c r="P513" s="12">
        <v>8</v>
      </c>
      <c r="Q513" s="69"/>
    </row>
    <row r="514" spans="1:17">
      <c r="A514" s="77"/>
      <c r="B514" s="73"/>
      <c r="C514" s="73"/>
      <c r="D514" s="19" t="s">
        <v>5</v>
      </c>
      <c r="E514" s="18">
        <v>0</v>
      </c>
      <c r="F514" s="18">
        <v>0</v>
      </c>
      <c r="G514" s="18">
        <f t="shared" si="182"/>
        <v>0</v>
      </c>
      <c r="H514" s="18">
        <v>0</v>
      </c>
      <c r="I514" s="48" t="s">
        <v>140</v>
      </c>
      <c r="J514" s="20"/>
      <c r="K514" s="12"/>
      <c r="L514" s="12"/>
      <c r="M514" s="12"/>
      <c r="N514" s="12"/>
      <c r="O514" s="12"/>
      <c r="P514" s="12"/>
      <c r="Q514" s="69"/>
    </row>
    <row r="515" spans="1:17">
      <c r="A515" s="77"/>
      <c r="B515" s="73"/>
      <c r="C515" s="73"/>
      <c r="D515" s="21" t="s">
        <v>4</v>
      </c>
      <c r="E515" s="18">
        <v>642</v>
      </c>
      <c r="F515" s="18">
        <v>642</v>
      </c>
      <c r="G515" s="18">
        <f t="shared" si="182"/>
        <v>0</v>
      </c>
      <c r="H515" s="18">
        <v>592</v>
      </c>
      <c r="I515" s="48">
        <f t="shared" si="172"/>
        <v>92.211838006230522</v>
      </c>
      <c r="J515" s="20"/>
      <c r="K515" s="12"/>
      <c r="L515" s="12"/>
      <c r="M515" s="12"/>
      <c r="N515" s="12"/>
      <c r="O515" s="12"/>
      <c r="P515" s="12"/>
      <c r="Q515" s="69"/>
    </row>
    <row r="516" spans="1:17" ht="18.75" customHeight="1">
      <c r="A516" s="77"/>
      <c r="B516" s="73"/>
      <c r="C516" s="73"/>
      <c r="D516" s="19" t="s">
        <v>7</v>
      </c>
      <c r="E516" s="18">
        <v>0</v>
      </c>
      <c r="F516" s="18">
        <v>0</v>
      </c>
      <c r="G516" s="18">
        <f t="shared" si="182"/>
        <v>0</v>
      </c>
      <c r="H516" s="18">
        <v>0</v>
      </c>
      <c r="I516" s="48" t="s">
        <v>140</v>
      </c>
      <c r="J516" s="20"/>
      <c r="K516" s="12"/>
      <c r="L516" s="12"/>
      <c r="M516" s="12"/>
      <c r="N516" s="12"/>
      <c r="O516" s="12"/>
      <c r="P516" s="12"/>
      <c r="Q516" s="69"/>
    </row>
    <row r="517" spans="1:17" ht="24" customHeight="1">
      <c r="A517" s="77"/>
      <c r="B517" s="73"/>
      <c r="C517" s="73"/>
      <c r="D517" s="21" t="s">
        <v>6</v>
      </c>
      <c r="E517" s="23">
        <v>0</v>
      </c>
      <c r="F517" s="23">
        <v>0</v>
      </c>
      <c r="G517" s="23">
        <f t="shared" si="182"/>
        <v>0</v>
      </c>
      <c r="H517" s="23">
        <v>0</v>
      </c>
      <c r="I517" s="49" t="s">
        <v>140</v>
      </c>
      <c r="J517" s="25"/>
      <c r="K517" s="25"/>
      <c r="L517" s="25"/>
      <c r="M517" s="25"/>
      <c r="N517" s="25"/>
      <c r="O517" s="25"/>
      <c r="P517" s="25"/>
      <c r="Q517" s="70"/>
    </row>
    <row r="518" spans="1:17" ht="21" customHeight="1">
      <c r="A518" s="77"/>
      <c r="B518" s="73" t="s">
        <v>67</v>
      </c>
      <c r="C518" s="73" t="s">
        <v>62</v>
      </c>
      <c r="D518" s="5" t="s">
        <v>3</v>
      </c>
      <c r="E518" s="18">
        <f>E519+E520+E521+E522</f>
        <v>45563.32</v>
      </c>
      <c r="F518" s="18">
        <f>F519+F520+F521+F522</f>
        <v>50200.086000000003</v>
      </c>
      <c r="G518" s="18">
        <f t="shared" si="182"/>
        <v>4636.7660000000033</v>
      </c>
      <c r="H518" s="18">
        <f>H519+H520+H521+H522</f>
        <v>50071.720999999998</v>
      </c>
      <c r="I518" s="48">
        <f t="shared" si="172"/>
        <v>99.744293266748571</v>
      </c>
      <c r="J518" s="11">
        <v>2</v>
      </c>
      <c r="K518" s="12">
        <v>2</v>
      </c>
      <c r="L518" s="12">
        <f t="shared" si="183"/>
        <v>100</v>
      </c>
      <c r="M518" s="12">
        <v>2</v>
      </c>
      <c r="N518" s="12">
        <v>2</v>
      </c>
      <c r="O518" s="12">
        <v>4</v>
      </c>
      <c r="P518" s="12">
        <v>4</v>
      </c>
      <c r="Q518" s="69"/>
    </row>
    <row r="519" spans="1:17">
      <c r="A519" s="77"/>
      <c r="B519" s="73"/>
      <c r="C519" s="73"/>
      <c r="D519" s="19" t="s">
        <v>5</v>
      </c>
      <c r="E519" s="18">
        <v>0</v>
      </c>
      <c r="F519" s="18">
        <v>0</v>
      </c>
      <c r="G519" s="18">
        <f t="shared" si="182"/>
        <v>0</v>
      </c>
      <c r="H519" s="18">
        <v>0</v>
      </c>
      <c r="I519" s="48" t="s">
        <v>140</v>
      </c>
      <c r="J519" s="20"/>
      <c r="K519" s="12"/>
      <c r="L519" s="12"/>
      <c r="M519" s="12"/>
      <c r="N519" s="12"/>
      <c r="O519" s="12"/>
      <c r="P519" s="12"/>
      <c r="Q519" s="69"/>
    </row>
    <row r="520" spans="1:17">
      <c r="A520" s="77"/>
      <c r="B520" s="73"/>
      <c r="C520" s="73"/>
      <c r="D520" s="21" t="s">
        <v>4</v>
      </c>
      <c r="E520" s="18">
        <v>45563.32</v>
      </c>
      <c r="F520" s="18">
        <v>50200.086000000003</v>
      </c>
      <c r="G520" s="18">
        <f t="shared" si="182"/>
        <v>4636.7660000000033</v>
      </c>
      <c r="H520" s="18">
        <v>50071.720999999998</v>
      </c>
      <c r="I520" s="48">
        <f t="shared" si="172"/>
        <v>99.744293266748571</v>
      </c>
      <c r="J520" s="20"/>
      <c r="K520" s="12"/>
      <c r="L520" s="12"/>
      <c r="M520" s="12"/>
      <c r="N520" s="12"/>
      <c r="O520" s="12"/>
      <c r="P520" s="12"/>
      <c r="Q520" s="69"/>
    </row>
    <row r="521" spans="1:17">
      <c r="A521" s="77"/>
      <c r="B521" s="73"/>
      <c r="C521" s="73"/>
      <c r="D521" s="19" t="s">
        <v>7</v>
      </c>
      <c r="E521" s="18">
        <v>0</v>
      </c>
      <c r="F521" s="18">
        <v>0</v>
      </c>
      <c r="G521" s="18">
        <f t="shared" si="182"/>
        <v>0</v>
      </c>
      <c r="H521" s="18">
        <v>0</v>
      </c>
      <c r="I521" s="48" t="s">
        <v>140</v>
      </c>
      <c r="J521" s="20"/>
      <c r="K521" s="12"/>
      <c r="L521" s="12"/>
      <c r="M521" s="12"/>
      <c r="N521" s="12"/>
      <c r="O521" s="12"/>
      <c r="P521" s="12"/>
      <c r="Q521" s="69"/>
    </row>
    <row r="522" spans="1:17" ht="24" customHeight="1">
      <c r="A522" s="77"/>
      <c r="B522" s="73"/>
      <c r="C522" s="73"/>
      <c r="D522" s="21" t="s">
        <v>6</v>
      </c>
      <c r="E522" s="23">
        <v>0</v>
      </c>
      <c r="F522" s="23">
        <v>0</v>
      </c>
      <c r="G522" s="23">
        <f t="shared" si="182"/>
        <v>0</v>
      </c>
      <c r="H522" s="23">
        <v>0</v>
      </c>
      <c r="I522" s="49" t="s">
        <v>140</v>
      </c>
      <c r="J522" s="25"/>
      <c r="K522" s="25"/>
      <c r="L522" s="25"/>
      <c r="M522" s="25"/>
      <c r="N522" s="25"/>
      <c r="O522" s="25"/>
      <c r="P522" s="25"/>
      <c r="Q522" s="70"/>
    </row>
    <row r="523" spans="1:17" ht="22.5" customHeight="1">
      <c r="A523" s="79" t="s">
        <v>153</v>
      </c>
      <c r="B523" s="79" t="s">
        <v>68</v>
      </c>
      <c r="C523" s="79" t="s">
        <v>69</v>
      </c>
      <c r="D523" s="5" t="s">
        <v>3</v>
      </c>
      <c r="E523" s="6">
        <f>E528+E533+E538+E543+E548+E553+E558+E563+E568+E573+E578+E583+E588+E593+E598+E603+E608+E613</f>
        <v>3184111.5</v>
      </c>
      <c r="F523" s="6">
        <f t="shared" ref="F523:H523" si="184">F528+F533+F538+F543+F548+F553+F558+F563+F568+F573+F578+F583+F588+F593+F598+F603+F608+F613</f>
        <v>3164114.2280000006</v>
      </c>
      <c r="G523" s="6">
        <f t="shared" si="184"/>
        <v>-19997.271999999979</v>
      </c>
      <c r="H523" s="6">
        <f t="shared" si="184"/>
        <v>3122010.4120000005</v>
      </c>
      <c r="I523" s="7">
        <f t="shared" ref="I523:I526" si="185">ROUND(H523/F523 *100,3)</f>
        <v>98.668999999999997</v>
      </c>
      <c r="J523" s="8">
        <f>J524+J528+J533+J538+J543+J548+J553+J558+J563+J568+J573+J578+J583+J588+J593+J598+J603+J608+J613</f>
        <v>44</v>
      </c>
      <c r="K523" s="8">
        <f>K524+K528+K533+K538+K543+K548+K553+K558+K563+K568+K573+K578+K583+K588+K593+K598+K603+K608+K613</f>
        <v>25</v>
      </c>
      <c r="L523" s="41">
        <f t="shared" si="183"/>
        <v>56.81818181818182</v>
      </c>
      <c r="M523" s="8">
        <f>M528+M533+M538+M543+M548+M553+M558+M563+M568+M573+M578+M583+M588+M593+M598+M603+M608+M613</f>
        <v>58</v>
      </c>
      <c r="N523" s="8">
        <f>N528+N533+N538+N543+N548+N553+N558+N563+N568+N573+N578+N583+N588+N593+N598+N603+N608+N613</f>
        <v>55</v>
      </c>
      <c r="O523" s="8">
        <f>O528+O533+O538+O543+O548+O553+O558+O563+O568+O573+O578+O583+O588+O593+O598+O603+O608+O613</f>
        <v>275</v>
      </c>
      <c r="P523" s="8">
        <f>P528+P533+P538+P543+P548+P553+P558+P563+P568+P573+P578+P583+P588+P593+P598+P603+P608+P613</f>
        <v>269</v>
      </c>
      <c r="Q523" s="106" t="s">
        <v>296</v>
      </c>
    </row>
    <row r="524" spans="1:17">
      <c r="A524" s="79"/>
      <c r="B524" s="79"/>
      <c r="C524" s="79"/>
      <c r="D524" s="19" t="s">
        <v>5</v>
      </c>
      <c r="E524" s="18">
        <f>E529+E534+E539+E544+E549+E554+E559+E564+E569+E574+E579+E584+E589+E594+E599+E604+E609+E614</f>
        <v>624898.9</v>
      </c>
      <c r="F524" s="18">
        <f t="shared" ref="F524:H524" si="186">F529+F534+F539+F544+F549+F554+F559+F564+F569+F574+F579+F584+F589+F594+F599+F604+F609+F614</f>
        <v>624898.9</v>
      </c>
      <c r="G524" s="18">
        <f t="shared" si="186"/>
        <v>0</v>
      </c>
      <c r="H524" s="18">
        <f t="shared" si="186"/>
        <v>624898.9</v>
      </c>
      <c r="I524" s="13">
        <f t="shared" si="185"/>
        <v>100</v>
      </c>
      <c r="J524" s="11">
        <v>8</v>
      </c>
      <c r="K524" s="12">
        <v>4</v>
      </c>
      <c r="L524" s="12">
        <f t="shared" si="183"/>
        <v>50</v>
      </c>
      <c r="M524" s="12"/>
      <c r="N524" s="12"/>
      <c r="O524" s="12"/>
      <c r="P524" s="12"/>
      <c r="Q524" s="111"/>
    </row>
    <row r="525" spans="1:17">
      <c r="A525" s="79"/>
      <c r="B525" s="79"/>
      <c r="C525" s="79"/>
      <c r="D525" s="21" t="s">
        <v>4</v>
      </c>
      <c r="E525" s="18">
        <f>E530+E535+E540+E545+E550+E555+E560+E565+E570+E575+E580+E585+E590+E595+E600+E605+E610+E615</f>
        <v>2556958.4200000004</v>
      </c>
      <c r="F525" s="18">
        <f t="shared" ref="F525:H525" si="187">F530+F535+F540+F545+F550+F555+F560+F565+F570+F575+F580+F585+F590+F595+F600+F605+F610+F615</f>
        <v>2536961.148</v>
      </c>
      <c r="G525" s="18">
        <f t="shared" si="187"/>
        <v>-19997.27199999999</v>
      </c>
      <c r="H525" s="18">
        <f t="shared" si="187"/>
        <v>2494857.3319999999</v>
      </c>
      <c r="I525" s="13">
        <f t="shared" si="185"/>
        <v>98.34</v>
      </c>
      <c r="J525" s="20"/>
      <c r="K525" s="12"/>
      <c r="L525" s="14"/>
      <c r="M525" s="12"/>
      <c r="N525" s="12"/>
      <c r="O525" s="12"/>
      <c r="P525" s="12"/>
      <c r="Q525" s="111"/>
    </row>
    <row r="526" spans="1:17">
      <c r="A526" s="79"/>
      <c r="B526" s="79"/>
      <c r="C526" s="79"/>
      <c r="D526" s="19" t="s">
        <v>7</v>
      </c>
      <c r="E526" s="18">
        <f>E531+E536+E541+E546+E551+E556+E561+E566+E571+E576+E581+E586+E591+E596+E601+E606+E611+E616</f>
        <v>2254.1799999999998</v>
      </c>
      <c r="F526" s="18">
        <f t="shared" ref="F526:H526" si="188">F531+F536+F541+F546+F551+F556+F561+F566+F571+F576+F581+F586+F591+F596+F601+F606+F611+F616</f>
        <v>2254.1799999999998</v>
      </c>
      <c r="G526" s="18">
        <f t="shared" si="188"/>
        <v>0</v>
      </c>
      <c r="H526" s="18">
        <f t="shared" si="188"/>
        <v>2254.1799999999998</v>
      </c>
      <c r="I526" s="13">
        <f t="shared" si="185"/>
        <v>100</v>
      </c>
      <c r="J526" s="20"/>
      <c r="K526" s="12"/>
      <c r="L526" s="14"/>
      <c r="M526" s="12"/>
      <c r="N526" s="12"/>
      <c r="O526" s="12"/>
      <c r="P526" s="12"/>
      <c r="Q526" s="111"/>
    </row>
    <row r="527" spans="1:17" ht="57.75" customHeight="1">
      <c r="A527" s="79"/>
      <c r="B527" s="79"/>
      <c r="C527" s="79"/>
      <c r="D527" s="21" t="s">
        <v>6</v>
      </c>
      <c r="E527" s="18">
        <f>E532+E537+E542+E547+E552+E557+E562+E567+E572+E577+E582+E587+E592+E597+E602+E607+E612+E617</f>
        <v>0</v>
      </c>
      <c r="F527" s="18">
        <f t="shared" ref="F527:H527" si="189">F532+F537+F542+F547+F552+F557+F562+F567+F572+F577+F582+F587+F592+F597+F602+F607+F612+F617</f>
        <v>0</v>
      </c>
      <c r="G527" s="18">
        <f t="shared" si="189"/>
        <v>0</v>
      </c>
      <c r="H527" s="18">
        <f t="shared" si="189"/>
        <v>0</v>
      </c>
      <c r="I527" s="13" t="s">
        <v>140</v>
      </c>
      <c r="J527" s="12"/>
      <c r="K527" s="12"/>
      <c r="L527" s="14"/>
      <c r="M527" s="12"/>
      <c r="N527" s="12"/>
      <c r="O527" s="12"/>
      <c r="P527" s="12"/>
      <c r="Q527" s="112"/>
    </row>
    <row r="528" spans="1:17" ht="32.25" customHeight="1">
      <c r="A528" s="77"/>
      <c r="B528" s="73" t="s">
        <v>265</v>
      </c>
      <c r="C528" s="73" t="s">
        <v>69</v>
      </c>
      <c r="D528" s="5" t="s">
        <v>3</v>
      </c>
      <c r="E528" s="18">
        <f>E529+E530+E531+E532</f>
        <v>175430.39999999999</v>
      </c>
      <c r="F528" s="18">
        <f>F529+F530+F531+F532</f>
        <v>175430.39199999999</v>
      </c>
      <c r="G528" s="18">
        <f t="shared" ref="G528" si="190">F528-E528</f>
        <v>-8.0000000016298145E-3</v>
      </c>
      <c r="H528" s="18">
        <f>H529+H530+H531+H532</f>
        <v>175430.39099999997</v>
      </c>
      <c r="I528" s="13">
        <f t="shared" ref="I528:I531" si="191">ROUND(H528/F528 *100,3)</f>
        <v>100</v>
      </c>
      <c r="J528" s="12">
        <v>2</v>
      </c>
      <c r="K528" s="12">
        <v>2</v>
      </c>
      <c r="L528" s="22">
        <f t="shared" si="183"/>
        <v>100</v>
      </c>
      <c r="M528" s="12">
        <v>10</v>
      </c>
      <c r="N528" s="12">
        <v>9</v>
      </c>
      <c r="O528" s="12">
        <v>100</v>
      </c>
      <c r="P528" s="12">
        <v>100</v>
      </c>
      <c r="Q528" s="69"/>
    </row>
    <row r="529" spans="1:17">
      <c r="A529" s="77"/>
      <c r="B529" s="73"/>
      <c r="C529" s="73"/>
      <c r="D529" s="19" t="s">
        <v>5</v>
      </c>
      <c r="E529" s="18">
        <v>171483.4</v>
      </c>
      <c r="F529" s="18">
        <v>171483.4</v>
      </c>
      <c r="G529" s="18">
        <f t="shared" si="182"/>
        <v>0</v>
      </c>
      <c r="H529" s="18">
        <v>171483.4</v>
      </c>
      <c r="I529" s="13">
        <f t="shared" si="191"/>
        <v>100</v>
      </c>
      <c r="J529" s="20"/>
      <c r="K529" s="12"/>
      <c r="L529" s="14"/>
      <c r="M529" s="12"/>
      <c r="N529" s="12"/>
      <c r="O529" s="12"/>
      <c r="P529" s="12"/>
      <c r="Q529" s="69"/>
    </row>
    <row r="530" spans="1:17">
      <c r="A530" s="77"/>
      <c r="B530" s="73"/>
      <c r="C530" s="73"/>
      <c r="D530" s="21" t="s">
        <v>4</v>
      </c>
      <c r="E530" s="18">
        <v>3499.67</v>
      </c>
      <c r="F530" s="18">
        <v>3499.6619999999998</v>
      </c>
      <c r="G530" s="18">
        <f t="shared" si="182"/>
        <v>-8.0000000002655725E-3</v>
      </c>
      <c r="H530" s="18">
        <v>3499.6610000000001</v>
      </c>
      <c r="I530" s="13">
        <f t="shared" si="191"/>
        <v>100</v>
      </c>
      <c r="J530" s="20"/>
      <c r="K530" s="12"/>
      <c r="L530" s="14"/>
      <c r="M530" s="12"/>
      <c r="N530" s="12"/>
      <c r="O530" s="12"/>
      <c r="P530" s="12"/>
      <c r="Q530" s="69"/>
    </row>
    <row r="531" spans="1:17">
      <c r="A531" s="77"/>
      <c r="B531" s="73"/>
      <c r="C531" s="73"/>
      <c r="D531" s="19" t="s">
        <v>7</v>
      </c>
      <c r="E531" s="18">
        <v>447.33</v>
      </c>
      <c r="F531" s="18">
        <v>447.33</v>
      </c>
      <c r="G531" s="18">
        <f t="shared" si="182"/>
        <v>0</v>
      </c>
      <c r="H531" s="18">
        <v>447.33</v>
      </c>
      <c r="I531" s="13">
        <f t="shared" si="191"/>
        <v>100</v>
      </c>
      <c r="J531" s="20"/>
      <c r="K531" s="12"/>
      <c r="L531" s="14"/>
      <c r="M531" s="12"/>
      <c r="N531" s="12"/>
      <c r="O531" s="12"/>
      <c r="P531" s="12"/>
      <c r="Q531" s="69"/>
    </row>
    <row r="532" spans="1:17" ht="26.25" customHeight="1">
      <c r="A532" s="77"/>
      <c r="B532" s="73"/>
      <c r="C532" s="73"/>
      <c r="D532" s="21" t="s">
        <v>6</v>
      </c>
      <c r="E532" s="18">
        <v>0</v>
      </c>
      <c r="F532" s="18">
        <v>0</v>
      </c>
      <c r="G532" s="18">
        <f t="shared" si="182"/>
        <v>0</v>
      </c>
      <c r="H532" s="18">
        <v>0</v>
      </c>
      <c r="I532" s="13" t="s">
        <v>140</v>
      </c>
      <c r="J532" s="20"/>
      <c r="K532" s="12"/>
      <c r="L532" s="14"/>
      <c r="M532" s="12"/>
      <c r="N532" s="12"/>
      <c r="O532" s="12"/>
      <c r="P532" s="12"/>
      <c r="Q532" s="69"/>
    </row>
    <row r="533" spans="1:17" ht="21" customHeight="1">
      <c r="A533" s="77"/>
      <c r="B533" s="73" t="s">
        <v>266</v>
      </c>
      <c r="C533" s="91" t="s">
        <v>284</v>
      </c>
      <c r="D533" s="5" t="s">
        <v>3</v>
      </c>
      <c r="E533" s="18">
        <f>E534+E535+E536+E537</f>
        <v>78562.759999999995</v>
      </c>
      <c r="F533" s="18">
        <f>F534+F535+F536+F537</f>
        <v>78562.755999999994</v>
      </c>
      <c r="G533" s="18">
        <f t="shared" si="182"/>
        <v>-4.0000000008149073E-3</v>
      </c>
      <c r="H533" s="18">
        <f>H534+H535+H536+H537</f>
        <v>78562.755999999994</v>
      </c>
      <c r="I533" s="13">
        <f t="shared" ref="I533:I535" si="192">ROUND(H533/F533 *100,3)</f>
        <v>100</v>
      </c>
      <c r="J533" s="12">
        <v>0</v>
      </c>
      <c r="K533" s="12">
        <v>0</v>
      </c>
      <c r="L533" s="51">
        <v>0</v>
      </c>
      <c r="M533" s="12">
        <v>1</v>
      </c>
      <c r="N533" s="12">
        <v>1</v>
      </c>
      <c r="O533" s="12">
        <v>7</v>
      </c>
      <c r="P533" s="12">
        <v>7</v>
      </c>
      <c r="Q533" s="69"/>
    </row>
    <row r="534" spans="1:17">
      <c r="A534" s="77"/>
      <c r="B534" s="73"/>
      <c r="C534" s="91"/>
      <c r="D534" s="19" t="s">
        <v>5</v>
      </c>
      <c r="E534" s="18">
        <v>76991.5</v>
      </c>
      <c r="F534" s="18">
        <v>76991.5</v>
      </c>
      <c r="G534" s="18">
        <f t="shared" ref="G534:G571" si="193">F534-E534</f>
        <v>0</v>
      </c>
      <c r="H534" s="18">
        <v>76991.5</v>
      </c>
      <c r="I534" s="13">
        <f t="shared" si="192"/>
        <v>100</v>
      </c>
      <c r="J534" s="20"/>
      <c r="K534" s="12"/>
      <c r="L534" s="14"/>
      <c r="M534" s="12"/>
      <c r="N534" s="12"/>
      <c r="O534" s="12"/>
      <c r="P534" s="12"/>
      <c r="Q534" s="69"/>
    </row>
    <row r="535" spans="1:17">
      <c r="A535" s="77"/>
      <c r="B535" s="73"/>
      <c r="C535" s="91"/>
      <c r="D535" s="21" t="s">
        <v>4</v>
      </c>
      <c r="E535" s="18">
        <v>1571.26</v>
      </c>
      <c r="F535" s="18">
        <v>1571.2560000000001</v>
      </c>
      <c r="G535" s="18">
        <f t="shared" si="193"/>
        <v>-3.9999999999054126E-3</v>
      </c>
      <c r="H535" s="18">
        <v>1571.2560000000001</v>
      </c>
      <c r="I535" s="13">
        <f t="shared" si="192"/>
        <v>100</v>
      </c>
      <c r="J535" s="20"/>
      <c r="K535" s="12"/>
      <c r="L535" s="14"/>
      <c r="M535" s="12"/>
      <c r="N535" s="12"/>
      <c r="O535" s="12"/>
      <c r="P535" s="12"/>
      <c r="Q535" s="69"/>
    </row>
    <row r="536" spans="1:17">
      <c r="A536" s="77"/>
      <c r="B536" s="73"/>
      <c r="C536" s="91"/>
      <c r="D536" s="19" t="s">
        <v>7</v>
      </c>
      <c r="E536" s="18">
        <v>0</v>
      </c>
      <c r="F536" s="18">
        <v>0</v>
      </c>
      <c r="G536" s="18">
        <f t="shared" si="193"/>
        <v>0</v>
      </c>
      <c r="H536" s="18">
        <v>0</v>
      </c>
      <c r="I536" s="13" t="s">
        <v>140</v>
      </c>
      <c r="J536" s="20"/>
      <c r="K536" s="12"/>
      <c r="L536" s="14"/>
      <c r="M536" s="12"/>
      <c r="N536" s="12"/>
      <c r="O536" s="12"/>
      <c r="P536" s="12"/>
      <c r="Q536" s="69"/>
    </row>
    <row r="537" spans="1:17" ht="25.5" customHeight="1">
      <c r="A537" s="77"/>
      <c r="B537" s="73"/>
      <c r="C537" s="91"/>
      <c r="D537" s="21" t="s">
        <v>6</v>
      </c>
      <c r="E537" s="18">
        <v>0</v>
      </c>
      <c r="F537" s="18">
        <v>0</v>
      </c>
      <c r="G537" s="18">
        <f t="shared" si="193"/>
        <v>0</v>
      </c>
      <c r="H537" s="18">
        <v>0</v>
      </c>
      <c r="I537" s="13" t="s">
        <v>140</v>
      </c>
      <c r="J537" s="20"/>
      <c r="K537" s="12"/>
      <c r="L537" s="14"/>
      <c r="M537" s="12"/>
      <c r="N537" s="12"/>
      <c r="O537" s="12"/>
      <c r="P537" s="12"/>
      <c r="Q537" s="69"/>
    </row>
    <row r="538" spans="1:17" ht="19.5" customHeight="1">
      <c r="A538" s="77"/>
      <c r="B538" s="73" t="s">
        <v>267</v>
      </c>
      <c r="C538" s="73" t="s">
        <v>69</v>
      </c>
      <c r="D538" s="5" t="s">
        <v>3</v>
      </c>
      <c r="E538" s="18">
        <f>E539+E540+E541+E542</f>
        <v>83596.41</v>
      </c>
      <c r="F538" s="18">
        <f>F539+F540+F541+F542</f>
        <v>83596.402000000016</v>
      </c>
      <c r="G538" s="18">
        <f t="shared" si="193"/>
        <v>-7.9999999870778993E-3</v>
      </c>
      <c r="H538" s="18">
        <f>H539+H540+H541+H542</f>
        <v>83596.402000000016</v>
      </c>
      <c r="I538" s="13">
        <f t="shared" ref="I538:I541" si="194">ROUND(H538/F538 *100,3)</f>
        <v>100</v>
      </c>
      <c r="J538" s="12">
        <v>2</v>
      </c>
      <c r="K538" s="12">
        <v>1</v>
      </c>
      <c r="L538" s="22">
        <f t="shared" ref="L538" si="195">(K538/J538)*100</f>
        <v>50</v>
      </c>
      <c r="M538" s="12">
        <v>6</v>
      </c>
      <c r="N538" s="12">
        <v>6</v>
      </c>
      <c r="O538" s="12">
        <v>47</v>
      </c>
      <c r="P538" s="12">
        <v>47</v>
      </c>
      <c r="Q538" s="69"/>
    </row>
    <row r="539" spans="1:17">
      <c r="A539" s="77"/>
      <c r="B539" s="73"/>
      <c r="C539" s="73"/>
      <c r="D539" s="19" t="s">
        <v>5</v>
      </c>
      <c r="E539" s="18">
        <v>70474.8</v>
      </c>
      <c r="F539" s="18">
        <v>70474.8</v>
      </c>
      <c r="G539" s="18">
        <f>F539-E539</f>
        <v>0</v>
      </c>
      <c r="H539" s="18">
        <v>70474.8</v>
      </c>
      <c r="I539" s="13">
        <f t="shared" si="194"/>
        <v>100</v>
      </c>
      <c r="J539" s="20"/>
      <c r="K539" s="12"/>
      <c r="L539" s="14"/>
      <c r="M539" s="12"/>
      <c r="N539" s="12"/>
      <c r="O539" s="12"/>
      <c r="P539" s="12"/>
      <c r="Q539" s="69"/>
    </row>
    <row r="540" spans="1:17">
      <c r="A540" s="77"/>
      <c r="B540" s="73"/>
      <c r="C540" s="73"/>
      <c r="D540" s="21" t="s">
        <v>4</v>
      </c>
      <c r="E540" s="18">
        <v>11472.65</v>
      </c>
      <c r="F540" s="18">
        <v>11472.642</v>
      </c>
      <c r="G540" s="18">
        <f t="shared" si="193"/>
        <v>-7.9999999998108251E-3</v>
      </c>
      <c r="H540" s="18">
        <v>11472.642</v>
      </c>
      <c r="I540" s="13">
        <f t="shared" si="194"/>
        <v>100</v>
      </c>
      <c r="J540" s="20"/>
      <c r="K540" s="12"/>
      <c r="L540" s="14"/>
      <c r="M540" s="12"/>
      <c r="N540" s="12"/>
      <c r="O540" s="12"/>
      <c r="P540" s="12"/>
      <c r="Q540" s="69"/>
    </row>
    <row r="541" spans="1:17">
      <c r="A541" s="77"/>
      <c r="B541" s="73"/>
      <c r="C541" s="73"/>
      <c r="D541" s="19" t="s">
        <v>7</v>
      </c>
      <c r="E541" s="18">
        <v>1648.96</v>
      </c>
      <c r="F541" s="18">
        <v>1648.96</v>
      </c>
      <c r="G541" s="18">
        <f t="shared" si="193"/>
        <v>0</v>
      </c>
      <c r="H541" s="18">
        <v>1648.96</v>
      </c>
      <c r="I541" s="13">
        <f t="shared" si="194"/>
        <v>100</v>
      </c>
      <c r="J541" s="20"/>
      <c r="K541" s="12"/>
      <c r="L541" s="14"/>
      <c r="M541" s="12"/>
      <c r="N541" s="12"/>
      <c r="O541" s="12"/>
      <c r="P541" s="12"/>
      <c r="Q541" s="69"/>
    </row>
    <row r="542" spans="1:17" ht="23.25" customHeight="1">
      <c r="A542" s="77"/>
      <c r="B542" s="73"/>
      <c r="C542" s="73"/>
      <c r="D542" s="21" t="s">
        <v>6</v>
      </c>
      <c r="E542" s="18">
        <v>0</v>
      </c>
      <c r="F542" s="18">
        <v>0</v>
      </c>
      <c r="G542" s="18">
        <f t="shared" si="193"/>
        <v>0</v>
      </c>
      <c r="H542" s="18">
        <v>0</v>
      </c>
      <c r="I542" s="13" t="s">
        <v>140</v>
      </c>
      <c r="J542" s="12"/>
      <c r="K542" s="12"/>
      <c r="L542" s="14"/>
      <c r="M542" s="12"/>
      <c r="N542" s="12"/>
      <c r="O542" s="12"/>
      <c r="P542" s="12"/>
      <c r="Q542" s="69"/>
    </row>
    <row r="543" spans="1:17" ht="18" customHeight="1">
      <c r="A543" s="77"/>
      <c r="B543" s="73" t="s">
        <v>268</v>
      </c>
      <c r="C543" s="73" t="s">
        <v>69</v>
      </c>
      <c r="D543" s="5" t="s">
        <v>3</v>
      </c>
      <c r="E543" s="18">
        <f>E544+E545+E546+E547</f>
        <v>4915.8</v>
      </c>
      <c r="F543" s="18">
        <f>F544+F545+F546+F547</f>
        <v>4915.7970000000005</v>
      </c>
      <c r="G543" s="18">
        <f t="shared" ref="G543" si="196">F543-E543</f>
        <v>-2.9999999997016857E-3</v>
      </c>
      <c r="H543" s="18">
        <f>H544+H545+H546+H547</f>
        <v>4915.7970000000005</v>
      </c>
      <c r="I543" s="13">
        <f t="shared" ref="I543:I545" si="197">ROUND(H543/F543 *100,3)</f>
        <v>100</v>
      </c>
      <c r="J543" s="12">
        <v>1</v>
      </c>
      <c r="K543" s="12">
        <v>0</v>
      </c>
      <c r="L543" s="51">
        <v>0</v>
      </c>
      <c r="M543" s="12">
        <v>1</v>
      </c>
      <c r="N543" s="12">
        <v>1</v>
      </c>
      <c r="O543" s="12">
        <v>13</v>
      </c>
      <c r="P543" s="12">
        <v>13</v>
      </c>
      <c r="Q543" s="69"/>
    </row>
    <row r="544" spans="1:17">
      <c r="A544" s="77"/>
      <c r="B544" s="73"/>
      <c r="C544" s="73"/>
      <c r="D544" s="19" t="s">
        <v>5</v>
      </c>
      <c r="E544" s="18">
        <v>4091.8</v>
      </c>
      <c r="F544" s="18">
        <v>4091.8</v>
      </c>
      <c r="G544" s="18">
        <f t="shared" si="193"/>
        <v>0</v>
      </c>
      <c r="H544" s="18">
        <v>4091.8</v>
      </c>
      <c r="I544" s="13">
        <f t="shared" si="197"/>
        <v>100</v>
      </c>
      <c r="J544" s="20"/>
      <c r="K544" s="12"/>
      <c r="L544" s="14"/>
      <c r="M544" s="12"/>
      <c r="N544" s="12"/>
      <c r="O544" s="12"/>
      <c r="P544" s="12"/>
      <c r="Q544" s="69"/>
    </row>
    <row r="545" spans="1:17">
      <c r="A545" s="77"/>
      <c r="B545" s="73"/>
      <c r="C545" s="73"/>
      <c r="D545" s="21" t="s">
        <v>4</v>
      </c>
      <c r="E545" s="18">
        <v>666.11</v>
      </c>
      <c r="F545" s="18">
        <v>666.10699999999997</v>
      </c>
      <c r="G545" s="18">
        <f t="shared" si="193"/>
        <v>-3.0000000000427463E-3</v>
      </c>
      <c r="H545" s="18">
        <v>666.10699999999997</v>
      </c>
      <c r="I545" s="13">
        <f t="shared" si="197"/>
        <v>100</v>
      </c>
      <c r="J545" s="20"/>
      <c r="K545" s="12"/>
      <c r="L545" s="14"/>
      <c r="M545" s="12"/>
      <c r="N545" s="12"/>
      <c r="O545" s="12"/>
      <c r="P545" s="12"/>
      <c r="Q545" s="69"/>
    </row>
    <row r="546" spans="1:17">
      <c r="A546" s="77"/>
      <c r="B546" s="73"/>
      <c r="C546" s="73"/>
      <c r="D546" s="19" t="s">
        <v>7</v>
      </c>
      <c r="E546" s="18">
        <v>157.88999999999999</v>
      </c>
      <c r="F546" s="18">
        <v>157.88999999999999</v>
      </c>
      <c r="G546" s="18">
        <f t="shared" si="193"/>
        <v>0</v>
      </c>
      <c r="H546" s="18">
        <v>157.88999999999999</v>
      </c>
      <c r="I546" s="13" t="s">
        <v>140</v>
      </c>
      <c r="J546" s="20"/>
      <c r="K546" s="12"/>
      <c r="L546" s="14"/>
      <c r="M546" s="12"/>
      <c r="N546" s="12"/>
      <c r="O546" s="12"/>
      <c r="P546" s="12"/>
      <c r="Q546" s="69"/>
    </row>
    <row r="547" spans="1:17" ht="24" customHeight="1">
      <c r="A547" s="77"/>
      <c r="B547" s="73"/>
      <c r="C547" s="73"/>
      <c r="D547" s="21" t="s">
        <v>6</v>
      </c>
      <c r="E547" s="18">
        <v>0</v>
      </c>
      <c r="F547" s="18">
        <v>0</v>
      </c>
      <c r="G547" s="18">
        <f t="shared" si="193"/>
        <v>0</v>
      </c>
      <c r="H547" s="18">
        <v>0</v>
      </c>
      <c r="I547" s="13" t="s">
        <v>140</v>
      </c>
      <c r="J547" s="12"/>
      <c r="K547" s="12"/>
      <c r="L547" s="14"/>
      <c r="M547" s="12"/>
      <c r="N547" s="12"/>
      <c r="O547" s="12"/>
      <c r="P547" s="12"/>
      <c r="Q547" s="69"/>
    </row>
    <row r="548" spans="1:17" ht="24" customHeight="1">
      <c r="A548" s="77"/>
      <c r="B548" s="73" t="s">
        <v>269</v>
      </c>
      <c r="C548" s="73" t="s">
        <v>240</v>
      </c>
      <c r="D548" s="5" t="s">
        <v>3</v>
      </c>
      <c r="E548" s="18">
        <f>E549+E550+E551+E552</f>
        <v>387854.24</v>
      </c>
      <c r="F548" s="18">
        <f>F549+F550+F551+F552</f>
        <v>387854.24599999998</v>
      </c>
      <c r="G548" s="18">
        <f t="shared" si="193"/>
        <v>5.9999999939464033E-3</v>
      </c>
      <c r="H548" s="18">
        <f>H549+H550+H551+H552</f>
        <v>348837.2</v>
      </c>
      <c r="I548" s="13">
        <f t="shared" ref="I548:I550" si="198">ROUND(H548/F548 *100,3)</f>
        <v>89.94</v>
      </c>
      <c r="J548" s="12">
        <v>2</v>
      </c>
      <c r="K548" s="12">
        <v>1</v>
      </c>
      <c r="L548" s="22">
        <f t="shared" ref="L548" si="199">(K548/J548)*100</f>
        <v>50</v>
      </c>
      <c r="M548" s="12">
        <v>2</v>
      </c>
      <c r="N548" s="12">
        <v>0</v>
      </c>
      <c r="O548" s="12">
        <v>9</v>
      </c>
      <c r="P548" s="12">
        <v>3</v>
      </c>
      <c r="Q548" s="69"/>
    </row>
    <row r="549" spans="1:17">
      <c r="A549" s="77"/>
      <c r="B549" s="73"/>
      <c r="C549" s="73"/>
      <c r="D549" s="19" t="s">
        <v>5</v>
      </c>
      <c r="E549" s="18">
        <v>300000</v>
      </c>
      <c r="F549" s="18">
        <v>300000</v>
      </c>
      <c r="G549" s="18">
        <f t="shared" si="193"/>
        <v>0</v>
      </c>
      <c r="H549" s="18">
        <v>300000</v>
      </c>
      <c r="I549" s="13">
        <f t="shared" si="198"/>
        <v>100</v>
      </c>
      <c r="J549" s="20"/>
      <c r="K549" s="12"/>
      <c r="L549" s="14"/>
      <c r="M549" s="12"/>
      <c r="N549" s="12"/>
      <c r="O549" s="12"/>
      <c r="P549" s="12"/>
      <c r="Q549" s="69"/>
    </row>
    <row r="550" spans="1:17">
      <c r="A550" s="77"/>
      <c r="B550" s="73"/>
      <c r="C550" s="73"/>
      <c r="D550" s="21" t="s">
        <v>4</v>
      </c>
      <c r="E550" s="18">
        <v>87854.24</v>
      </c>
      <c r="F550" s="18">
        <v>87854.245999999999</v>
      </c>
      <c r="G550" s="18">
        <f t="shared" si="193"/>
        <v>5.9999999939464033E-3</v>
      </c>
      <c r="H550" s="18">
        <v>48837.2</v>
      </c>
      <c r="I550" s="13">
        <f t="shared" si="198"/>
        <v>55.588999999999999</v>
      </c>
      <c r="J550" s="20"/>
      <c r="K550" s="12"/>
      <c r="L550" s="14"/>
      <c r="M550" s="12"/>
      <c r="N550" s="12"/>
      <c r="O550" s="12"/>
      <c r="P550" s="12"/>
      <c r="Q550" s="69"/>
    </row>
    <row r="551" spans="1:17">
      <c r="A551" s="77"/>
      <c r="B551" s="73"/>
      <c r="C551" s="73"/>
      <c r="D551" s="19" t="s">
        <v>7</v>
      </c>
      <c r="E551" s="18">
        <v>0</v>
      </c>
      <c r="F551" s="18">
        <v>0</v>
      </c>
      <c r="G551" s="18">
        <f t="shared" si="193"/>
        <v>0</v>
      </c>
      <c r="H551" s="18">
        <v>0</v>
      </c>
      <c r="I551" s="13" t="s">
        <v>140</v>
      </c>
      <c r="J551" s="20"/>
      <c r="K551" s="12"/>
      <c r="L551" s="14"/>
      <c r="M551" s="12"/>
      <c r="N551" s="12"/>
      <c r="O551" s="12"/>
      <c r="P551" s="12"/>
      <c r="Q551" s="69"/>
    </row>
    <row r="552" spans="1:17" ht="24" customHeight="1">
      <c r="A552" s="77"/>
      <c r="B552" s="73"/>
      <c r="C552" s="73"/>
      <c r="D552" s="21" t="s">
        <v>6</v>
      </c>
      <c r="E552" s="18">
        <v>0</v>
      </c>
      <c r="F552" s="18">
        <v>0</v>
      </c>
      <c r="G552" s="18">
        <f t="shared" si="193"/>
        <v>0</v>
      </c>
      <c r="H552" s="18">
        <v>0</v>
      </c>
      <c r="I552" s="13" t="s">
        <v>140</v>
      </c>
      <c r="J552" s="12"/>
      <c r="K552" s="12"/>
      <c r="L552" s="14"/>
      <c r="M552" s="12"/>
      <c r="N552" s="12"/>
      <c r="O552" s="12"/>
      <c r="P552" s="12"/>
      <c r="Q552" s="69"/>
    </row>
    <row r="553" spans="1:17" ht="15" customHeight="1">
      <c r="A553" s="77"/>
      <c r="B553" s="73" t="s">
        <v>276</v>
      </c>
      <c r="C553" s="91" t="s">
        <v>270</v>
      </c>
      <c r="D553" s="5" t="s">
        <v>3</v>
      </c>
      <c r="E553" s="18">
        <f>E554+E555+E556+E557</f>
        <v>36229.870000000003</v>
      </c>
      <c r="F553" s="18">
        <f>F554+F555+F556+F557</f>
        <v>37823.618000000002</v>
      </c>
      <c r="G553" s="18">
        <f t="shared" ref="G553" si="200">F553-E553</f>
        <v>1593.7479999999996</v>
      </c>
      <c r="H553" s="18">
        <f>H554+H555+H556+H557</f>
        <v>37814.249000000003</v>
      </c>
      <c r="I553" s="13">
        <f t="shared" ref="I553:I555" si="201">ROUND(H553/F553 *100,3)</f>
        <v>99.974999999999994</v>
      </c>
      <c r="J553" s="12">
        <v>1</v>
      </c>
      <c r="K553" s="12">
        <v>1</v>
      </c>
      <c r="L553" s="22">
        <f t="shared" ref="L553:L568" si="202">(K553/J553)*100</f>
        <v>100</v>
      </c>
      <c r="M553" s="12">
        <v>2</v>
      </c>
      <c r="N553" s="12">
        <v>2</v>
      </c>
      <c r="O553" s="12">
        <v>7</v>
      </c>
      <c r="P553" s="12">
        <v>7</v>
      </c>
      <c r="Q553" s="69"/>
    </row>
    <row r="554" spans="1:17">
      <c r="A554" s="77"/>
      <c r="B554" s="73"/>
      <c r="C554" s="91"/>
      <c r="D554" s="19" t="s">
        <v>5</v>
      </c>
      <c r="E554" s="18">
        <v>1857.4</v>
      </c>
      <c r="F554" s="18">
        <v>1857.4</v>
      </c>
      <c r="G554" s="18">
        <f t="shared" si="193"/>
        <v>0</v>
      </c>
      <c r="H554" s="18">
        <v>1857.4</v>
      </c>
      <c r="I554" s="13">
        <f t="shared" si="201"/>
        <v>100</v>
      </c>
      <c r="J554" s="20"/>
      <c r="K554" s="12"/>
      <c r="L554" s="14"/>
      <c r="M554" s="12"/>
      <c r="N554" s="12"/>
      <c r="O554" s="12"/>
      <c r="P554" s="12"/>
      <c r="Q554" s="69"/>
    </row>
    <row r="555" spans="1:17">
      <c r="A555" s="77"/>
      <c r="B555" s="73"/>
      <c r="C555" s="91"/>
      <c r="D555" s="21" t="s">
        <v>4</v>
      </c>
      <c r="E555" s="18">
        <v>34372.47</v>
      </c>
      <c r="F555" s="18">
        <v>35966.218000000001</v>
      </c>
      <c r="G555" s="18">
        <f t="shared" si="193"/>
        <v>1593.7479999999996</v>
      </c>
      <c r="H555" s="18">
        <v>35956.849000000002</v>
      </c>
      <c r="I555" s="13">
        <f t="shared" si="201"/>
        <v>99.974000000000004</v>
      </c>
      <c r="J555" s="20"/>
      <c r="K555" s="12"/>
      <c r="L555" s="14"/>
      <c r="M555" s="12"/>
      <c r="N555" s="12"/>
      <c r="O555" s="12"/>
      <c r="P555" s="12"/>
      <c r="Q555" s="69"/>
    </row>
    <row r="556" spans="1:17" ht="25.5" customHeight="1">
      <c r="A556" s="77"/>
      <c r="B556" s="73"/>
      <c r="C556" s="91"/>
      <c r="D556" s="19" t="s">
        <v>7</v>
      </c>
      <c r="E556" s="18">
        <v>0</v>
      </c>
      <c r="F556" s="18">
        <v>0</v>
      </c>
      <c r="G556" s="18">
        <f t="shared" si="193"/>
        <v>0</v>
      </c>
      <c r="H556" s="18">
        <v>0</v>
      </c>
      <c r="I556" s="13" t="s">
        <v>140</v>
      </c>
      <c r="J556" s="20"/>
      <c r="K556" s="12"/>
      <c r="L556" s="14"/>
      <c r="M556" s="12"/>
      <c r="N556" s="12"/>
      <c r="O556" s="12"/>
      <c r="P556" s="12"/>
      <c r="Q556" s="69"/>
    </row>
    <row r="557" spans="1:17" ht="27" customHeight="1">
      <c r="A557" s="77"/>
      <c r="B557" s="73"/>
      <c r="C557" s="91"/>
      <c r="D557" s="21" t="s">
        <v>6</v>
      </c>
      <c r="E557" s="23">
        <v>0</v>
      </c>
      <c r="F557" s="23">
        <v>0</v>
      </c>
      <c r="G557" s="23">
        <f t="shared" si="193"/>
        <v>0</v>
      </c>
      <c r="H557" s="23">
        <v>0</v>
      </c>
      <c r="I557" s="24" t="s">
        <v>140</v>
      </c>
      <c r="J557" s="25"/>
      <c r="K557" s="25"/>
      <c r="L557" s="26"/>
      <c r="M557" s="12"/>
      <c r="N557" s="12"/>
      <c r="O557" s="12"/>
      <c r="P557" s="12"/>
      <c r="Q557" s="69"/>
    </row>
    <row r="558" spans="1:17" ht="13.5" customHeight="1">
      <c r="A558" s="77"/>
      <c r="B558" s="73" t="s">
        <v>70</v>
      </c>
      <c r="C558" s="73" t="s">
        <v>69</v>
      </c>
      <c r="D558" s="5" t="s">
        <v>3</v>
      </c>
      <c r="E558" s="18">
        <f>E559+E560+E561+E562</f>
        <v>135457.01</v>
      </c>
      <c r="F558" s="18">
        <f>F559+F560+F561+F562</f>
        <v>135457.00700000001</v>
      </c>
      <c r="G558" s="18">
        <f t="shared" si="193"/>
        <v>-2.9999999969732016E-3</v>
      </c>
      <c r="H558" s="18">
        <f>H559+H560+H561+H562</f>
        <v>135456.66500000001</v>
      </c>
      <c r="I558" s="13">
        <f t="shared" ref="I558:I560" si="203">ROUND(H558/F558 *100,3)</f>
        <v>100</v>
      </c>
      <c r="J558" s="12">
        <v>3</v>
      </c>
      <c r="K558" s="12">
        <v>1</v>
      </c>
      <c r="L558" s="22">
        <f t="shared" ref="L558" si="204">(K558/J558)*100</f>
        <v>33.333333333333329</v>
      </c>
      <c r="M558" s="12">
        <v>2</v>
      </c>
      <c r="N558" s="12">
        <v>2</v>
      </c>
      <c r="O558" s="12">
        <v>4</v>
      </c>
      <c r="P558" s="12">
        <v>4</v>
      </c>
      <c r="Q558" s="69"/>
    </row>
    <row r="559" spans="1:17">
      <c r="A559" s="77"/>
      <c r="B559" s="73"/>
      <c r="C559" s="73"/>
      <c r="D559" s="19" t="s">
        <v>5</v>
      </c>
      <c r="E559" s="18">
        <v>0</v>
      </c>
      <c r="F559" s="18">
        <v>0</v>
      </c>
      <c r="G559" s="18">
        <f t="shared" si="193"/>
        <v>0</v>
      </c>
      <c r="H559" s="18">
        <v>0</v>
      </c>
      <c r="I559" s="13" t="s">
        <v>140</v>
      </c>
      <c r="J559" s="20"/>
      <c r="K559" s="12"/>
      <c r="L559" s="14"/>
      <c r="M559" s="12"/>
      <c r="N559" s="12"/>
      <c r="O559" s="12"/>
      <c r="P559" s="12"/>
      <c r="Q559" s="69"/>
    </row>
    <row r="560" spans="1:17">
      <c r="A560" s="77"/>
      <c r="B560" s="73"/>
      <c r="C560" s="73"/>
      <c r="D560" s="21" t="s">
        <v>4</v>
      </c>
      <c r="E560" s="18">
        <v>135457.01</v>
      </c>
      <c r="F560" s="18">
        <v>135457.00700000001</v>
      </c>
      <c r="G560" s="18">
        <f t="shared" si="193"/>
        <v>-2.9999999969732016E-3</v>
      </c>
      <c r="H560" s="18">
        <v>135456.66500000001</v>
      </c>
      <c r="I560" s="13">
        <f t="shared" si="203"/>
        <v>100</v>
      </c>
      <c r="J560" s="20"/>
      <c r="K560" s="12"/>
      <c r="L560" s="14"/>
      <c r="M560" s="12"/>
      <c r="N560" s="12"/>
      <c r="O560" s="12"/>
      <c r="P560" s="12"/>
      <c r="Q560" s="69"/>
    </row>
    <row r="561" spans="1:17">
      <c r="A561" s="77"/>
      <c r="B561" s="73"/>
      <c r="C561" s="73"/>
      <c r="D561" s="19" t="s">
        <v>7</v>
      </c>
      <c r="E561" s="18">
        <v>0</v>
      </c>
      <c r="F561" s="18">
        <v>0</v>
      </c>
      <c r="G561" s="18">
        <f t="shared" si="193"/>
        <v>0</v>
      </c>
      <c r="H561" s="18">
        <v>0</v>
      </c>
      <c r="I561" s="13" t="s">
        <v>140</v>
      </c>
      <c r="J561" s="20"/>
      <c r="K561" s="12"/>
      <c r="L561" s="14"/>
      <c r="M561" s="12"/>
      <c r="N561" s="12"/>
      <c r="O561" s="12"/>
      <c r="P561" s="12"/>
      <c r="Q561" s="69"/>
    </row>
    <row r="562" spans="1:17" ht="24.75" customHeight="1">
      <c r="A562" s="77"/>
      <c r="B562" s="73"/>
      <c r="C562" s="73"/>
      <c r="D562" s="21" t="s">
        <v>6</v>
      </c>
      <c r="E562" s="18">
        <v>0</v>
      </c>
      <c r="F562" s="18">
        <v>0</v>
      </c>
      <c r="G562" s="18">
        <f t="shared" si="193"/>
        <v>0</v>
      </c>
      <c r="H562" s="18">
        <v>0</v>
      </c>
      <c r="I562" s="13" t="s">
        <v>140</v>
      </c>
      <c r="J562" s="12"/>
      <c r="K562" s="12"/>
      <c r="L562" s="14"/>
      <c r="M562" s="12"/>
      <c r="N562" s="12"/>
      <c r="O562" s="12"/>
      <c r="P562" s="12"/>
      <c r="Q562" s="69"/>
    </row>
    <row r="563" spans="1:17" ht="16.5" customHeight="1">
      <c r="A563" s="77"/>
      <c r="B563" s="73" t="s">
        <v>71</v>
      </c>
      <c r="C563" s="73" t="s">
        <v>69</v>
      </c>
      <c r="D563" s="5" t="s">
        <v>3</v>
      </c>
      <c r="E563" s="18">
        <f>E564+E565+E566+E567</f>
        <v>412303.86</v>
      </c>
      <c r="F563" s="18">
        <f>F564+F565+F566+F567</f>
        <v>412262.04</v>
      </c>
      <c r="G563" s="18">
        <f t="shared" ref="G563" si="205">F563-E563</f>
        <v>-41.820000000006985</v>
      </c>
      <c r="H563" s="18">
        <f>H564+H565+H566+H567</f>
        <v>412262.04</v>
      </c>
      <c r="I563" s="13">
        <f t="shared" ref="I563:I565" si="206">ROUND(H563/F563 *100,3)</f>
        <v>100</v>
      </c>
      <c r="J563" s="12">
        <v>1</v>
      </c>
      <c r="K563" s="12">
        <v>1</v>
      </c>
      <c r="L563" s="12">
        <f t="shared" si="202"/>
        <v>100</v>
      </c>
      <c r="M563" s="12">
        <v>2</v>
      </c>
      <c r="N563" s="12">
        <v>2</v>
      </c>
      <c r="O563" s="12">
        <v>6</v>
      </c>
      <c r="P563" s="12">
        <v>6</v>
      </c>
      <c r="Q563" s="69"/>
    </row>
    <row r="564" spans="1:17">
      <c r="A564" s="77"/>
      <c r="B564" s="73"/>
      <c r="C564" s="73"/>
      <c r="D564" s="19" t="s">
        <v>5</v>
      </c>
      <c r="E564" s="18">
        <v>0</v>
      </c>
      <c r="F564" s="18">
        <v>0</v>
      </c>
      <c r="G564" s="18">
        <f t="shared" si="193"/>
        <v>0</v>
      </c>
      <c r="H564" s="18">
        <v>0</v>
      </c>
      <c r="I564" s="13" t="s">
        <v>140</v>
      </c>
      <c r="J564" s="20"/>
      <c r="K564" s="12"/>
      <c r="L564" s="14"/>
      <c r="M564" s="12"/>
      <c r="N564" s="12"/>
      <c r="O564" s="12"/>
      <c r="P564" s="12"/>
      <c r="Q564" s="69"/>
    </row>
    <row r="565" spans="1:17">
      <c r="A565" s="77"/>
      <c r="B565" s="73"/>
      <c r="C565" s="73"/>
      <c r="D565" s="21" t="s">
        <v>4</v>
      </c>
      <c r="E565" s="18">
        <v>412303.86</v>
      </c>
      <c r="F565" s="18">
        <v>412262.04</v>
      </c>
      <c r="G565" s="18">
        <f t="shared" si="193"/>
        <v>-41.820000000006985</v>
      </c>
      <c r="H565" s="18">
        <v>412262.04</v>
      </c>
      <c r="I565" s="13">
        <f t="shared" si="206"/>
        <v>100</v>
      </c>
      <c r="J565" s="20"/>
      <c r="K565" s="12"/>
      <c r="L565" s="14"/>
      <c r="M565" s="12"/>
      <c r="N565" s="12"/>
      <c r="O565" s="12"/>
      <c r="P565" s="12"/>
      <c r="Q565" s="69"/>
    </row>
    <row r="566" spans="1:17">
      <c r="A566" s="77"/>
      <c r="B566" s="73"/>
      <c r="C566" s="73"/>
      <c r="D566" s="19" t="s">
        <v>7</v>
      </c>
      <c r="E566" s="18">
        <v>0</v>
      </c>
      <c r="F566" s="18">
        <v>0</v>
      </c>
      <c r="G566" s="18">
        <f t="shared" si="193"/>
        <v>0</v>
      </c>
      <c r="H566" s="18">
        <v>0</v>
      </c>
      <c r="I566" s="13" t="s">
        <v>140</v>
      </c>
      <c r="J566" s="20"/>
      <c r="K566" s="12"/>
      <c r="L566" s="14"/>
      <c r="M566" s="12"/>
      <c r="N566" s="12"/>
      <c r="O566" s="12"/>
      <c r="P566" s="12"/>
      <c r="Q566" s="69"/>
    </row>
    <row r="567" spans="1:17" ht="39" customHeight="1">
      <c r="A567" s="77"/>
      <c r="B567" s="73"/>
      <c r="C567" s="73"/>
      <c r="D567" s="21" t="s">
        <v>6</v>
      </c>
      <c r="E567" s="18">
        <v>0</v>
      </c>
      <c r="F567" s="18">
        <v>0</v>
      </c>
      <c r="G567" s="18">
        <f t="shared" si="193"/>
        <v>0</v>
      </c>
      <c r="H567" s="18">
        <v>0</v>
      </c>
      <c r="I567" s="13" t="s">
        <v>140</v>
      </c>
      <c r="J567" s="12"/>
      <c r="K567" s="12"/>
      <c r="L567" s="14"/>
      <c r="M567" s="12"/>
      <c r="N567" s="12"/>
      <c r="O567" s="12"/>
      <c r="P567" s="12"/>
      <c r="Q567" s="69"/>
    </row>
    <row r="568" spans="1:17" ht="13.5" customHeight="1">
      <c r="A568" s="77"/>
      <c r="B568" s="73" t="s">
        <v>72</v>
      </c>
      <c r="C568" s="73" t="s">
        <v>69</v>
      </c>
      <c r="D568" s="5" t="s">
        <v>3</v>
      </c>
      <c r="E568" s="18">
        <f>E569+E570+E571+E572</f>
        <v>194307.61</v>
      </c>
      <c r="F568" s="18">
        <f>F569+F570+F571+F572</f>
        <v>194307.611</v>
      </c>
      <c r="G568" s="18">
        <f t="shared" si="193"/>
        <v>1.0000000183936208E-3</v>
      </c>
      <c r="H568" s="18">
        <f>H569+H570+H571+H572</f>
        <v>194307.611</v>
      </c>
      <c r="I568" s="13">
        <f t="shared" ref="I568:I570" si="207">ROUND(H568/F568 *100,3)</f>
        <v>100</v>
      </c>
      <c r="J568" s="11">
        <v>1</v>
      </c>
      <c r="K568" s="12">
        <v>0</v>
      </c>
      <c r="L568" s="12">
        <f t="shared" si="202"/>
        <v>0</v>
      </c>
      <c r="M568" s="12">
        <v>2</v>
      </c>
      <c r="N568" s="12">
        <v>2</v>
      </c>
      <c r="O568" s="12">
        <v>6</v>
      </c>
      <c r="P568" s="12">
        <v>6</v>
      </c>
      <c r="Q568" s="69"/>
    </row>
    <row r="569" spans="1:17">
      <c r="A569" s="77"/>
      <c r="B569" s="73"/>
      <c r="C569" s="73"/>
      <c r="D569" s="19" t="s">
        <v>5</v>
      </c>
      <c r="E569" s="18">
        <v>0</v>
      </c>
      <c r="F569" s="18">
        <v>0</v>
      </c>
      <c r="G569" s="18">
        <f t="shared" si="193"/>
        <v>0</v>
      </c>
      <c r="H569" s="18">
        <v>0</v>
      </c>
      <c r="I569" s="13" t="s">
        <v>140</v>
      </c>
      <c r="J569" s="20"/>
      <c r="K569" s="12"/>
      <c r="L569" s="14"/>
      <c r="M569" s="12"/>
      <c r="N569" s="12"/>
      <c r="O569" s="12"/>
      <c r="P569" s="12"/>
      <c r="Q569" s="69"/>
    </row>
    <row r="570" spans="1:17">
      <c r="A570" s="77"/>
      <c r="B570" s="73"/>
      <c r="C570" s="73"/>
      <c r="D570" s="21" t="s">
        <v>4</v>
      </c>
      <c r="E570" s="18">
        <v>194307.61</v>
      </c>
      <c r="F570" s="18">
        <v>194307.611</v>
      </c>
      <c r="G570" s="18">
        <f t="shared" si="193"/>
        <v>1.0000000183936208E-3</v>
      </c>
      <c r="H570" s="18">
        <v>194307.611</v>
      </c>
      <c r="I570" s="13">
        <f t="shared" si="207"/>
        <v>100</v>
      </c>
      <c r="J570" s="20"/>
      <c r="K570" s="12"/>
      <c r="L570" s="14"/>
      <c r="M570" s="12"/>
      <c r="N570" s="12"/>
      <c r="O570" s="12"/>
      <c r="P570" s="12"/>
      <c r="Q570" s="69"/>
    </row>
    <row r="571" spans="1:17">
      <c r="A571" s="77"/>
      <c r="B571" s="73"/>
      <c r="C571" s="73"/>
      <c r="D571" s="19" t="s">
        <v>7</v>
      </c>
      <c r="E571" s="18">
        <v>0</v>
      </c>
      <c r="F571" s="18">
        <v>0</v>
      </c>
      <c r="G571" s="18">
        <f t="shared" si="193"/>
        <v>0</v>
      </c>
      <c r="H571" s="18">
        <v>0</v>
      </c>
      <c r="I571" s="13" t="s">
        <v>140</v>
      </c>
      <c r="J571" s="20"/>
      <c r="K571" s="12"/>
      <c r="L571" s="14"/>
      <c r="M571" s="12"/>
      <c r="N571" s="12"/>
      <c r="O571" s="12"/>
      <c r="P571" s="12"/>
      <c r="Q571" s="69"/>
    </row>
    <row r="572" spans="1:17" ht="28.5" customHeight="1">
      <c r="A572" s="77"/>
      <c r="B572" s="73"/>
      <c r="C572" s="73"/>
      <c r="D572" s="21" t="s">
        <v>6</v>
      </c>
      <c r="E572" s="18">
        <v>0</v>
      </c>
      <c r="F572" s="18">
        <v>0</v>
      </c>
      <c r="G572" s="18">
        <f t="shared" ref="G572:G667" si="208">F572-E572</f>
        <v>0</v>
      </c>
      <c r="H572" s="18">
        <v>0</v>
      </c>
      <c r="I572" s="13" t="s">
        <v>140</v>
      </c>
      <c r="J572" s="20"/>
      <c r="K572" s="12"/>
      <c r="L572" s="14"/>
      <c r="M572" s="12"/>
      <c r="N572" s="12"/>
      <c r="O572" s="12"/>
      <c r="P572" s="12"/>
      <c r="Q572" s="69"/>
    </row>
    <row r="573" spans="1:17" ht="24" customHeight="1">
      <c r="A573" s="77"/>
      <c r="B573" s="73" t="s">
        <v>73</v>
      </c>
      <c r="C573" s="73" t="s">
        <v>69</v>
      </c>
      <c r="D573" s="5" t="s">
        <v>3</v>
      </c>
      <c r="E573" s="18">
        <f>E574+E575+E576+E577</f>
        <v>296970.94</v>
      </c>
      <c r="F573" s="18">
        <f>F574+F575+F576+F577</f>
        <v>296970.946</v>
      </c>
      <c r="G573" s="18">
        <f t="shared" ref="G573" si="209">F573-E573</f>
        <v>5.9999999939464033E-3</v>
      </c>
      <c r="H573" s="18">
        <f>H574+H575+H576+H577</f>
        <v>296774.55300000001</v>
      </c>
      <c r="I573" s="13">
        <f t="shared" ref="I573:I575" si="210">ROUND(H573/F573 *100,3)</f>
        <v>99.933999999999997</v>
      </c>
      <c r="J573" s="11">
        <v>1</v>
      </c>
      <c r="K573" s="12">
        <v>1</v>
      </c>
      <c r="L573" s="12">
        <f t="shared" ref="L573:L663" si="211">(K573/J573)*100</f>
        <v>100</v>
      </c>
      <c r="M573" s="12">
        <v>2</v>
      </c>
      <c r="N573" s="12">
        <v>2</v>
      </c>
      <c r="O573" s="12">
        <v>10</v>
      </c>
      <c r="P573" s="12">
        <v>10</v>
      </c>
      <c r="Q573" s="69"/>
    </row>
    <row r="574" spans="1:17">
      <c r="A574" s="77"/>
      <c r="B574" s="73"/>
      <c r="C574" s="73"/>
      <c r="D574" s="19" t="s">
        <v>5</v>
      </c>
      <c r="E574" s="18">
        <v>0</v>
      </c>
      <c r="F574" s="18">
        <v>0</v>
      </c>
      <c r="G574" s="18">
        <f t="shared" si="208"/>
        <v>0</v>
      </c>
      <c r="H574" s="18">
        <v>0</v>
      </c>
      <c r="I574" s="13" t="s">
        <v>140</v>
      </c>
      <c r="J574" s="20"/>
      <c r="K574" s="12"/>
      <c r="L574" s="14"/>
      <c r="M574" s="12"/>
      <c r="N574" s="12"/>
      <c r="O574" s="12"/>
      <c r="P574" s="12"/>
      <c r="Q574" s="69"/>
    </row>
    <row r="575" spans="1:17">
      <c r="A575" s="77"/>
      <c r="B575" s="73"/>
      <c r="C575" s="73"/>
      <c r="D575" s="21" t="s">
        <v>4</v>
      </c>
      <c r="E575" s="18">
        <v>296970.94</v>
      </c>
      <c r="F575" s="18">
        <v>296970.946</v>
      </c>
      <c r="G575" s="18">
        <f t="shared" si="208"/>
        <v>5.9999999939464033E-3</v>
      </c>
      <c r="H575" s="18">
        <v>296774.55300000001</v>
      </c>
      <c r="I575" s="13">
        <f t="shared" si="210"/>
        <v>99.933999999999997</v>
      </c>
      <c r="J575" s="20"/>
      <c r="K575" s="12"/>
      <c r="L575" s="14"/>
      <c r="M575" s="12"/>
      <c r="N575" s="12"/>
      <c r="O575" s="12"/>
      <c r="P575" s="12"/>
      <c r="Q575" s="69"/>
    </row>
    <row r="576" spans="1:17">
      <c r="A576" s="77"/>
      <c r="B576" s="73"/>
      <c r="C576" s="73"/>
      <c r="D576" s="19" t="s">
        <v>7</v>
      </c>
      <c r="E576" s="18">
        <v>0</v>
      </c>
      <c r="F576" s="18">
        <v>0</v>
      </c>
      <c r="G576" s="18">
        <f t="shared" si="208"/>
        <v>0</v>
      </c>
      <c r="H576" s="18">
        <v>0</v>
      </c>
      <c r="I576" s="13" t="s">
        <v>140</v>
      </c>
      <c r="J576" s="20"/>
      <c r="K576" s="12"/>
      <c r="L576" s="14"/>
      <c r="M576" s="12"/>
      <c r="N576" s="12"/>
      <c r="O576" s="12"/>
      <c r="P576" s="12"/>
      <c r="Q576" s="69"/>
    </row>
    <row r="577" spans="1:17" ht="24" customHeight="1">
      <c r="A577" s="77"/>
      <c r="B577" s="73"/>
      <c r="C577" s="73"/>
      <c r="D577" s="21" t="s">
        <v>6</v>
      </c>
      <c r="E577" s="18">
        <v>0</v>
      </c>
      <c r="F577" s="18">
        <v>0</v>
      </c>
      <c r="G577" s="18">
        <f t="shared" si="208"/>
        <v>0</v>
      </c>
      <c r="H577" s="18">
        <v>0</v>
      </c>
      <c r="I577" s="13" t="s">
        <v>140</v>
      </c>
      <c r="J577" s="12"/>
      <c r="K577" s="12"/>
      <c r="L577" s="14"/>
      <c r="M577" s="12"/>
      <c r="N577" s="12"/>
      <c r="O577" s="12"/>
      <c r="P577" s="12"/>
      <c r="Q577" s="69"/>
    </row>
    <row r="578" spans="1:17">
      <c r="A578" s="77"/>
      <c r="B578" s="73" t="s">
        <v>74</v>
      </c>
      <c r="C578" s="73" t="s">
        <v>69</v>
      </c>
      <c r="D578" s="5" t="s">
        <v>3</v>
      </c>
      <c r="E578" s="18">
        <f>E579+E580+E581+E582</f>
        <v>133328.78</v>
      </c>
      <c r="F578" s="18">
        <f>F579+F580+F581+F582</f>
        <v>133328.78</v>
      </c>
      <c r="G578" s="18">
        <f t="shared" si="208"/>
        <v>0</v>
      </c>
      <c r="H578" s="18">
        <f>H579+H580+H581+H582</f>
        <v>133328.77900000001</v>
      </c>
      <c r="I578" s="13">
        <f t="shared" ref="I578:I580" si="212">ROUND(H578/F578 *100,3)</f>
        <v>100</v>
      </c>
      <c r="J578" s="11">
        <v>2</v>
      </c>
      <c r="K578" s="12">
        <v>0</v>
      </c>
      <c r="L578" s="12">
        <f t="shared" ref="L578:L588" si="213">(K578/J578)*100</f>
        <v>0</v>
      </c>
      <c r="M578" s="12">
        <v>3</v>
      </c>
      <c r="N578" s="12">
        <v>3</v>
      </c>
      <c r="O578" s="12">
        <v>14</v>
      </c>
      <c r="P578" s="12">
        <v>14</v>
      </c>
      <c r="Q578" s="69"/>
    </row>
    <row r="579" spans="1:17" ht="18.75" customHeight="1">
      <c r="A579" s="77"/>
      <c r="B579" s="73"/>
      <c r="C579" s="73"/>
      <c r="D579" s="19" t="s">
        <v>5</v>
      </c>
      <c r="E579" s="18">
        <v>0</v>
      </c>
      <c r="F579" s="18">
        <v>0</v>
      </c>
      <c r="G579" s="18">
        <f t="shared" ref="G579:G593" si="214">F579-E579</f>
        <v>0</v>
      </c>
      <c r="H579" s="18">
        <v>0</v>
      </c>
      <c r="I579" s="13" t="s">
        <v>140</v>
      </c>
      <c r="J579" s="20"/>
      <c r="K579" s="12"/>
      <c r="L579" s="14"/>
      <c r="M579" s="12"/>
      <c r="N579" s="12"/>
      <c r="O579" s="12"/>
      <c r="P579" s="12"/>
      <c r="Q579" s="69"/>
    </row>
    <row r="580" spans="1:17">
      <c r="A580" s="77"/>
      <c r="B580" s="73"/>
      <c r="C580" s="73"/>
      <c r="D580" s="21" t="s">
        <v>4</v>
      </c>
      <c r="E580" s="18">
        <v>133328.78</v>
      </c>
      <c r="F580" s="18">
        <v>133328.78</v>
      </c>
      <c r="G580" s="18">
        <f t="shared" si="214"/>
        <v>0</v>
      </c>
      <c r="H580" s="18">
        <v>133328.77900000001</v>
      </c>
      <c r="I580" s="13">
        <f t="shared" si="212"/>
        <v>100</v>
      </c>
      <c r="J580" s="20"/>
      <c r="K580" s="12"/>
      <c r="L580" s="14"/>
      <c r="M580" s="12"/>
      <c r="N580" s="12"/>
      <c r="O580" s="12"/>
      <c r="P580" s="12"/>
      <c r="Q580" s="69"/>
    </row>
    <row r="581" spans="1:17" ht="16.5" customHeight="1">
      <c r="A581" s="77"/>
      <c r="B581" s="73"/>
      <c r="C581" s="73"/>
      <c r="D581" s="19" t="s">
        <v>7</v>
      </c>
      <c r="E581" s="18">
        <v>0</v>
      </c>
      <c r="F581" s="18">
        <v>0</v>
      </c>
      <c r="G581" s="18">
        <f t="shared" si="214"/>
        <v>0</v>
      </c>
      <c r="H581" s="18">
        <v>0</v>
      </c>
      <c r="I581" s="13" t="s">
        <v>140</v>
      </c>
      <c r="J581" s="20"/>
      <c r="K581" s="12"/>
      <c r="L581" s="14"/>
      <c r="M581" s="12"/>
      <c r="N581" s="12"/>
      <c r="O581" s="12"/>
      <c r="P581" s="12"/>
      <c r="Q581" s="69"/>
    </row>
    <row r="582" spans="1:17" ht="24.75" customHeight="1">
      <c r="A582" s="77"/>
      <c r="B582" s="73"/>
      <c r="C582" s="73"/>
      <c r="D582" s="23" t="s">
        <v>6</v>
      </c>
      <c r="E582" s="23">
        <v>0</v>
      </c>
      <c r="F582" s="23">
        <v>0</v>
      </c>
      <c r="G582" s="23">
        <f t="shared" si="214"/>
        <v>0</v>
      </c>
      <c r="H582" s="23">
        <v>0</v>
      </c>
      <c r="I582" s="24" t="s">
        <v>140</v>
      </c>
      <c r="J582" s="25"/>
      <c r="K582" s="12"/>
      <c r="L582" s="14"/>
      <c r="M582" s="12"/>
      <c r="N582" s="12"/>
      <c r="O582" s="12"/>
      <c r="P582" s="12"/>
      <c r="Q582" s="69"/>
    </row>
    <row r="583" spans="1:17" ht="15" customHeight="1">
      <c r="A583" s="89"/>
      <c r="B583" s="73" t="s">
        <v>75</v>
      </c>
      <c r="C583" s="73" t="s">
        <v>69</v>
      </c>
      <c r="D583" s="5" t="s">
        <v>3</v>
      </c>
      <c r="E583" s="18">
        <f>E584+E585+E586+E587</f>
        <v>24932.38</v>
      </c>
      <c r="F583" s="18">
        <f>F584+F585+F586+F587</f>
        <v>24932.379000000001</v>
      </c>
      <c r="G583" s="18">
        <f t="shared" si="214"/>
        <v>-1.0000000002037268E-3</v>
      </c>
      <c r="H583" s="18">
        <f>H584+H585+H586+H587</f>
        <v>24932.379000000001</v>
      </c>
      <c r="I583" s="13">
        <f t="shared" ref="I583:I585" si="215">ROUND(H583/F583 *100,3)</f>
        <v>100</v>
      </c>
      <c r="J583" s="11">
        <v>1</v>
      </c>
      <c r="K583" s="12">
        <v>1</v>
      </c>
      <c r="L583" s="12">
        <f t="shared" si="213"/>
        <v>100</v>
      </c>
      <c r="M583" s="12">
        <v>3</v>
      </c>
      <c r="N583" s="12">
        <v>3</v>
      </c>
      <c r="O583" s="12">
        <v>8</v>
      </c>
      <c r="P583" s="12">
        <v>8</v>
      </c>
      <c r="Q583" s="69"/>
    </row>
    <row r="584" spans="1:17">
      <c r="A584" s="89"/>
      <c r="B584" s="73"/>
      <c r="C584" s="73"/>
      <c r="D584" s="19" t="s">
        <v>5</v>
      </c>
      <c r="E584" s="18">
        <v>0</v>
      </c>
      <c r="F584" s="18">
        <v>0</v>
      </c>
      <c r="G584" s="18">
        <f t="shared" si="214"/>
        <v>0</v>
      </c>
      <c r="H584" s="18">
        <v>0</v>
      </c>
      <c r="I584" s="13" t="s">
        <v>140</v>
      </c>
      <c r="J584" s="20"/>
      <c r="K584" s="12"/>
      <c r="L584" s="14"/>
      <c r="M584" s="12"/>
      <c r="N584" s="12"/>
      <c r="O584" s="12"/>
      <c r="P584" s="12"/>
      <c r="Q584" s="69"/>
    </row>
    <row r="585" spans="1:17">
      <c r="A585" s="89"/>
      <c r="B585" s="73"/>
      <c r="C585" s="73"/>
      <c r="D585" s="21" t="s">
        <v>4</v>
      </c>
      <c r="E585" s="18">
        <v>24932.38</v>
      </c>
      <c r="F585" s="18">
        <v>24932.379000000001</v>
      </c>
      <c r="G585" s="18">
        <f t="shared" si="214"/>
        <v>-1.0000000002037268E-3</v>
      </c>
      <c r="H585" s="18">
        <v>24932.379000000001</v>
      </c>
      <c r="I585" s="13">
        <f t="shared" si="215"/>
        <v>100</v>
      </c>
      <c r="J585" s="20"/>
      <c r="K585" s="12"/>
      <c r="L585" s="14"/>
      <c r="M585" s="12"/>
      <c r="N585" s="12"/>
      <c r="O585" s="12"/>
      <c r="P585" s="12"/>
      <c r="Q585" s="69"/>
    </row>
    <row r="586" spans="1:17">
      <c r="A586" s="89"/>
      <c r="B586" s="73"/>
      <c r="C586" s="73"/>
      <c r="D586" s="19" t="s">
        <v>7</v>
      </c>
      <c r="E586" s="18">
        <v>0</v>
      </c>
      <c r="F586" s="18">
        <v>0</v>
      </c>
      <c r="G586" s="18">
        <f t="shared" si="214"/>
        <v>0</v>
      </c>
      <c r="H586" s="18">
        <v>0</v>
      </c>
      <c r="I586" s="13" t="s">
        <v>140</v>
      </c>
      <c r="J586" s="20"/>
      <c r="K586" s="12"/>
      <c r="L586" s="14"/>
      <c r="M586" s="12"/>
      <c r="N586" s="12"/>
      <c r="O586" s="12"/>
      <c r="P586" s="12"/>
      <c r="Q586" s="69"/>
    </row>
    <row r="587" spans="1:17" ht="33" customHeight="1">
      <c r="A587" s="89"/>
      <c r="B587" s="73"/>
      <c r="C587" s="73"/>
      <c r="D587" s="23" t="s">
        <v>6</v>
      </c>
      <c r="E587" s="23">
        <v>0</v>
      </c>
      <c r="F587" s="23">
        <v>0</v>
      </c>
      <c r="G587" s="23">
        <f t="shared" si="214"/>
        <v>0</v>
      </c>
      <c r="H587" s="23">
        <v>0</v>
      </c>
      <c r="I587" s="24" t="s">
        <v>140</v>
      </c>
      <c r="J587" s="25"/>
      <c r="K587" s="25"/>
      <c r="L587" s="26"/>
      <c r="M587" s="12"/>
      <c r="N587" s="12"/>
      <c r="O587" s="12"/>
      <c r="P587" s="12"/>
      <c r="Q587" s="69"/>
    </row>
    <row r="588" spans="1:17" ht="12" customHeight="1">
      <c r="A588" s="77"/>
      <c r="B588" s="73" t="s">
        <v>76</v>
      </c>
      <c r="C588" s="73" t="s">
        <v>69</v>
      </c>
      <c r="D588" s="5" t="s">
        <v>3</v>
      </c>
      <c r="E588" s="18">
        <f>E589+E590+E591+E592</f>
        <v>360306.33</v>
      </c>
      <c r="F588" s="18">
        <f>F589+F590+F591+F592</f>
        <v>338388.86800000002</v>
      </c>
      <c r="G588" s="18">
        <f t="shared" ref="G588" si="216">F588-E588</f>
        <v>-21917.462</v>
      </c>
      <c r="H588" s="18">
        <f>H589+H590+H591+H592</f>
        <v>336784.18300000002</v>
      </c>
      <c r="I588" s="13">
        <f t="shared" ref="I588:I590" si="217">ROUND(H588/F588 *100,3)</f>
        <v>99.525999999999996</v>
      </c>
      <c r="J588" s="11">
        <v>1</v>
      </c>
      <c r="K588" s="12">
        <v>0</v>
      </c>
      <c r="L588" s="12">
        <f t="shared" si="213"/>
        <v>0</v>
      </c>
      <c r="M588" s="12">
        <v>10</v>
      </c>
      <c r="N588" s="12">
        <v>10</v>
      </c>
      <c r="O588" s="12">
        <v>20</v>
      </c>
      <c r="P588" s="12">
        <v>20</v>
      </c>
      <c r="Q588" s="69"/>
    </row>
    <row r="589" spans="1:17">
      <c r="A589" s="77"/>
      <c r="B589" s="73"/>
      <c r="C589" s="73"/>
      <c r="D589" s="19" t="s">
        <v>5</v>
      </c>
      <c r="E589" s="18">
        <v>0</v>
      </c>
      <c r="F589" s="18">
        <v>0</v>
      </c>
      <c r="G589" s="18">
        <f t="shared" si="214"/>
        <v>0</v>
      </c>
      <c r="H589" s="18">
        <v>0</v>
      </c>
      <c r="I589" s="13" t="s">
        <v>140</v>
      </c>
      <c r="J589" s="20"/>
      <c r="K589" s="12"/>
      <c r="L589" s="14"/>
      <c r="M589" s="12"/>
      <c r="N589" s="12"/>
      <c r="O589" s="12"/>
      <c r="P589" s="12"/>
      <c r="Q589" s="69"/>
    </row>
    <row r="590" spans="1:17">
      <c r="A590" s="77"/>
      <c r="B590" s="73"/>
      <c r="C590" s="73"/>
      <c r="D590" s="21" t="s">
        <v>4</v>
      </c>
      <c r="E590" s="18">
        <v>360306.33</v>
      </c>
      <c r="F590" s="18">
        <v>338388.86800000002</v>
      </c>
      <c r="G590" s="18">
        <f t="shared" si="214"/>
        <v>-21917.462</v>
      </c>
      <c r="H590" s="18">
        <v>336784.18300000002</v>
      </c>
      <c r="I590" s="13">
        <f t="shared" si="217"/>
        <v>99.525999999999996</v>
      </c>
      <c r="J590" s="20"/>
      <c r="K590" s="12"/>
      <c r="L590" s="14"/>
      <c r="M590" s="12"/>
      <c r="N590" s="12"/>
      <c r="O590" s="12"/>
      <c r="P590" s="12"/>
      <c r="Q590" s="69"/>
    </row>
    <row r="591" spans="1:17">
      <c r="A591" s="77"/>
      <c r="B591" s="73"/>
      <c r="C591" s="73"/>
      <c r="D591" s="19" t="s">
        <v>7</v>
      </c>
      <c r="E591" s="18">
        <v>0</v>
      </c>
      <c r="F591" s="18">
        <v>0</v>
      </c>
      <c r="G591" s="18">
        <f t="shared" si="214"/>
        <v>0</v>
      </c>
      <c r="H591" s="18">
        <v>0</v>
      </c>
      <c r="I591" s="13" t="s">
        <v>140</v>
      </c>
      <c r="J591" s="20"/>
      <c r="K591" s="12"/>
      <c r="L591" s="14"/>
      <c r="M591" s="12"/>
      <c r="N591" s="12"/>
      <c r="O591" s="12"/>
      <c r="P591" s="12"/>
      <c r="Q591" s="69"/>
    </row>
    <row r="592" spans="1:17" ht="21.75" customHeight="1">
      <c r="A592" s="77"/>
      <c r="B592" s="73"/>
      <c r="C592" s="73"/>
      <c r="D592" s="21" t="s">
        <v>6</v>
      </c>
      <c r="E592" s="23">
        <v>0</v>
      </c>
      <c r="F592" s="23">
        <v>0</v>
      </c>
      <c r="G592" s="23">
        <f t="shared" si="214"/>
        <v>0</v>
      </c>
      <c r="H592" s="23">
        <v>0</v>
      </c>
      <c r="I592" s="24" t="s">
        <v>140</v>
      </c>
      <c r="J592" s="25"/>
      <c r="K592" s="25"/>
      <c r="L592" s="26"/>
      <c r="M592" s="25"/>
      <c r="N592" s="25"/>
      <c r="O592" s="25"/>
      <c r="P592" s="25"/>
      <c r="Q592" s="70"/>
    </row>
    <row r="593" spans="1:17" ht="12.75" customHeight="1">
      <c r="A593" s="77"/>
      <c r="B593" s="73" t="s">
        <v>77</v>
      </c>
      <c r="C593" s="73" t="s">
        <v>69</v>
      </c>
      <c r="D593" s="5" t="s">
        <v>3</v>
      </c>
      <c r="E593" s="18">
        <f>E594+E595+E596+E597</f>
        <v>35985.949999999997</v>
      </c>
      <c r="F593" s="18">
        <f>F594+F595+F596+F597</f>
        <v>35985.949999999997</v>
      </c>
      <c r="G593" s="18">
        <f t="shared" si="214"/>
        <v>0</v>
      </c>
      <c r="H593" s="18">
        <f>H594+H595+H596+H597</f>
        <v>35985.949999999997</v>
      </c>
      <c r="I593" s="13">
        <f t="shared" ref="I593:I595" si="218">ROUND(H593/F593 *100,3)</f>
        <v>100</v>
      </c>
      <c r="J593" s="11">
        <v>1</v>
      </c>
      <c r="K593" s="12">
        <v>0</v>
      </c>
      <c r="L593" s="12">
        <f t="shared" si="211"/>
        <v>0</v>
      </c>
      <c r="M593" s="12">
        <v>2</v>
      </c>
      <c r="N593" s="12">
        <v>2</v>
      </c>
      <c r="O593" s="12">
        <v>4</v>
      </c>
      <c r="P593" s="12">
        <v>4</v>
      </c>
      <c r="Q593" s="69"/>
    </row>
    <row r="594" spans="1:17">
      <c r="A594" s="77"/>
      <c r="B594" s="73"/>
      <c r="C594" s="73"/>
      <c r="D594" s="19" t="s">
        <v>5</v>
      </c>
      <c r="E594" s="18">
        <v>0</v>
      </c>
      <c r="F594" s="18">
        <v>0</v>
      </c>
      <c r="G594" s="18">
        <f t="shared" si="208"/>
        <v>0</v>
      </c>
      <c r="H594" s="18">
        <v>0</v>
      </c>
      <c r="I594" s="13" t="s">
        <v>140</v>
      </c>
      <c r="J594" s="20"/>
      <c r="K594" s="12"/>
      <c r="L594" s="14"/>
      <c r="M594" s="12"/>
      <c r="N594" s="12"/>
      <c r="O594" s="12"/>
      <c r="P594" s="12"/>
      <c r="Q594" s="69"/>
    </row>
    <row r="595" spans="1:17">
      <c r="A595" s="77"/>
      <c r="B595" s="73"/>
      <c r="C595" s="73"/>
      <c r="D595" s="21" t="s">
        <v>4</v>
      </c>
      <c r="E595" s="18">
        <v>35985.949999999997</v>
      </c>
      <c r="F595" s="18">
        <v>35985.949999999997</v>
      </c>
      <c r="G595" s="18">
        <f t="shared" si="208"/>
        <v>0</v>
      </c>
      <c r="H595" s="18">
        <v>35985.949999999997</v>
      </c>
      <c r="I595" s="13">
        <f t="shared" si="218"/>
        <v>100</v>
      </c>
      <c r="J595" s="20"/>
      <c r="K595" s="12"/>
      <c r="L595" s="14"/>
      <c r="M595" s="12"/>
      <c r="N595" s="12"/>
      <c r="O595" s="12"/>
      <c r="P595" s="12"/>
      <c r="Q595" s="69"/>
    </row>
    <row r="596" spans="1:17">
      <c r="A596" s="77"/>
      <c r="B596" s="73"/>
      <c r="C596" s="73"/>
      <c r="D596" s="19" t="s">
        <v>7</v>
      </c>
      <c r="E596" s="18">
        <v>0</v>
      </c>
      <c r="F596" s="18">
        <v>0</v>
      </c>
      <c r="G596" s="18">
        <f t="shared" si="208"/>
        <v>0</v>
      </c>
      <c r="H596" s="18">
        <v>0</v>
      </c>
      <c r="I596" s="13" t="s">
        <v>140</v>
      </c>
      <c r="J596" s="20"/>
      <c r="K596" s="12"/>
      <c r="L596" s="14"/>
      <c r="M596" s="12"/>
      <c r="N596" s="12"/>
      <c r="O596" s="12"/>
      <c r="P596" s="12"/>
      <c r="Q596" s="69"/>
    </row>
    <row r="597" spans="1:17" ht="24.75" customHeight="1">
      <c r="A597" s="77"/>
      <c r="B597" s="73"/>
      <c r="C597" s="73"/>
      <c r="D597" s="21" t="s">
        <v>6</v>
      </c>
      <c r="E597" s="18">
        <v>0</v>
      </c>
      <c r="F597" s="18">
        <v>0</v>
      </c>
      <c r="G597" s="18">
        <f t="shared" si="208"/>
        <v>0</v>
      </c>
      <c r="H597" s="18">
        <v>0</v>
      </c>
      <c r="I597" s="13" t="s">
        <v>140</v>
      </c>
      <c r="J597" s="12"/>
      <c r="K597" s="12"/>
      <c r="L597" s="14"/>
      <c r="M597" s="12"/>
      <c r="N597" s="12"/>
      <c r="O597" s="12"/>
      <c r="P597" s="12"/>
      <c r="Q597" s="69"/>
    </row>
    <row r="598" spans="1:17" ht="15.75" customHeight="1">
      <c r="A598" s="77"/>
      <c r="B598" s="73" t="s">
        <v>78</v>
      </c>
      <c r="C598" s="73" t="s">
        <v>69</v>
      </c>
      <c r="D598" s="5" t="s">
        <v>3</v>
      </c>
      <c r="E598" s="18">
        <f>E599+E600+E601+E602</f>
        <v>476553.23</v>
      </c>
      <c r="F598" s="18">
        <f>F599+F600+F601+F602</f>
        <v>476553.234</v>
      </c>
      <c r="G598" s="18">
        <f t="shared" si="208"/>
        <v>4.0000000153668225E-3</v>
      </c>
      <c r="H598" s="18">
        <f>H599+H600+H601+H602</f>
        <v>475277.94300000003</v>
      </c>
      <c r="I598" s="13">
        <f t="shared" ref="I598:I600" si="219">ROUND(H598/F598 *100,3)</f>
        <v>99.731999999999999</v>
      </c>
      <c r="J598" s="11">
        <v>4</v>
      </c>
      <c r="K598" s="12">
        <v>1</v>
      </c>
      <c r="L598" s="12">
        <f t="shared" ref="L598" si="220">(K598/J598)*100</f>
        <v>25</v>
      </c>
      <c r="M598" s="12">
        <v>2</v>
      </c>
      <c r="N598" s="12">
        <v>2</v>
      </c>
      <c r="O598" s="12">
        <v>6</v>
      </c>
      <c r="P598" s="12">
        <v>6</v>
      </c>
      <c r="Q598" s="69"/>
    </row>
    <row r="599" spans="1:17">
      <c r="A599" s="77"/>
      <c r="B599" s="73"/>
      <c r="C599" s="73"/>
      <c r="D599" s="19" t="s">
        <v>5</v>
      </c>
      <c r="E599" s="18">
        <v>0</v>
      </c>
      <c r="F599" s="18">
        <v>0</v>
      </c>
      <c r="G599" s="18">
        <f t="shared" ref="G599:G603" si="221">F599-E599</f>
        <v>0</v>
      </c>
      <c r="H599" s="18">
        <v>0</v>
      </c>
      <c r="I599" s="13" t="s">
        <v>140</v>
      </c>
      <c r="J599" s="20"/>
      <c r="K599" s="12"/>
      <c r="L599" s="14"/>
      <c r="M599" s="12"/>
      <c r="N599" s="12"/>
      <c r="O599" s="12"/>
      <c r="P599" s="12"/>
      <c r="Q599" s="69"/>
    </row>
    <row r="600" spans="1:17">
      <c r="A600" s="77"/>
      <c r="B600" s="73"/>
      <c r="C600" s="73"/>
      <c r="D600" s="21" t="s">
        <v>4</v>
      </c>
      <c r="E600" s="18">
        <v>476553.23</v>
      </c>
      <c r="F600" s="18">
        <v>476553.234</v>
      </c>
      <c r="G600" s="18">
        <f t="shared" si="221"/>
        <v>4.0000000153668225E-3</v>
      </c>
      <c r="H600" s="18">
        <v>475277.94300000003</v>
      </c>
      <c r="I600" s="13">
        <f t="shared" si="219"/>
        <v>99.731999999999999</v>
      </c>
      <c r="J600" s="20"/>
      <c r="K600" s="12"/>
      <c r="L600" s="14"/>
      <c r="M600" s="12"/>
      <c r="N600" s="12"/>
      <c r="O600" s="12"/>
      <c r="P600" s="12"/>
      <c r="Q600" s="69"/>
    </row>
    <row r="601" spans="1:17">
      <c r="A601" s="77"/>
      <c r="B601" s="73"/>
      <c r="C601" s="73"/>
      <c r="D601" s="21" t="s">
        <v>7</v>
      </c>
      <c r="E601" s="18">
        <v>0</v>
      </c>
      <c r="F601" s="18">
        <v>0</v>
      </c>
      <c r="G601" s="18">
        <f t="shared" si="221"/>
        <v>0</v>
      </c>
      <c r="H601" s="18">
        <v>0</v>
      </c>
      <c r="I601" s="13" t="s">
        <v>140</v>
      </c>
      <c r="J601" s="16"/>
      <c r="K601" s="16"/>
      <c r="L601" s="16"/>
      <c r="M601" s="21"/>
      <c r="N601" s="21"/>
      <c r="O601" s="21"/>
      <c r="P601" s="21"/>
      <c r="Q601" s="21"/>
    </row>
    <row r="602" spans="1:17" ht="26.25" customHeight="1">
      <c r="A602" s="77"/>
      <c r="B602" s="73"/>
      <c r="C602" s="73"/>
      <c r="D602" s="21" t="s">
        <v>6</v>
      </c>
      <c r="E602" s="23">
        <v>0</v>
      </c>
      <c r="F602" s="23">
        <v>0</v>
      </c>
      <c r="G602" s="23">
        <f t="shared" si="221"/>
        <v>0</v>
      </c>
      <c r="H602" s="23">
        <v>0</v>
      </c>
      <c r="I602" s="24" t="s">
        <v>140</v>
      </c>
      <c r="J602" s="16"/>
      <c r="K602" s="16"/>
      <c r="L602" s="16"/>
      <c r="M602" s="21"/>
      <c r="N602" s="21"/>
      <c r="O602" s="21"/>
      <c r="P602" s="21"/>
      <c r="Q602" s="21"/>
    </row>
    <row r="603" spans="1:17" ht="18.75" customHeight="1">
      <c r="A603" s="77"/>
      <c r="B603" s="73" t="s">
        <v>79</v>
      </c>
      <c r="C603" s="73" t="s">
        <v>69</v>
      </c>
      <c r="D603" s="5" t="s">
        <v>3</v>
      </c>
      <c r="E603" s="18">
        <f>E604+E605+E606+E607</f>
        <v>275772.12</v>
      </c>
      <c r="F603" s="18">
        <f>F604+F605+F606+F607</f>
        <v>276369.25099999999</v>
      </c>
      <c r="G603" s="18">
        <f t="shared" si="221"/>
        <v>597.13099999999395</v>
      </c>
      <c r="H603" s="18">
        <f>H604+H605+H606+H607</f>
        <v>276369.25099999999</v>
      </c>
      <c r="I603" s="13">
        <f t="shared" ref="I603:I605" si="222">ROUND(H603/F603 *100,3)</f>
        <v>100</v>
      </c>
      <c r="J603" s="11">
        <v>7</v>
      </c>
      <c r="K603" s="12">
        <v>5</v>
      </c>
      <c r="L603" s="22">
        <f t="shared" si="211"/>
        <v>71.428571428571431</v>
      </c>
      <c r="M603" s="12">
        <v>2</v>
      </c>
      <c r="N603" s="12">
        <v>2</v>
      </c>
      <c r="O603" s="12">
        <v>6</v>
      </c>
      <c r="P603" s="12">
        <v>6</v>
      </c>
      <c r="Q603" s="69"/>
    </row>
    <row r="604" spans="1:17">
      <c r="A604" s="77"/>
      <c r="B604" s="73"/>
      <c r="C604" s="73"/>
      <c r="D604" s="19" t="s">
        <v>5</v>
      </c>
      <c r="E604" s="18">
        <v>0</v>
      </c>
      <c r="F604" s="18">
        <v>0</v>
      </c>
      <c r="G604" s="18">
        <f t="shared" si="208"/>
        <v>0</v>
      </c>
      <c r="H604" s="18">
        <v>0</v>
      </c>
      <c r="I604" s="13" t="s">
        <v>140</v>
      </c>
      <c r="J604" s="20"/>
      <c r="K604" s="12"/>
      <c r="L604" s="14"/>
      <c r="M604" s="12"/>
      <c r="N604" s="12"/>
      <c r="O604" s="12"/>
      <c r="P604" s="12"/>
      <c r="Q604" s="69"/>
    </row>
    <row r="605" spans="1:17" ht="26.25" customHeight="1">
      <c r="A605" s="77"/>
      <c r="B605" s="73"/>
      <c r="C605" s="73"/>
      <c r="D605" s="21" t="s">
        <v>4</v>
      </c>
      <c r="E605" s="18">
        <v>275772.12</v>
      </c>
      <c r="F605" s="18">
        <v>276369.25099999999</v>
      </c>
      <c r="G605" s="18">
        <f t="shared" si="208"/>
        <v>597.13099999999395</v>
      </c>
      <c r="H605" s="18">
        <v>276369.25099999999</v>
      </c>
      <c r="I605" s="13">
        <f t="shared" si="222"/>
        <v>100</v>
      </c>
      <c r="J605" s="20"/>
      <c r="K605" s="12"/>
      <c r="L605" s="14"/>
      <c r="M605" s="12"/>
      <c r="N605" s="12"/>
      <c r="O605" s="12"/>
      <c r="P605" s="12"/>
      <c r="Q605" s="69"/>
    </row>
    <row r="606" spans="1:17">
      <c r="A606" s="77"/>
      <c r="B606" s="73"/>
      <c r="C606" s="73"/>
      <c r="D606" s="19" t="s">
        <v>7</v>
      </c>
      <c r="E606" s="18">
        <v>0</v>
      </c>
      <c r="F606" s="18">
        <v>0</v>
      </c>
      <c r="G606" s="18">
        <f t="shared" si="208"/>
        <v>0</v>
      </c>
      <c r="H606" s="18">
        <v>0</v>
      </c>
      <c r="I606" s="13" t="s">
        <v>140</v>
      </c>
      <c r="J606" s="20"/>
      <c r="K606" s="12"/>
      <c r="L606" s="14"/>
      <c r="M606" s="12"/>
      <c r="N606" s="12"/>
      <c r="O606" s="12"/>
      <c r="P606" s="12"/>
      <c r="Q606" s="69"/>
    </row>
    <row r="607" spans="1:17" ht="24.75" customHeight="1">
      <c r="A607" s="77"/>
      <c r="B607" s="73"/>
      <c r="C607" s="73"/>
      <c r="D607" s="21" t="s">
        <v>6</v>
      </c>
      <c r="E607" s="23">
        <v>0</v>
      </c>
      <c r="F607" s="23">
        <v>0</v>
      </c>
      <c r="G607" s="23">
        <f t="shared" si="208"/>
        <v>0</v>
      </c>
      <c r="H607" s="23">
        <v>0</v>
      </c>
      <c r="I607" s="24" t="s">
        <v>140</v>
      </c>
      <c r="J607" s="16"/>
      <c r="K607" s="16"/>
      <c r="L607" s="16"/>
      <c r="M607" s="21"/>
      <c r="N607" s="21"/>
      <c r="O607" s="21"/>
      <c r="P607" s="21"/>
      <c r="Q607" s="21"/>
    </row>
    <row r="608" spans="1:17" ht="29.25" customHeight="1">
      <c r="A608" s="77"/>
      <c r="B608" s="73" t="s">
        <v>80</v>
      </c>
      <c r="C608" s="91" t="s">
        <v>284</v>
      </c>
      <c r="D608" s="5" t="s">
        <v>3</v>
      </c>
      <c r="E608" s="18">
        <f>E609+E610+E611+E612</f>
        <v>71553.81</v>
      </c>
      <c r="F608" s="18">
        <f>F609+F610+F611+F612</f>
        <v>71324.953999999998</v>
      </c>
      <c r="G608" s="18">
        <f t="shared" si="208"/>
        <v>-228.85599999999977</v>
      </c>
      <c r="H608" s="18">
        <f>H609+H610+H611+H612</f>
        <v>71324.266000000003</v>
      </c>
      <c r="I608" s="13">
        <f t="shared" ref="I608:I610" si="223">ROUND(H608/F608 *100,3)</f>
        <v>99.998999999999995</v>
      </c>
      <c r="J608" s="11">
        <v>5</v>
      </c>
      <c r="K608" s="12">
        <v>5</v>
      </c>
      <c r="L608" s="12">
        <f t="shared" ref="L608:L613" si="224">(K608/J608)*100</f>
        <v>100</v>
      </c>
      <c r="M608" s="12">
        <v>4</v>
      </c>
      <c r="N608" s="12">
        <v>4</v>
      </c>
      <c r="O608" s="12">
        <v>4</v>
      </c>
      <c r="P608" s="12">
        <v>4</v>
      </c>
      <c r="Q608" s="69"/>
    </row>
    <row r="609" spans="1:17">
      <c r="A609" s="77"/>
      <c r="B609" s="73"/>
      <c r="C609" s="91"/>
      <c r="D609" s="19" t="s">
        <v>5</v>
      </c>
      <c r="E609" s="18">
        <v>0</v>
      </c>
      <c r="F609" s="18">
        <v>0</v>
      </c>
      <c r="G609" s="18">
        <f t="shared" ref="G609:G623" si="225">F609-E609</f>
        <v>0</v>
      </c>
      <c r="H609" s="18">
        <v>0</v>
      </c>
      <c r="I609" s="13" t="s">
        <v>140</v>
      </c>
      <c r="J609" s="20"/>
      <c r="K609" s="12"/>
      <c r="L609" s="14"/>
      <c r="M609" s="12"/>
      <c r="N609" s="12"/>
      <c r="O609" s="12"/>
      <c r="P609" s="12"/>
      <c r="Q609" s="69"/>
    </row>
    <row r="610" spans="1:17">
      <c r="A610" s="77"/>
      <c r="B610" s="73"/>
      <c r="C610" s="91"/>
      <c r="D610" s="21" t="s">
        <v>4</v>
      </c>
      <c r="E610" s="18">
        <v>71553.81</v>
      </c>
      <c r="F610" s="18">
        <v>71324.953999999998</v>
      </c>
      <c r="G610" s="18">
        <f t="shared" si="225"/>
        <v>-228.85599999999977</v>
      </c>
      <c r="H610" s="18">
        <v>71324.266000000003</v>
      </c>
      <c r="I610" s="13">
        <f t="shared" si="223"/>
        <v>99.998999999999995</v>
      </c>
      <c r="J610" s="20"/>
      <c r="K610" s="12"/>
      <c r="L610" s="14"/>
      <c r="M610" s="12"/>
      <c r="N610" s="12"/>
      <c r="O610" s="12"/>
      <c r="P610" s="12"/>
      <c r="Q610" s="69"/>
    </row>
    <row r="611" spans="1:17">
      <c r="A611" s="77"/>
      <c r="B611" s="73"/>
      <c r="C611" s="91"/>
      <c r="D611" s="19" t="s">
        <v>7</v>
      </c>
      <c r="E611" s="18">
        <v>0</v>
      </c>
      <c r="F611" s="18">
        <v>0</v>
      </c>
      <c r="G611" s="18">
        <f t="shared" si="225"/>
        <v>0</v>
      </c>
      <c r="H611" s="18">
        <v>0</v>
      </c>
      <c r="I611" s="13" t="s">
        <v>140</v>
      </c>
      <c r="J611" s="20"/>
      <c r="K611" s="12"/>
      <c r="L611" s="14"/>
      <c r="M611" s="12"/>
      <c r="N611" s="12"/>
      <c r="O611" s="12"/>
      <c r="P611" s="12"/>
      <c r="Q611" s="69"/>
    </row>
    <row r="612" spans="1:17" ht="56.25" customHeight="1">
      <c r="A612" s="77"/>
      <c r="B612" s="73"/>
      <c r="C612" s="91"/>
      <c r="D612" s="21" t="s">
        <v>6</v>
      </c>
      <c r="E612" s="23">
        <v>0</v>
      </c>
      <c r="F612" s="23">
        <v>0</v>
      </c>
      <c r="G612" s="23">
        <f t="shared" si="225"/>
        <v>0</v>
      </c>
      <c r="H612" s="23">
        <v>0</v>
      </c>
      <c r="I612" s="24" t="s">
        <v>140</v>
      </c>
      <c r="J612" s="25"/>
      <c r="K612" s="25"/>
      <c r="L612" s="26"/>
      <c r="M612" s="12"/>
      <c r="N612" s="12"/>
      <c r="O612" s="12"/>
      <c r="P612" s="12"/>
      <c r="Q612" s="69"/>
    </row>
    <row r="613" spans="1:17" ht="27" customHeight="1">
      <c r="A613" s="77"/>
      <c r="B613" s="73" t="s">
        <v>81</v>
      </c>
      <c r="C613" s="73" t="s">
        <v>123</v>
      </c>
      <c r="D613" s="5" t="s">
        <v>3</v>
      </c>
      <c r="E613" s="18">
        <f>E614+E615+E616+E617</f>
        <v>50</v>
      </c>
      <c r="F613" s="18">
        <f>F614+F615+F616+F617</f>
        <v>49.997</v>
      </c>
      <c r="G613" s="18">
        <f t="shared" ref="G613" si="226">F613-E613</f>
        <v>-3.0000000000001137E-3</v>
      </c>
      <c r="H613" s="18">
        <f>H614+H615+H616+H617</f>
        <v>49.997</v>
      </c>
      <c r="I613" s="13">
        <f t="shared" ref="I613:I615" si="227">ROUND(H613/F613 *100,3)</f>
        <v>100</v>
      </c>
      <c r="J613" s="11">
        <v>1</v>
      </c>
      <c r="K613" s="12">
        <v>1</v>
      </c>
      <c r="L613" s="12">
        <f t="shared" si="224"/>
        <v>100</v>
      </c>
      <c r="M613" s="12">
        <v>2</v>
      </c>
      <c r="N613" s="12">
        <v>2</v>
      </c>
      <c r="O613" s="12">
        <v>4</v>
      </c>
      <c r="P613" s="12">
        <v>4</v>
      </c>
      <c r="Q613" s="69"/>
    </row>
    <row r="614" spans="1:17">
      <c r="A614" s="77"/>
      <c r="B614" s="73"/>
      <c r="C614" s="73"/>
      <c r="D614" s="19" t="s">
        <v>5</v>
      </c>
      <c r="E614" s="18">
        <v>0</v>
      </c>
      <c r="F614" s="18">
        <v>0</v>
      </c>
      <c r="G614" s="18">
        <f t="shared" si="225"/>
        <v>0</v>
      </c>
      <c r="H614" s="18">
        <v>0</v>
      </c>
      <c r="I614" s="13" t="s">
        <v>140</v>
      </c>
      <c r="J614" s="20"/>
      <c r="K614" s="12"/>
      <c r="L614" s="14"/>
      <c r="M614" s="12"/>
      <c r="N614" s="12"/>
      <c r="O614" s="12"/>
      <c r="P614" s="12"/>
      <c r="Q614" s="69"/>
    </row>
    <row r="615" spans="1:17">
      <c r="A615" s="77"/>
      <c r="B615" s="73"/>
      <c r="C615" s="73"/>
      <c r="D615" s="21" t="s">
        <v>4</v>
      </c>
      <c r="E615" s="18">
        <v>50</v>
      </c>
      <c r="F615" s="18">
        <v>49.997</v>
      </c>
      <c r="G615" s="18">
        <f t="shared" si="225"/>
        <v>-3.0000000000001137E-3</v>
      </c>
      <c r="H615" s="18">
        <v>49.997</v>
      </c>
      <c r="I615" s="13">
        <f t="shared" si="227"/>
        <v>100</v>
      </c>
      <c r="J615" s="20"/>
      <c r="K615" s="12"/>
      <c r="L615" s="14"/>
      <c r="M615" s="12"/>
      <c r="N615" s="12"/>
      <c r="O615" s="12"/>
      <c r="P615" s="12"/>
      <c r="Q615" s="69"/>
    </row>
    <row r="616" spans="1:17">
      <c r="A616" s="77"/>
      <c r="B616" s="73"/>
      <c r="C616" s="73"/>
      <c r="D616" s="21" t="s">
        <v>7</v>
      </c>
      <c r="E616" s="18">
        <v>0</v>
      </c>
      <c r="F616" s="18">
        <v>0</v>
      </c>
      <c r="G616" s="18">
        <f t="shared" si="225"/>
        <v>0</v>
      </c>
      <c r="H616" s="18">
        <v>0</v>
      </c>
      <c r="I616" s="13" t="s">
        <v>140</v>
      </c>
      <c r="J616" s="16"/>
      <c r="K616" s="16"/>
      <c r="L616" s="16"/>
      <c r="M616" s="21"/>
      <c r="N616" s="21"/>
      <c r="O616" s="21"/>
      <c r="P616" s="21"/>
      <c r="Q616" s="21"/>
    </row>
    <row r="617" spans="1:17" ht="24.75" customHeight="1">
      <c r="A617" s="77"/>
      <c r="B617" s="73"/>
      <c r="C617" s="73"/>
      <c r="D617" s="21" t="s">
        <v>6</v>
      </c>
      <c r="E617" s="23">
        <v>0</v>
      </c>
      <c r="F617" s="23">
        <v>0</v>
      </c>
      <c r="G617" s="23">
        <f t="shared" si="225"/>
        <v>0</v>
      </c>
      <c r="H617" s="23">
        <v>0</v>
      </c>
      <c r="I617" s="24" t="s">
        <v>140</v>
      </c>
      <c r="J617" s="16"/>
      <c r="K617" s="16"/>
      <c r="L617" s="16"/>
      <c r="M617" s="21"/>
      <c r="N617" s="21"/>
      <c r="O617" s="21"/>
      <c r="P617" s="21"/>
      <c r="Q617" s="21"/>
    </row>
    <row r="618" spans="1:17" ht="26.25" customHeight="1">
      <c r="A618" s="79" t="s">
        <v>154</v>
      </c>
      <c r="B618" s="79" t="s">
        <v>82</v>
      </c>
      <c r="C618" s="79" t="s">
        <v>83</v>
      </c>
      <c r="D618" s="5" t="s">
        <v>3</v>
      </c>
      <c r="E618" s="6">
        <f>E619+E620+E621</f>
        <v>1083437.3600000001</v>
      </c>
      <c r="F618" s="6">
        <f>F619+F620+F621</f>
        <v>1096169.2100000002</v>
      </c>
      <c r="G618" s="6">
        <f t="shared" ref="G618:H618" si="228">G619+G620+G621</f>
        <v>12731.850000000031</v>
      </c>
      <c r="H618" s="6">
        <f t="shared" si="228"/>
        <v>875718.76</v>
      </c>
      <c r="I618" s="7">
        <f t="shared" ref="I618:I623" si="229">ROUND(H618/F618 *100,3)</f>
        <v>79.888999999999996</v>
      </c>
      <c r="J618" s="8">
        <v>12</v>
      </c>
      <c r="K618" s="8">
        <v>11</v>
      </c>
      <c r="L618" s="41">
        <f t="shared" si="211"/>
        <v>91.666666666666657</v>
      </c>
      <c r="M618" s="8">
        <v>17</v>
      </c>
      <c r="N618" s="8">
        <v>17</v>
      </c>
      <c r="O618" s="8">
        <v>66</v>
      </c>
      <c r="P618" s="8">
        <v>66</v>
      </c>
      <c r="Q618" s="106" t="s">
        <v>294</v>
      </c>
    </row>
    <row r="619" spans="1:17">
      <c r="A619" s="79"/>
      <c r="B619" s="79"/>
      <c r="C619" s="79"/>
      <c r="D619" s="19" t="s">
        <v>5</v>
      </c>
      <c r="E619" s="18">
        <f>E624+E629+E634</f>
        <v>36627.5</v>
      </c>
      <c r="F619" s="18">
        <f>F624+F629+F634</f>
        <v>36382.35</v>
      </c>
      <c r="G619" s="18">
        <f t="shared" ref="G619:H619" si="230">G624+G629+G634</f>
        <v>-245.14999999999964</v>
      </c>
      <c r="H619" s="18">
        <f t="shared" si="230"/>
        <v>35470.85</v>
      </c>
      <c r="I619" s="13">
        <f t="shared" si="229"/>
        <v>97.495000000000005</v>
      </c>
      <c r="J619" s="11">
        <v>4</v>
      </c>
      <c r="K619" s="12">
        <v>4</v>
      </c>
      <c r="L619" s="12">
        <f t="shared" si="211"/>
        <v>100</v>
      </c>
      <c r="M619" s="12"/>
      <c r="N619" s="12"/>
      <c r="O619" s="12"/>
      <c r="P619" s="12"/>
      <c r="Q619" s="111"/>
    </row>
    <row r="620" spans="1:17">
      <c r="A620" s="79"/>
      <c r="B620" s="79"/>
      <c r="C620" s="79"/>
      <c r="D620" s="21" t="s">
        <v>4</v>
      </c>
      <c r="E620" s="18">
        <f>E625+E630+E635+E640</f>
        <v>1045366.81</v>
      </c>
      <c r="F620" s="18">
        <f>F625+F630+F635+F640</f>
        <v>1058365.27</v>
      </c>
      <c r="G620" s="18">
        <f t="shared" ref="G620:H620" si="231">G625+G630+G635+G640</f>
        <v>12998.460000000032</v>
      </c>
      <c r="H620" s="18">
        <f t="shared" si="231"/>
        <v>838857.01</v>
      </c>
      <c r="I620" s="13">
        <f t="shared" si="229"/>
        <v>79.260000000000005</v>
      </c>
      <c r="J620" s="20"/>
      <c r="K620" s="12"/>
      <c r="L620" s="14"/>
      <c r="M620" s="12"/>
      <c r="N620" s="12"/>
      <c r="O620" s="12"/>
      <c r="P620" s="12"/>
      <c r="Q620" s="111"/>
    </row>
    <row r="621" spans="1:17">
      <c r="A621" s="79"/>
      <c r="B621" s="79"/>
      <c r="C621" s="79"/>
      <c r="D621" s="19" t="s">
        <v>7</v>
      </c>
      <c r="E621" s="18">
        <f>E626+E631+E636+E641</f>
        <v>1443.0500000000002</v>
      </c>
      <c r="F621" s="18">
        <f>F626+F631+F636+F641</f>
        <v>1421.5900000000001</v>
      </c>
      <c r="G621" s="18">
        <f t="shared" ref="G621:H621" si="232">G626+G631+G636+G641</f>
        <v>-21.460000000000036</v>
      </c>
      <c r="H621" s="18">
        <f t="shared" si="232"/>
        <v>1390.9</v>
      </c>
      <c r="I621" s="13">
        <f>ROUND(H621/F621 *100,3)</f>
        <v>97.840999999999994</v>
      </c>
      <c r="J621" s="20"/>
      <c r="K621" s="12"/>
      <c r="L621" s="14"/>
      <c r="M621" s="12"/>
      <c r="N621" s="12"/>
      <c r="O621" s="12"/>
      <c r="P621" s="12"/>
      <c r="Q621" s="111"/>
    </row>
    <row r="622" spans="1:17" ht="65.25" customHeight="1">
      <c r="A622" s="79"/>
      <c r="B622" s="79"/>
      <c r="C622" s="79"/>
      <c r="D622" s="18" t="s">
        <v>6</v>
      </c>
      <c r="E622" s="18">
        <f>E627+E637+E642</f>
        <v>0</v>
      </c>
      <c r="F622" s="18">
        <f>F627+F637+F642</f>
        <v>0</v>
      </c>
      <c r="G622" s="18">
        <f t="shared" si="225"/>
        <v>0</v>
      </c>
      <c r="H622" s="18">
        <f>H627+H637+H642</f>
        <v>0</v>
      </c>
      <c r="I622" s="13" t="s">
        <v>140</v>
      </c>
      <c r="J622" s="12"/>
      <c r="K622" s="12"/>
      <c r="L622" s="14"/>
      <c r="M622" s="12"/>
      <c r="N622" s="12"/>
      <c r="O622" s="12"/>
      <c r="P622" s="12"/>
      <c r="Q622" s="112"/>
    </row>
    <row r="623" spans="1:17" ht="24.75" customHeight="1">
      <c r="A623" s="77"/>
      <c r="B623" s="73" t="s">
        <v>215</v>
      </c>
      <c r="C623" s="73" t="s">
        <v>83</v>
      </c>
      <c r="D623" s="5" t="s">
        <v>3</v>
      </c>
      <c r="E623" s="18">
        <f>E624+E625+E626+E627</f>
        <v>12903.23</v>
      </c>
      <c r="F623" s="18">
        <f>F624+F625+F626+F627</f>
        <v>12636.67</v>
      </c>
      <c r="G623" s="18">
        <f t="shared" si="225"/>
        <v>-266.55999999999949</v>
      </c>
      <c r="H623" s="18">
        <f>H624+H625+H626+H627</f>
        <v>12596.710000000001</v>
      </c>
      <c r="I623" s="13">
        <f t="shared" si="229"/>
        <v>99.683999999999997</v>
      </c>
      <c r="J623" s="11">
        <v>2</v>
      </c>
      <c r="K623" s="12">
        <v>1</v>
      </c>
      <c r="L623" s="12">
        <f t="shared" si="211"/>
        <v>50</v>
      </c>
      <c r="M623" s="12">
        <v>2</v>
      </c>
      <c r="N623" s="12">
        <v>2</v>
      </c>
      <c r="O623" s="12">
        <v>10</v>
      </c>
      <c r="P623" s="12">
        <v>10</v>
      </c>
      <c r="Q623" s="69"/>
    </row>
    <row r="624" spans="1:17">
      <c r="A624" s="77"/>
      <c r="B624" s="73"/>
      <c r="C624" s="73"/>
      <c r="D624" s="19" t="s">
        <v>5</v>
      </c>
      <c r="E624" s="18">
        <v>10320</v>
      </c>
      <c r="F624" s="18">
        <v>10074.85</v>
      </c>
      <c r="G624" s="18">
        <f t="shared" si="208"/>
        <v>-245.14999999999964</v>
      </c>
      <c r="H624" s="18">
        <v>10074.85</v>
      </c>
      <c r="I624" s="13">
        <f t="shared" ref="I624:I626" si="233">ROUND(H624/F624 *100,3)</f>
        <v>100</v>
      </c>
      <c r="J624" s="20"/>
      <c r="K624" s="12"/>
      <c r="L624" s="14"/>
      <c r="M624" s="12"/>
      <c r="N624" s="12"/>
      <c r="O624" s="12"/>
      <c r="P624" s="12"/>
      <c r="Q624" s="69"/>
    </row>
    <row r="625" spans="1:17">
      <c r="A625" s="77"/>
      <c r="B625" s="73"/>
      <c r="C625" s="73"/>
      <c r="D625" s="21" t="s">
        <v>4</v>
      </c>
      <c r="E625" s="18">
        <v>1680</v>
      </c>
      <c r="F625" s="18">
        <v>1680.05</v>
      </c>
      <c r="G625" s="18">
        <f t="shared" si="208"/>
        <v>4.9999999999954525E-2</v>
      </c>
      <c r="H625" s="18">
        <v>1640.09</v>
      </c>
      <c r="I625" s="13">
        <f t="shared" si="233"/>
        <v>97.620999999999995</v>
      </c>
      <c r="J625" s="20"/>
      <c r="K625" s="12"/>
      <c r="L625" s="14"/>
      <c r="M625" s="12"/>
      <c r="N625" s="12"/>
      <c r="O625" s="12"/>
      <c r="P625" s="12"/>
      <c r="Q625" s="69"/>
    </row>
    <row r="626" spans="1:17">
      <c r="A626" s="77"/>
      <c r="B626" s="73"/>
      <c r="C626" s="73"/>
      <c r="D626" s="19" t="s">
        <v>7</v>
      </c>
      <c r="E626" s="18">
        <v>903.23</v>
      </c>
      <c r="F626" s="18">
        <v>881.77</v>
      </c>
      <c r="G626" s="18">
        <f t="shared" si="208"/>
        <v>-21.460000000000036</v>
      </c>
      <c r="H626" s="18">
        <v>881.77</v>
      </c>
      <c r="I626" s="13">
        <f t="shared" si="233"/>
        <v>100</v>
      </c>
      <c r="J626" s="20"/>
      <c r="K626" s="12"/>
      <c r="L626" s="14"/>
      <c r="M626" s="12"/>
      <c r="N626" s="12"/>
      <c r="O626" s="12"/>
      <c r="P626" s="12"/>
      <c r="Q626" s="69"/>
    </row>
    <row r="627" spans="1:17" ht="27.75" customHeight="1">
      <c r="A627" s="77"/>
      <c r="B627" s="73"/>
      <c r="C627" s="73"/>
      <c r="D627" s="18" t="s">
        <v>6</v>
      </c>
      <c r="E627" s="18">
        <v>0</v>
      </c>
      <c r="F627" s="18">
        <v>0</v>
      </c>
      <c r="G627" s="18">
        <f t="shared" si="208"/>
        <v>0</v>
      </c>
      <c r="H627" s="18">
        <v>0</v>
      </c>
      <c r="I627" s="13" t="s">
        <v>140</v>
      </c>
      <c r="J627" s="12"/>
      <c r="K627" s="12"/>
      <c r="L627" s="14"/>
      <c r="M627" s="12"/>
      <c r="N627" s="12"/>
      <c r="O627" s="12"/>
      <c r="P627" s="12"/>
      <c r="Q627" s="69"/>
    </row>
    <row r="628" spans="1:17" ht="18.75" customHeight="1">
      <c r="A628" s="103"/>
      <c r="B628" s="73" t="s">
        <v>258</v>
      </c>
      <c r="C628" s="73" t="s">
        <v>83</v>
      </c>
      <c r="D628" s="5" t="s">
        <v>3</v>
      </c>
      <c r="E628" s="18">
        <f>E629+E630+E631</f>
        <v>242056.72</v>
      </c>
      <c r="F628" s="18">
        <f>F629+F630+F631+F632</f>
        <v>242056.72</v>
      </c>
      <c r="G628" s="18"/>
      <c r="H628" s="18">
        <f>H629+H630+H631+H632</f>
        <v>21979.83</v>
      </c>
      <c r="I628" s="13">
        <f>H628/F628*100</f>
        <v>9.0804461037066027</v>
      </c>
      <c r="J628" s="12">
        <v>3</v>
      </c>
      <c r="K628" s="12">
        <v>3</v>
      </c>
      <c r="L628" s="14">
        <v>3</v>
      </c>
      <c r="M628" s="12">
        <v>3</v>
      </c>
      <c r="N628" s="12">
        <v>3</v>
      </c>
      <c r="O628" s="12">
        <v>12</v>
      </c>
      <c r="P628" s="12">
        <v>12</v>
      </c>
      <c r="Q628" s="69"/>
    </row>
    <row r="629" spans="1:17" ht="18.75" customHeight="1">
      <c r="A629" s="104"/>
      <c r="B629" s="73"/>
      <c r="C629" s="73"/>
      <c r="D629" s="19" t="s">
        <v>5</v>
      </c>
      <c r="E629" s="18">
        <v>19376.3</v>
      </c>
      <c r="F629" s="18">
        <v>19376.3</v>
      </c>
      <c r="G629" s="18"/>
      <c r="H629" s="18">
        <v>18464.8</v>
      </c>
      <c r="I629" s="13">
        <f>H629/F629*100</f>
        <v>95.295799507645938</v>
      </c>
      <c r="J629" s="12"/>
      <c r="K629" s="12"/>
      <c r="L629" s="14"/>
      <c r="M629" s="12"/>
      <c r="N629" s="12"/>
      <c r="O629" s="12"/>
      <c r="P629" s="12"/>
      <c r="Q629" s="69"/>
    </row>
    <row r="630" spans="1:17" ht="13.5" customHeight="1">
      <c r="A630" s="104"/>
      <c r="B630" s="73"/>
      <c r="C630" s="73"/>
      <c r="D630" s="21" t="s">
        <v>4</v>
      </c>
      <c r="E630" s="18">
        <v>222140.6</v>
      </c>
      <c r="F630" s="18">
        <v>222140.6</v>
      </c>
      <c r="G630" s="18"/>
      <c r="H630" s="18">
        <v>3005.9</v>
      </c>
      <c r="I630" s="13">
        <f>H630/F630*100</f>
        <v>1.3531520127342773</v>
      </c>
      <c r="J630" s="12"/>
      <c r="K630" s="12"/>
      <c r="L630" s="14"/>
      <c r="M630" s="12"/>
      <c r="N630" s="12"/>
      <c r="O630" s="12"/>
      <c r="P630" s="12"/>
      <c r="Q630" s="69"/>
    </row>
    <row r="631" spans="1:17" ht="13.5" customHeight="1">
      <c r="A631" s="104"/>
      <c r="B631" s="73"/>
      <c r="C631" s="73"/>
      <c r="D631" s="19" t="s">
        <v>7</v>
      </c>
      <c r="E631" s="18">
        <v>539.82000000000005</v>
      </c>
      <c r="F631" s="18">
        <v>539.82000000000005</v>
      </c>
      <c r="G631" s="18"/>
      <c r="H631" s="18">
        <v>509.13</v>
      </c>
      <c r="I631" s="13">
        <f>H631/F631*100</f>
        <v>94.314771590530171</v>
      </c>
      <c r="J631" s="12"/>
      <c r="K631" s="12"/>
      <c r="L631" s="14"/>
      <c r="M631" s="12"/>
      <c r="N631" s="12"/>
      <c r="O631" s="12"/>
      <c r="P631" s="12"/>
      <c r="Q631" s="69"/>
    </row>
    <row r="632" spans="1:17" ht="15.75" customHeight="1">
      <c r="A632" s="105"/>
      <c r="B632" s="73"/>
      <c r="C632" s="73"/>
      <c r="D632" s="18" t="s">
        <v>6</v>
      </c>
      <c r="E632" s="18">
        <v>0</v>
      </c>
      <c r="F632" s="18">
        <v>0</v>
      </c>
      <c r="G632" s="18"/>
      <c r="H632" s="18">
        <v>0</v>
      </c>
      <c r="I632" s="13" t="s">
        <v>140</v>
      </c>
      <c r="J632" s="12"/>
      <c r="K632" s="12"/>
      <c r="L632" s="14"/>
      <c r="M632" s="12"/>
      <c r="N632" s="12"/>
      <c r="O632" s="12"/>
      <c r="P632" s="12"/>
      <c r="Q632" s="69"/>
    </row>
    <row r="633" spans="1:17" ht="21.75" customHeight="1">
      <c r="A633" s="77"/>
      <c r="B633" s="73" t="s">
        <v>259</v>
      </c>
      <c r="C633" s="73" t="s">
        <v>83</v>
      </c>
      <c r="D633" s="5" t="s">
        <v>3</v>
      </c>
      <c r="E633" s="18">
        <f>E634+E635+E636+E637</f>
        <v>8059.54</v>
      </c>
      <c r="F633" s="18">
        <f>F634+F635+F636+F637</f>
        <v>8059.54</v>
      </c>
      <c r="G633" s="18">
        <f t="shared" ref="G633" si="234">F633-E633</f>
        <v>0</v>
      </c>
      <c r="H633" s="18">
        <f>H634+H635+H636+H637</f>
        <v>8059.54</v>
      </c>
      <c r="I633" s="13">
        <f t="shared" ref="I633:I635" si="235">ROUND(H633/F633 *100,3)</f>
        <v>100</v>
      </c>
      <c r="J633" s="11">
        <v>1</v>
      </c>
      <c r="K633" s="12">
        <v>1</v>
      </c>
      <c r="L633" s="12">
        <f t="shared" si="211"/>
        <v>100</v>
      </c>
      <c r="M633" s="12">
        <v>3</v>
      </c>
      <c r="N633" s="12">
        <v>3</v>
      </c>
      <c r="O633" s="12">
        <v>12</v>
      </c>
      <c r="P633" s="12">
        <v>12</v>
      </c>
      <c r="Q633" s="69"/>
    </row>
    <row r="634" spans="1:17">
      <c r="A634" s="77"/>
      <c r="B634" s="73"/>
      <c r="C634" s="73"/>
      <c r="D634" s="19" t="s">
        <v>5</v>
      </c>
      <c r="E634" s="18">
        <v>6931.2</v>
      </c>
      <c r="F634" s="18">
        <v>6931.2</v>
      </c>
      <c r="G634" s="18">
        <f t="shared" si="208"/>
        <v>0</v>
      </c>
      <c r="H634" s="18">
        <v>6931.2</v>
      </c>
      <c r="I634" s="13">
        <f t="shared" si="235"/>
        <v>100</v>
      </c>
      <c r="J634" s="20"/>
      <c r="K634" s="12"/>
      <c r="L634" s="14"/>
      <c r="M634" s="12"/>
      <c r="N634" s="12"/>
      <c r="O634" s="12"/>
      <c r="P634" s="12"/>
      <c r="Q634" s="69"/>
    </row>
    <row r="635" spans="1:17">
      <c r="A635" s="77"/>
      <c r="B635" s="73"/>
      <c r="C635" s="73"/>
      <c r="D635" s="21" t="s">
        <v>4</v>
      </c>
      <c r="E635" s="18">
        <v>1128.3399999999999</v>
      </c>
      <c r="F635" s="18">
        <v>1128.3399999999999</v>
      </c>
      <c r="G635" s="18">
        <f t="shared" si="208"/>
        <v>0</v>
      </c>
      <c r="H635" s="18">
        <v>1128.3399999999999</v>
      </c>
      <c r="I635" s="13">
        <f t="shared" si="235"/>
        <v>100</v>
      </c>
      <c r="J635" s="20"/>
      <c r="K635" s="12"/>
      <c r="L635" s="14"/>
      <c r="M635" s="12"/>
      <c r="N635" s="12"/>
      <c r="O635" s="12"/>
      <c r="P635" s="12"/>
      <c r="Q635" s="69"/>
    </row>
    <row r="636" spans="1:17">
      <c r="A636" s="77"/>
      <c r="B636" s="73"/>
      <c r="C636" s="73"/>
      <c r="D636" s="19" t="s">
        <v>7</v>
      </c>
      <c r="E636" s="18">
        <v>0</v>
      </c>
      <c r="F636" s="18">
        <v>0</v>
      </c>
      <c r="G636" s="18">
        <f t="shared" si="208"/>
        <v>0</v>
      </c>
      <c r="H636" s="18">
        <v>0</v>
      </c>
      <c r="I636" s="13" t="s">
        <v>140</v>
      </c>
      <c r="J636" s="20"/>
      <c r="K636" s="12"/>
      <c r="L636" s="14"/>
      <c r="M636" s="12"/>
      <c r="N636" s="12"/>
      <c r="O636" s="12"/>
      <c r="P636" s="12"/>
      <c r="Q636" s="69"/>
    </row>
    <row r="637" spans="1:17" ht="27.75" customHeight="1">
      <c r="A637" s="77"/>
      <c r="B637" s="73"/>
      <c r="C637" s="73"/>
      <c r="D637" s="18" t="s">
        <v>6</v>
      </c>
      <c r="E637" s="18">
        <v>0</v>
      </c>
      <c r="F637" s="18">
        <v>0</v>
      </c>
      <c r="G637" s="18">
        <f t="shared" si="208"/>
        <v>0</v>
      </c>
      <c r="H637" s="18">
        <v>0</v>
      </c>
      <c r="I637" s="13" t="s">
        <v>140</v>
      </c>
      <c r="J637" s="12"/>
      <c r="K637" s="12"/>
      <c r="L637" s="14"/>
      <c r="M637" s="12"/>
      <c r="N637" s="12"/>
      <c r="O637" s="12"/>
      <c r="P637" s="12"/>
      <c r="Q637" s="69"/>
    </row>
    <row r="638" spans="1:17" ht="26.25" customHeight="1">
      <c r="A638" s="77"/>
      <c r="B638" s="73" t="s">
        <v>84</v>
      </c>
      <c r="C638" s="73" t="s">
        <v>83</v>
      </c>
      <c r="D638" s="5" t="s">
        <v>3</v>
      </c>
      <c r="E638" s="18">
        <f>E639+E640+E641+E642</f>
        <v>820417.87</v>
      </c>
      <c r="F638" s="18">
        <f>F639+F640+F641+F642</f>
        <v>833416.28</v>
      </c>
      <c r="G638" s="18">
        <f t="shared" si="208"/>
        <v>12998.410000000033</v>
      </c>
      <c r="H638" s="18">
        <f>H639+H640+H641+H642</f>
        <v>833082.68</v>
      </c>
      <c r="I638" s="13">
        <f t="shared" ref="I638:I640" si="236">ROUND(H638/F638 *100,3)</f>
        <v>99.96</v>
      </c>
      <c r="J638" s="11">
        <v>2</v>
      </c>
      <c r="K638" s="12">
        <v>2</v>
      </c>
      <c r="L638" s="12">
        <f t="shared" si="211"/>
        <v>100</v>
      </c>
      <c r="M638" s="12">
        <v>9</v>
      </c>
      <c r="N638" s="12">
        <v>9</v>
      </c>
      <c r="O638" s="12">
        <v>32</v>
      </c>
      <c r="P638" s="12">
        <v>32</v>
      </c>
      <c r="Q638" s="69"/>
    </row>
    <row r="639" spans="1:17">
      <c r="A639" s="77"/>
      <c r="B639" s="73"/>
      <c r="C639" s="73"/>
      <c r="D639" s="19" t="s">
        <v>5</v>
      </c>
      <c r="E639" s="18">
        <v>0</v>
      </c>
      <c r="F639" s="18">
        <v>0</v>
      </c>
      <c r="G639" s="18">
        <f t="shared" si="208"/>
        <v>0</v>
      </c>
      <c r="H639" s="18">
        <v>0</v>
      </c>
      <c r="I639" s="13" t="s">
        <v>140</v>
      </c>
      <c r="J639" s="20"/>
      <c r="K639" s="12"/>
      <c r="L639" s="14"/>
      <c r="M639" s="12"/>
      <c r="N639" s="12"/>
      <c r="O639" s="12"/>
      <c r="P639" s="12"/>
      <c r="Q639" s="69"/>
    </row>
    <row r="640" spans="1:17">
      <c r="A640" s="77"/>
      <c r="B640" s="73"/>
      <c r="C640" s="73"/>
      <c r="D640" s="21" t="s">
        <v>4</v>
      </c>
      <c r="E640" s="18">
        <v>820417.87</v>
      </c>
      <c r="F640" s="18">
        <v>833416.28</v>
      </c>
      <c r="G640" s="18">
        <f t="shared" si="208"/>
        <v>12998.410000000033</v>
      </c>
      <c r="H640" s="18">
        <v>833082.68</v>
      </c>
      <c r="I640" s="13">
        <f t="shared" si="236"/>
        <v>99.96</v>
      </c>
      <c r="J640" s="20"/>
      <c r="K640" s="12"/>
      <c r="L640" s="14"/>
      <c r="M640" s="12"/>
      <c r="N640" s="12"/>
      <c r="O640" s="12"/>
      <c r="P640" s="12"/>
      <c r="Q640" s="69"/>
    </row>
    <row r="641" spans="1:17">
      <c r="A641" s="77"/>
      <c r="B641" s="73"/>
      <c r="C641" s="73"/>
      <c r="D641" s="19" t="s">
        <v>7</v>
      </c>
      <c r="E641" s="18">
        <v>0</v>
      </c>
      <c r="F641" s="18">
        <v>0</v>
      </c>
      <c r="G641" s="18">
        <f t="shared" si="208"/>
        <v>0</v>
      </c>
      <c r="H641" s="18">
        <v>0</v>
      </c>
      <c r="I641" s="13" t="s">
        <v>140</v>
      </c>
      <c r="J641" s="20"/>
      <c r="K641" s="12"/>
      <c r="L641" s="14"/>
      <c r="M641" s="12"/>
      <c r="N641" s="12"/>
      <c r="O641" s="12"/>
      <c r="P641" s="12"/>
      <c r="Q641" s="69"/>
    </row>
    <row r="642" spans="1:17" ht="26.25" customHeight="1">
      <c r="A642" s="77"/>
      <c r="B642" s="73"/>
      <c r="C642" s="73"/>
      <c r="D642" s="23" t="s">
        <v>6</v>
      </c>
      <c r="E642" s="23">
        <v>0</v>
      </c>
      <c r="F642" s="23">
        <v>0</v>
      </c>
      <c r="G642" s="23">
        <f t="shared" si="208"/>
        <v>0</v>
      </c>
      <c r="H642" s="23">
        <v>0</v>
      </c>
      <c r="I642" s="24" t="s">
        <v>140</v>
      </c>
      <c r="J642" s="25"/>
      <c r="K642" s="25"/>
      <c r="L642" s="26"/>
      <c r="M642" s="12"/>
      <c r="N642" s="12"/>
      <c r="O642" s="12"/>
      <c r="P642" s="12"/>
      <c r="Q642" s="69"/>
    </row>
    <row r="643" spans="1:17" ht="21" customHeight="1">
      <c r="A643" s="79" t="s">
        <v>155</v>
      </c>
      <c r="B643" s="79" t="s">
        <v>85</v>
      </c>
      <c r="C643" s="92" t="s">
        <v>288</v>
      </c>
      <c r="D643" s="5" t="s">
        <v>3</v>
      </c>
      <c r="E643" s="6">
        <f>E644+E645+E646+E647</f>
        <v>984659.10100000002</v>
      </c>
      <c r="F643" s="6">
        <f>F644+F645+F646+F647</f>
        <v>970883.3330000001</v>
      </c>
      <c r="G643" s="6">
        <f t="shared" si="208"/>
        <v>-13775.767999999924</v>
      </c>
      <c r="H643" s="6">
        <f>H648+H653+H658+H663+H668+H673</f>
        <v>958818.80599999998</v>
      </c>
      <c r="I643" s="7">
        <f t="shared" ref="I643:I646" si="237">ROUND(H643/F643 *100,3)</f>
        <v>98.757000000000005</v>
      </c>
      <c r="J643" s="8">
        <v>23</v>
      </c>
      <c r="K643" s="8">
        <v>23</v>
      </c>
      <c r="L643" s="41">
        <f t="shared" si="211"/>
        <v>100</v>
      </c>
      <c r="M643" s="8">
        <f t="shared" ref="M643:N643" si="238">M648+M653+M658+M663+M668+M673</f>
        <v>23</v>
      </c>
      <c r="N643" s="8">
        <f t="shared" si="238"/>
        <v>23</v>
      </c>
      <c r="O643" s="8">
        <v>168</v>
      </c>
      <c r="P643" s="8">
        <v>168</v>
      </c>
      <c r="Q643" s="106" t="s">
        <v>294</v>
      </c>
    </row>
    <row r="644" spans="1:17">
      <c r="A644" s="79"/>
      <c r="B644" s="79"/>
      <c r="C644" s="93"/>
      <c r="D644" s="19" t="s">
        <v>5</v>
      </c>
      <c r="E644" s="18">
        <f t="shared" ref="E644:F646" si="239">E649+E654+E659+E664+E669+E674</f>
        <v>92544.7</v>
      </c>
      <c r="F644" s="18">
        <f t="shared" si="239"/>
        <v>86756.682000000001</v>
      </c>
      <c r="G644" s="18">
        <f t="shared" si="208"/>
        <v>-5788.0179999999964</v>
      </c>
      <c r="H644" s="18">
        <f t="shared" ref="H644" si="240">H649+H654+H659+H664+H669+H674</f>
        <v>86756.682000000001</v>
      </c>
      <c r="I644" s="13">
        <f t="shared" si="237"/>
        <v>100</v>
      </c>
      <c r="J644" s="11">
        <v>4</v>
      </c>
      <c r="K644" s="12">
        <v>4</v>
      </c>
      <c r="L644" s="12">
        <f t="shared" si="211"/>
        <v>100</v>
      </c>
      <c r="M644" s="12"/>
      <c r="N644" s="12"/>
      <c r="O644" s="12"/>
      <c r="P644" s="12"/>
      <c r="Q644" s="111"/>
    </row>
    <row r="645" spans="1:17">
      <c r="A645" s="79"/>
      <c r="B645" s="79"/>
      <c r="C645" s="93"/>
      <c r="D645" s="21" t="s">
        <v>4</v>
      </c>
      <c r="E645" s="18">
        <f t="shared" si="239"/>
        <v>776896.90100000007</v>
      </c>
      <c r="F645" s="18">
        <f t="shared" si="239"/>
        <v>780924.46000000008</v>
      </c>
      <c r="G645" s="18">
        <f t="shared" si="208"/>
        <v>4027.5590000000084</v>
      </c>
      <c r="H645" s="18">
        <f t="shared" ref="H645" si="241">H650+H655+H660+H665+H670+H675</f>
        <v>768870.9709999999</v>
      </c>
      <c r="I645" s="13">
        <f t="shared" si="237"/>
        <v>98.456999999999994</v>
      </c>
      <c r="J645" s="20"/>
      <c r="K645" s="12"/>
      <c r="L645" s="14"/>
      <c r="M645" s="12"/>
      <c r="N645" s="12"/>
      <c r="O645" s="12"/>
      <c r="P645" s="12"/>
      <c r="Q645" s="111"/>
    </row>
    <row r="646" spans="1:17">
      <c r="A646" s="79"/>
      <c r="B646" s="79"/>
      <c r="C646" s="93"/>
      <c r="D646" s="19" t="s">
        <v>7</v>
      </c>
      <c r="E646" s="18">
        <f t="shared" si="239"/>
        <v>115217.5</v>
      </c>
      <c r="F646" s="18">
        <f t="shared" si="239"/>
        <v>103202.19099999999</v>
      </c>
      <c r="G646" s="18">
        <f t="shared" si="208"/>
        <v>-12015.309000000008</v>
      </c>
      <c r="H646" s="18">
        <f t="shared" ref="H646" si="242">H651+H656+H661+H666+H671+H676</f>
        <v>103191.15299999999</v>
      </c>
      <c r="I646" s="13">
        <f t="shared" si="237"/>
        <v>99.989000000000004</v>
      </c>
      <c r="J646" s="20"/>
      <c r="K646" s="12"/>
      <c r="L646" s="14"/>
      <c r="M646" s="12"/>
      <c r="N646" s="12"/>
      <c r="O646" s="12"/>
      <c r="P646" s="12"/>
      <c r="Q646" s="111"/>
    </row>
    <row r="647" spans="1:17" ht="54.75" customHeight="1">
      <c r="A647" s="79"/>
      <c r="B647" s="79"/>
      <c r="C647" s="94"/>
      <c r="D647" s="23" t="s">
        <v>6</v>
      </c>
      <c r="E647" s="23">
        <f t="shared" ref="E647:F647" si="243">E652+E657+E662+E667+E672+E677</f>
        <v>0</v>
      </c>
      <c r="F647" s="23">
        <f t="shared" si="243"/>
        <v>0</v>
      </c>
      <c r="G647" s="23">
        <f t="shared" si="208"/>
        <v>0</v>
      </c>
      <c r="H647" s="23">
        <f t="shared" ref="H647" si="244">H652+H657+H662+H667+H672+H677</f>
        <v>0</v>
      </c>
      <c r="I647" s="24" t="s">
        <v>140</v>
      </c>
      <c r="J647" s="25"/>
      <c r="K647" s="25"/>
      <c r="L647" s="26"/>
      <c r="M647" s="12"/>
      <c r="N647" s="12"/>
      <c r="O647" s="12"/>
      <c r="P647" s="12"/>
      <c r="Q647" s="112"/>
    </row>
    <row r="648" spans="1:17" ht="19.5" customHeight="1">
      <c r="A648" s="77"/>
      <c r="B648" s="73" t="s">
        <v>260</v>
      </c>
      <c r="C648" s="95" t="s">
        <v>288</v>
      </c>
      <c r="D648" s="5" t="s">
        <v>3</v>
      </c>
      <c r="E648" s="18">
        <f>E649+E650+E651+E652</f>
        <v>75313.999999999985</v>
      </c>
      <c r="F648" s="18">
        <f>F649+F650+F651+F652</f>
        <v>75313.999999999985</v>
      </c>
      <c r="G648" s="18">
        <f t="shared" ref="G648" si="245">F648-E648</f>
        <v>0</v>
      </c>
      <c r="H648" s="18">
        <f>H649+H650+H651+H652</f>
        <v>75313.999999999985</v>
      </c>
      <c r="I648" s="13">
        <f t="shared" ref="I648:I651" si="246">ROUND(H648/F648 *100,3)</f>
        <v>100</v>
      </c>
      <c r="J648" s="11">
        <v>2</v>
      </c>
      <c r="K648" s="12">
        <v>2</v>
      </c>
      <c r="L648" s="12">
        <f t="shared" si="211"/>
        <v>100</v>
      </c>
      <c r="M648" s="12">
        <v>3</v>
      </c>
      <c r="N648" s="12">
        <v>3</v>
      </c>
      <c r="O648" s="12">
        <v>34</v>
      </c>
      <c r="P648" s="12">
        <v>34</v>
      </c>
      <c r="Q648" s="69"/>
    </row>
    <row r="649" spans="1:17">
      <c r="A649" s="77"/>
      <c r="B649" s="73"/>
      <c r="C649" s="96"/>
      <c r="D649" s="19" t="s">
        <v>5</v>
      </c>
      <c r="E649" s="18">
        <v>69956.899999999994</v>
      </c>
      <c r="F649" s="18">
        <v>69956.899999999994</v>
      </c>
      <c r="G649" s="18">
        <f t="shared" si="208"/>
        <v>0</v>
      </c>
      <c r="H649" s="18">
        <v>69956.899999999994</v>
      </c>
      <c r="I649" s="13">
        <f t="shared" si="246"/>
        <v>100</v>
      </c>
      <c r="J649" s="20"/>
      <c r="K649" s="12"/>
      <c r="L649" s="14"/>
      <c r="M649" s="12"/>
      <c r="N649" s="12"/>
      <c r="O649" s="12"/>
      <c r="P649" s="12"/>
      <c r="Q649" s="69"/>
    </row>
    <row r="650" spans="1:17">
      <c r="A650" s="77"/>
      <c r="B650" s="73"/>
      <c r="C650" s="96"/>
      <c r="D650" s="21" t="s">
        <v>4</v>
      </c>
      <c r="E650" s="18">
        <v>2017.26</v>
      </c>
      <c r="F650" s="18">
        <v>2017.26</v>
      </c>
      <c r="G650" s="18">
        <f t="shared" si="208"/>
        <v>0</v>
      </c>
      <c r="H650" s="18">
        <v>2017.26</v>
      </c>
      <c r="I650" s="13">
        <f t="shared" si="246"/>
        <v>100</v>
      </c>
      <c r="J650" s="20"/>
      <c r="K650" s="12"/>
      <c r="L650" s="14"/>
      <c r="M650" s="12"/>
      <c r="N650" s="12"/>
      <c r="O650" s="12"/>
      <c r="P650" s="12"/>
      <c r="Q650" s="69"/>
    </row>
    <row r="651" spans="1:17">
      <c r="A651" s="77"/>
      <c r="B651" s="73"/>
      <c r="C651" s="96"/>
      <c r="D651" s="19" t="s">
        <v>7</v>
      </c>
      <c r="E651" s="18">
        <v>3339.84</v>
      </c>
      <c r="F651" s="18">
        <v>3339.84</v>
      </c>
      <c r="G651" s="18">
        <f t="shared" si="208"/>
        <v>0</v>
      </c>
      <c r="H651" s="18">
        <v>3339.84</v>
      </c>
      <c r="I651" s="13">
        <f t="shared" si="246"/>
        <v>100</v>
      </c>
      <c r="J651" s="20"/>
      <c r="K651" s="12"/>
      <c r="L651" s="14"/>
      <c r="M651" s="12"/>
      <c r="N651" s="12"/>
      <c r="O651" s="12"/>
      <c r="P651" s="12"/>
      <c r="Q651" s="69"/>
    </row>
    <row r="652" spans="1:17" ht="27" customHeight="1">
      <c r="A652" s="77"/>
      <c r="B652" s="73"/>
      <c r="C652" s="97"/>
      <c r="D652" s="18" t="s">
        <v>6</v>
      </c>
      <c r="E652" s="18">
        <v>0</v>
      </c>
      <c r="F652" s="18">
        <v>0</v>
      </c>
      <c r="G652" s="18">
        <f t="shared" si="208"/>
        <v>0</v>
      </c>
      <c r="H652" s="18">
        <v>0</v>
      </c>
      <c r="I652" s="13" t="s">
        <v>140</v>
      </c>
      <c r="J652" s="12"/>
      <c r="K652" s="12"/>
      <c r="L652" s="14"/>
      <c r="M652" s="12"/>
      <c r="N652" s="12"/>
      <c r="O652" s="12"/>
      <c r="P652" s="12"/>
      <c r="Q652" s="69"/>
    </row>
    <row r="653" spans="1:17" ht="15" customHeight="1">
      <c r="A653" s="77"/>
      <c r="B653" s="73" t="s">
        <v>261</v>
      </c>
      <c r="C653" s="95" t="s">
        <v>288</v>
      </c>
      <c r="D653" s="5" t="s">
        <v>3</v>
      </c>
      <c r="E653" s="18">
        <f>E654+E655+E656+E657</f>
        <v>444.6</v>
      </c>
      <c r="F653" s="18">
        <f>F654+F655+F656+F657</f>
        <v>444.6</v>
      </c>
      <c r="G653" s="18">
        <f t="shared" si="208"/>
        <v>0</v>
      </c>
      <c r="H653" s="18">
        <f>H654+H655+H656+H657</f>
        <v>444.6</v>
      </c>
      <c r="I653" s="13">
        <f t="shared" ref="I653:I655" si="247">ROUND(H653/F653 *100,3)</f>
        <v>100</v>
      </c>
      <c r="J653" s="11">
        <v>3</v>
      </c>
      <c r="K653" s="12">
        <v>3</v>
      </c>
      <c r="L653" s="14" t="s">
        <v>140</v>
      </c>
      <c r="M653" s="12">
        <v>2</v>
      </c>
      <c r="N653" s="12">
        <v>2</v>
      </c>
      <c r="O653" s="12">
        <v>15</v>
      </c>
      <c r="P653" s="12">
        <v>15</v>
      </c>
      <c r="Q653" s="69"/>
    </row>
    <row r="654" spans="1:17">
      <c r="A654" s="77"/>
      <c r="B654" s="73"/>
      <c r="C654" s="96"/>
      <c r="D654" s="19" t="s">
        <v>5</v>
      </c>
      <c r="E654" s="23">
        <v>0</v>
      </c>
      <c r="F654" s="23">
        <v>0</v>
      </c>
      <c r="G654" s="18">
        <f t="shared" si="208"/>
        <v>0</v>
      </c>
      <c r="H654" s="23">
        <v>0</v>
      </c>
      <c r="I654" s="13" t="s">
        <v>140</v>
      </c>
      <c r="J654" s="20"/>
      <c r="K654" s="12"/>
      <c r="L654" s="14"/>
      <c r="M654" s="12"/>
      <c r="N654" s="12"/>
      <c r="O654" s="12"/>
      <c r="P654" s="12"/>
      <c r="Q654" s="69"/>
    </row>
    <row r="655" spans="1:17">
      <c r="A655" s="77"/>
      <c r="B655" s="73"/>
      <c r="C655" s="96"/>
      <c r="D655" s="21" t="s">
        <v>4</v>
      </c>
      <c r="E655" s="18">
        <v>444.6</v>
      </c>
      <c r="F655" s="18">
        <v>444.6</v>
      </c>
      <c r="G655" s="18">
        <f t="shared" si="208"/>
        <v>0</v>
      </c>
      <c r="H655" s="18">
        <v>444.6</v>
      </c>
      <c r="I655" s="13">
        <f t="shared" si="247"/>
        <v>100</v>
      </c>
      <c r="J655" s="20"/>
      <c r="K655" s="12"/>
      <c r="L655" s="14"/>
      <c r="M655" s="12"/>
      <c r="N655" s="12"/>
      <c r="O655" s="12"/>
      <c r="P655" s="12"/>
      <c r="Q655" s="69"/>
    </row>
    <row r="656" spans="1:17" ht="16.5" customHeight="1">
      <c r="A656" s="77"/>
      <c r="B656" s="73"/>
      <c r="C656" s="96"/>
      <c r="D656" s="19" t="s">
        <v>7</v>
      </c>
      <c r="E656" s="23">
        <v>0</v>
      </c>
      <c r="F656" s="23">
        <v>0</v>
      </c>
      <c r="G656" s="18">
        <f t="shared" si="208"/>
        <v>0</v>
      </c>
      <c r="H656" s="23">
        <v>0</v>
      </c>
      <c r="I656" s="13" t="s">
        <v>140</v>
      </c>
      <c r="J656" s="20"/>
      <c r="K656" s="12"/>
      <c r="L656" s="14"/>
      <c r="M656" s="12"/>
      <c r="N656" s="12"/>
      <c r="O656" s="12"/>
      <c r="P656" s="12"/>
      <c r="Q656" s="69"/>
    </row>
    <row r="657" spans="1:17" ht="26.25" customHeight="1">
      <c r="A657" s="77"/>
      <c r="B657" s="73"/>
      <c r="C657" s="97"/>
      <c r="D657" s="23" t="s">
        <v>6</v>
      </c>
      <c r="E657" s="23">
        <v>0</v>
      </c>
      <c r="F657" s="23">
        <v>0</v>
      </c>
      <c r="G657" s="23">
        <f t="shared" si="208"/>
        <v>0</v>
      </c>
      <c r="H657" s="23">
        <v>0</v>
      </c>
      <c r="I657" s="24" t="s">
        <v>140</v>
      </c>
      <c r="J657" s="25"/>
      <c r="K657" s="25"/>
      <c r="L657" s="26"/>
      <c r="M657" s="25"/>
      <c r="N657" s="12"/>
      <c r="O657" s="12"/>
      <c r="P657" s="12"/>
      <c r="Q657" s="69"/>
    </row>
    <row r="658" spans="1:17" ht="19.5" customHeight="1">
      <c r="A658" s="89"/>
      <c r="B658" s="73" t="s">
        <v>86</v>
      </c>
      <c r="C658" s="95" t="s">
        <v>288</v>
      </c>
      <c r="D658" s="5" t="s">
        <v>3</v>
      </c>
      <c r="E658" s="18">
        <f>E659+E660+E661+E662</f>
        <v>215388.82</v>
      </c>
      <c r="F658" s="18">
        <f>F659+F660+F661+F662</f>
        <v>215310.024</v>
      </c>
      <c r="G658" s="18">
        <f t="shared" ref="G658" si="248">F658-E658</f>
        <v>-78.796000000002095</v>
      </c>
      <c r="H658" s="18">
        <f>H659+H660+H661+H662</f>
        <v>207858.427</v>
      </c>
      <c r="I658" s="13">
        <f t="shared" ref="I658:I660" si="249">ROUND(H658/F658 *100,3)</f>
        <v>96.539000000000001</v>
      </c>
      <c r="J658" s="11">
        <v>4</v>
      </c>
      <c r="K658" s="12">
        <v>4</v>
      </c>
      <c r="L658" s="12">
        <f t="shared" si="211"/>
        <v>100</v>
      </c>
      <c r="M658" s="12">
        <v>6</v>
      </c>
      <c r="N658" s="12">
        <v>6</v>
      </c>
      <c r="O658" s="12">
        <v>40</v>
      </c>
      <c r="P658" s="12">
        <v>40</v>
      </c>
      <c r="Q658" s="69"/>
    </row>
    <row r="659" spans="1:17">
      <c r="A659" s="89"/>
      <c r="B659" s="73"/>
      <c r="C659" s="96"/>
      <c r="D659" s="19" t="s">
        <v>5</v>
      </c>
      <c r="E659" s="18">
        <v>0</v>
      </c>
      <c r="F659" s="18">
        <v>0</v>
      </c>
      <c r="G659" s="18">
        <f t="shared" si="208"/>
        <v>0</v>
      </c>
      <c r="H659" s="18">
        <v>0</v>
      </c>
      <c r="I659" s="13" t="s">
        <v>140</v>
      </c>
      <c r="J659" s="20"/>
      <c r="K659" s="12"/>
      <c r="L659" s="14"/>
      <c r="M659" s="12"/>
      <c r="N659" s="12"/>
      <c r="O659" s="12"/>
      <c r="P659" s="12"/>
      <c r="Q659" s="69"/>
    </row>
    <row r="660" spans="1:17">
      <c r="A660" s="89"/>
      <c r="B660" s="73"/>
      <c r="C660" s="96"/>
      <c r="D660" s="21" t="s">
        <v>4</v>
      </c>
      <c r="E660" s="18">
        <v>215388.82</v>
      </c>
      <c r="F660" s="18">
        <v>215310.024</v>
      </c>
      <c r="G660" s="18">
        <f t="shared" si="208"/>
        <v>-78.796000000002095</v>
      </c>
      <c r="H660" s="18">
        <v>207858.427</v>
      </c>
      <c r="I660" s="13">
        <f t="shared" si="249"/>
        <v>96.539000000000001</v>
      </c>
      <c r="J660" s="20"/>
      <c r="K660" s="12"/>
      <c r="L660" s="14"/>
      <c r="M660" s="12"/>
      <c r="N660" s="12"/>
      <c r="O660" s="12"/>
      <c r="P660" s="12"/>
      <c r="Q660" s="69"/>
    </row>
    <row r="661" spans="1:17">
      <c r="A661" s="89"/>
      <c r="B661" s="73"/>
      <c r="C661" s="96"/>
      <c r="D661" s="19" t="s">
        <v>7</v>
      </c>
      <c r="E661" s="18">
        <v>0</v>
      </c>
      <c r="F661" s="18">
        <v>0</v>
      </c>
      <c r="G661" s="18">
        <f t="shared" si="208"/>
        <v>0</v>
      </c>
      <c r="H661" s="18">
        <v>0</v>
      </c>
      <c r="I661" s="13" t="s">
        <v>140</v>
      </c>
      <c r="J661" s="20"/>
      <c r="K661" s="12"/>
      <c r="L661" s="14"/>
      <c r="M661" s="12"/>
      <c r="N661" s="12"/>
      <c r="O661" s="12"/>
      <c r="P661" s="12"/>
      <c r="Q661" s="69"/>
    </row>
    <row r="662" spans="1:17" ht="26.25" customHeight="1">
      <c r="A662" s="89"/>
      <c r="B662" s="73"/>
      <c r="C662" s="97"/>
      <c r="D662" s="23" t="s">
        <v>6</v>
      </c>
      <c r="E662" s="18">
        <v>0</v>
      </c>
      <c r="F662" s="18">
        <v>0</v>
      </c>
      <c r="G662" s="18">
        <f t="shared" si="208"/>
        <v>0</v>
      </c>
      <c r="H662" s="18">
        <v>0</v>
      </c>
      <c r="I662" s="13" t="s">
        <v>140</v>
      </c>
      <c r="J662" s="12"/>
      <c r="K662" s="12"/>
      <c r="L662" s="14"/>
      <c r="M662" s="12"/>
      <c r="N662" s="12"/>
      <c r="O662" s="12"/>
      <c r="P662" s="12"/>
      <c r="Q662" s="69"/>
    </row>
    <row r="663" spans="1:17" ht="18" customHeight="1">
      <c r="A663" s="77"/>
      <c r="B663" s="73" t="s">
        <v>88</v>
      </c>
      <c r="C663" s="95" t="s">
        <v>288</v>
      </c>
      <c r="D663" s="5" t="s">
        <v>3</v>
      </c>
      <c r="E663" s="18">
        <f>E664+E665+E666+E667</f>
        <v>598452.06599999999</v>
      </c>
      <c r="F663" s="18">
        <f>F664+F665+F666+F667</f>
        <v>580648.75699999998</v>
      </c>
      <c r="G663" s="18">
        <f t="shared" si="208"/>
        <v>-17803.309000000008</v>
      </c>
      <c r="H663" s="18">
        <f>H664+H665+H666+H667</f>
        <v>576529.54500000004</v>
      </c>
      <c r="I663" s="13">
        <f t="shared" ref="I663:I666" si="250">ROUND(H663/F663 *100,3)</f>
        <v>99.290999999999997</v>
      </c>
      <c r="J663" s="11">
        <v>3</v>
      </c>
      <c r="K663" s="12">
        <v>3</v>
      </c>
      <c r="L663" s="12">
        <f t="shared" si="211"/>
        <v>100</v>
      </c>
      <c r="M663" s="12">
        <v>4</v>
      </c>
      <c r="N663" s="12">
        <v>4</v>
      </c>
      <c r="O663" s="12">
        <v>28</v>
      </c>
      <c r="P663" s="12">
        <v>28</v>
      </c>
      <c r="Q663" s="69"/>
    </row>
    <row r="664" spans="1:17">
      <c r="A664" s="77"/>
      <c r="B664" s="73"/>
      <c r="C664" s="96"/>
      <c r="D664" s="19" t="s">
        <v>5</v>
      </c>
      <c r="E664" s="18">
        <v>22587.8</v>
      </c>
      <c r="F664" s="18">
        <v>16799.781999999999</v>
      </c>
      <c r="G664" s="18">
        <f t="shared" si="208"/>
        <v>-5788.018</v>
      </c>
      <c r="H664" s="18">
        <v>16799.781999999999</v>
      </c>
      <c r="I664" s="13">
        <f t="shared" si="250"/>
        <v>100</v>
      </c>
      <c r="J664" s="20"/>
      <c r="K664" s="12"/>
      <c r="L664" s="14"/>
      <c r="M664" s="12"/>
      <c r="N664" s="12"/>
      <c r="O664" s="12"/>
      <c r="P664" s="12"/>
      <c r="Q664" s="69"/>
    </row>
    <row r="665" spans="1:17">
      <c r="A665" s="77"/>
      <c r="B665" s="73"/>
      <c r="C665" s="96"/>
      <c r="D665" s="21" t="s">
        <v>4</v>
      </c>
      <c r="E665" s="18">
        <v>463986.60600000003</v>
      </c>
      <c r="F665" s="18">
        <v>463986.62400000001</v>
      </c>
      <c r="G665" s="18">
        <f t="shared" si="208"/>
        <v>1.799999998183921E-2</v>
      </c>
      <c r="H665" s="18">
        <v>459878.45</v>
      </c>
      <c r="I665" s="13">
        <f t="shared" si="250"/>
        <v>99.114999999999995</v>
      </c>
      <c r="J665" s="20"/>
      <c r="K665" s="12"/>
      <c r="L665" s="14"/>
      <c r="M665" s="12"/>
      <c r="N665" s="12"/>
      <c r="O665" s="12"/>
      <c r="P665" s="12"/>
      <c r="Q665" s="69"/>
    </row>
    <row r="666" spans="1:17">
      <c r="A666" s="77"/>
      <c r="B666" s="73"/>
      <c r="C666" s="96"/>
      <c r="D666" s="19" t="s">
        <v>7</v>
      </c>
      <c r="E666" s="18">
        <v>111877.66</v>
      </c>
      <c r="F666" s="18">
        <v>99862.350999999995</v>
      </c>
      <c r="G666" s="18">
        <f t="shared" si="208"/>
        <v>-12015.309000000008</v>
      </c>
      <c r="H666" s="18">
        <v>99851.312999999995</v>
      </c>
      <c r="I666" s="13">
        <f t="shared" si="250"/>
        <v>99.989000000000004</v>
      </c>
      <c r="J666" s="20"/>
      <c r="K666" s="12"/>
      <c r="L666" s="14"/>
      <c r="M666" s="12"/>
      <c r="N666" s="12"/>
      <c r="O666" s="12"/>
      <c r="P666" s="12"/>
      <c r="Q666" s="69"/>
    </row>
    <row r="667" spans="1:17" ht="23.25" customHeight="1">
      <c r="A667" s="77"/>
      <c r="B667" s="73"/>
      <c r="C667" s="97"/>
      <c r="D667" s="23" t="s">
        <v>6</v>
      </c>
      <c r="E667" s="18">
        <v>0</v>
      </c>
      <c r="F667" s="18">
        <v>0</v>
      </c>
      <c r="G667" s="18">
        <f t="shared" si="208"/>
        <v>0</v>
      </c>
      <c r="H667" s="18">
        <v>0</v>
      </c>
      <c r="I667" s="13" t="s">
        <v>140</v>
      </c>
      <c r="J667" s="12"/>
      <c r="K667" s="12"/>
      <c r="L667" s="14"/>
      <c r="M667" s="12"/>
      <c r="N667" s="12"/>
      <c r="O667" s="12"/>
      <c r="P667" s="12"/>
      <c r="Q667" s="69"/>
    </row>
    <row r="668" spans="1:17" ht="19.5" customHeight="1">
      <c r="A668" s="77"/>
      <c r="B668" s="73" t="s">
        <v>89</v>
      </c>
      <c r="C668" s="73" t="s">
        <v>287</v>
      </c>
      <c r="D668" s="5" t="s">
        <v>3</v>
      </c>
      <c r="E668" s="18">
        <f>E669+E670+E671+E672</f>
        <v>48600.245000000003</v>
      </c>
      <c r="F668" s="18">
        <f>F669+F670+F671+F672</f>
        <v>48600.245000000003</v>
      </c>
      <c r="G668" s="18">
        <f t="shared" ref="G668" si="251">F668-E668</f>
        <v>0</v>
      </c>
      <c r="H668" s="18">
        <f>H669+H670+H671+H672</f>
        <v>48486.817999999999</v>
      </c>
      <c r="I668" s="13">
        <f t="shared" ref="I668:I670" si="252">ROUND(H668/F668 *100,3)</f>
        <v>99.766999999999996</v>
      </c>
      <c r="J668" s="11">
        <v>7</v>
      </c>
      <c r="K668" s="12">
        <v>7</v>
      </c>
      <c r="L668" s="12">
        <f t="shared" ref="L668" si="253">(K668/J668)*100</f>
        <v>100</v>
      </c>
      <c r="M668" s="12">
        <v>7</v>
      </c>
      <c r="N668" s="12">
        <v>7</v>
      </c>
      <c r="O668" s="12">
        <v>51</v>
      </c>
      <c r="P668" s="12">
        <v>51</v>
      </c>
      <c r="Q668" s="69"/>
    </row>
    <row r="669" spans="1:17">
      <c r="A669" s="77"/>
      <c r="B669" s="73"/>
      <c r="C669" s="96"/>
      <c r="D669" s="19" t="s">
        <v>5</v>
      </c>
      <c r="E669" s="18">
        <v>0</v>
      </c>
      <c r="F669" s="18">
        <v>0</v>
      </c>
      <c r="G669" s="18">
        <f t="shared" ref="G669:G673" si="254">F669-E669</f>
        <v>0</v>
      </c>
      <c r="H669" s="18">
        <v>0</v>
      </c>
      <c r="I669" s="13" t="s">
        <v>140</v>
      </c>
      <c r="J669" s="20"/>
      <c r="K669" s="12"/>
      <c r="L669" s="14"/>
      <c r="M669" s="12"/>
      <c r="N669" s="12"/>
      <c r="O669" s="12"/>
      <c r="P669" s="12"/>
      <c r="Q669" s="69"/>
    </row>
    <row r="670" spans="1:17">
      <c r="A670" s="77"/>
      <c r="B670" s="73"/>
      <c r="C670" s="96"/>
      <c r="D670" s="21" t="s">
        <v>4</v>
      </c>
      <c r="E670" s="18">
        <v>48600.245000000003</v>
      </c>
      <c r="F670" s="18">
        <v>48600.245000000003</v>
      </c>
      <c r="G670" s="18">
        <f t="shared" si="254"/>
        <v>0</v>
      </c>
      <c r="H670" s="18">
        <v>48486.817999999999</v>
      </c>
      <c r="I670" s="13">
        <f t="shared" si="252"/>
        <v>99.766999999999996</v>
      </c>
      <c r="J670" s="20"/>
      <c r="K670" s="12"/>
      <c r="L670" s="14"/>
      <c r="M670" s="12"/>
      <c r="N670" s="12"/>
      <c r="O670" s="12"/>
      <c r="P670" s="12"/>
      <c r="Q670" s="69"/>
    </row>
    <row r="671" spans="1:17">
      <c r="A671" s="77"/>
      <c r="B671" s="73"/>
      <c r="C671" s="96"/>
      <c r="D671" s="19" t="s">
        <v>7</v>
      </c>
      <c r="E671" s="18">
        <v>0</v>
      </c>
      <c r="F671" s="18">
        <v>0</v>
      </c>
      <c r="G671" s="18">
        <f t="shared" si="254"/>
        <v>0</v>
      </c>
      <c r="H671" s="18">
        <v>0</v>
      </c>
      <c r="I671" s="13" t="s">
        <v>140</v>
      </c>
      <c r="J671" s="20"/>
      <c r="K671" s="12"/>
      <c r="L671" s="14"/>
      <c r="M671" s="12"/>
      <c r="N671" s="12"/>
      <c r="O671" s="12"/>
      <c r="P671" s="12"/>
      <c r="Q671" s="69"/>
    </row>
    <row r="672" spans="1:17" ht="25.5" customHeight="1">
      <c r="A672" s="77"/>
      <c r="B672" s="73"/>
      <c r="C672" s="97"/>
      <c r="D672" s="23" t="s">
        <v>6</v>
      </c>
      <c r="E672" s="18">
        <v>0</v>
      </c>
      <c r="F672" s="18">
        <v>0</v>
      </c>
      <c r="G672" s="18">
        <f t="shared" si="254"/>
        <v>0</v>
      </c>
      <c r="H672" s="18">
        <v>0</v>
      </c>
      <c r="I672" s="13" t="s">
        <v>140</v>
      </c>
      <c r="J672" s="12"/>
      <c r="K672" s="12"/>
      <c r="L672" s="14"/>
      <c r="M672" s="12"/>
      <c r="N672" s="12"/>
      <c r="O672" s="12"/>
      <c r="P672" s="12"/>
      <c r="Q672" s="69"/>
    </row>
    <row r="673" spans="1:17" ht="18.75" customHeight="1">
      <c r="A673" s="77"/>
      <c r="B673" s="73" t="s">
        <v>90</v>
      </c>
      <c r="C673" s="95" t="s">
        <v>87</v>
      </c>
      <c r="D673" s="5" t="s">
        <v>3</v>
      </c>
      <c r="E673" s="18">
        <f>E674+E675+E676+E677</f>
        <v>46459.37</v>
      </c>
      <c r="F673" s="18">
        <f>F674+F675+F676+F677</f>
        <v>50565.707000000002</v>
      </c>
      <c r="G673" s="18">
        <f t="shared" si="254"/>
        <v>4106.3369999999995</v>
      </c>
      <c r="H673" s="18">
        <f>H674+H675+H676+H677</f>
        <v>50185.415999999997</v>
      </c>
      <c r="I673" s="13">
        <f t="shared" ref="I673:I675" si="255">ROUND(H673/F673 *100,3)</f>
        <v>99.248000000000005</v>
      </c>
      <c r="J673" s="11">
        <v>0</v>
      </c>
      <c r="K673" s="12">
        <v>0</v>
      </c>
      <c r="L673" s="14" t="s">
        <v>140</v>
      </c>
      <c r="M673" s="12">
        <v>1</v>
      </c>
      <c r="N673" s="12">
        <v>1</v>
      </c>
      <c r="O673" s="12">
        <v>0</v>
      </c>
      <c r="P673" s="12">
        <v>0</v>
      </c>
      <c r="Q673" s="69"/>
    </row>
    <row r="674" spans="1:17">
      <c r="A674" s="77"/>
      <c r="B674" s="73"/>
      <c r="C674" s="96"/>
      <c r="D674" s="19" t="s">
        <v>5</v>
      </c>
      <c r="E674" s="18">
        <v>0</v>
      </c>
      <c r="F674" s="18">
        <v>0</v>
      </c>
      <c r="G674" s="18">
        <f t="shared" ref="G674:G687" si="256">F674-E674</f>
        <v>0</v>
      </c>
      <c r="H674" s="18">
        <v>0</v>
      </c>
      <c r="I674" s="13" t="s">
        <v>140</v>
      </c>
      <c r="J674" s="20"/>
      <c r="K674" s="12"/>
      <c r="L674" s="14"/>
      <c r="M674" s="12"/>
      <c r="N674" s="12"/>
      <c r="O674" s="12"/>
      <c r="P674" s="12"/>
      <c r="Q674" s="69"/>
    </row>
    <row r="675" spans="1:17">
      <c r="A675" s="77"/>
      <c r="B675" s="73"/>
      <c r="C675" s="96"/>
      <c r="D675" s="21" t="s">
        <v>4</v>
      </c>
      <c r="E675" s="18">
        <v>46459.37</v>
      </c>
      <c r="F675" s="18">
        <v>50565.707000000002</v>
      </c>
      <c r="G675" s="18">
        <f t="shared" si="256"/>
        <v>4106.3369999999995</v>
      </c>
      <c r="H675" s="18">
        <v>50185.415999999997</v>
      </c>
      <c r="I675" s="13">
        <f t="shared" si="255"/>
        <v>99.248000000000005</v>
      </c>
      <c r="J675" s="20"/>
      <c r="K675" s="12"/>
      <c r="L675" s="14"/>
      <c r="M675" s="12"/>
      <c r="N675" s="12"/>
      <c r="O675" s="12"/>
      <c r="P675" s="12"/>
      <c r="Q675" s="69"/>
    </row>
    <row r="676" spans="1:17">
      <c r="A676" s="77"/>
      <c r="B676" s="73"/>
      <c r="C676" s="96"/>
      <c r="D676" s="19" t="s">
        <v>7</v>
      </c>
      <c r="E676" s="18">
        <v>0</v>
      </c>
      <c r="F676" s="18">
        <v>0</v>
      </c>
      <c r="G676" s="18">
        <f t="shared" si="256"/>
        <v>0</v>
      </c>
      <c r="H676" s="18">
        <v>0</v>
      </c>
      <c r="I676" s="13" t="s">
        <v>140</v>
      </c>
      <c r="J676" s="20"/>
      <c r="K676" s="12"/>
      <c r="L676" s="14"/>
      <c r="M676" s="12"/>
      <c r="N676" s="12"/>
      <c r="O676" s="12"/>
      <c r="P676" s="12"/>
      <c r="Q676" s="69"/>
    </row>
    <row r="677" spans="1:17" ht="24.75" customHeight="1">
      <c r="A677" s="77"/>
      <c r="B677" s="73"/>
      <c r="C677" s="97"/>
      <c r="D677" s="23" t="s">
        <v>6</v>
      </c>
      <c r="E677" s="18">
        <v>0</v>
      </c>
      <c r="F677" s="18">
        <v>0</v>
      </c>
      <c r="G677" s="18">
        <f t="shared" si="256"/>
        <v>0</v>
      </c>
      <c r="H677" s="18">
        <v>0</v>
      </c>
      <c r="I677" s="13" t="s">
        <v>140</v>
      </c>
      <c r="J677" s="12"/>
      <c r="K677" s="12"/>
      <c r="L677" s="14"/>
      <c r="M677" s="12"/>
      <c r="N677" s="12"/>
      <c r="O677" s="12"/>
      <c r="P677" s="12"/>
      <c r="Q677" s="69"/>
    </row>
    <row r="678" spans="1:17" s="30" customFormat="1" ht="22.5" customHeight="1">
      <c r="A678" s="79" t="s">
        <v>156</v>
      </c>
      <c r="B678" s="79" t="s">
        <v>91</v>
      </c>
      <c r="C678" s="79" t="s">
        <v>92</v>
      </c>
      <c r="D678" s="5" t="s">
        <v>3</v>
      </c>
      <c r="E678" s="6">
        <f>E683+E688</f>
        <v>141113.00899999999</v>
      </c>
      <c r="F678" s="6">
        <f>F683+F688</f>
        <v>142624.55100000001</v>
      </c>
      <c r="G678" s="6">
        <f t="shared" si="256"/>
        <v>1511.5420000000158</v>
      </c>
      <c r="H678" s="6">
        <f>H683+H688</f>
        <v>142524.951</v>
      </c>
      <c r="I678" s="7">
        <f t="shared" ref="I678:I740" si="257">ROUND(H678/F678 *100,3)</f>
        <v>99.93</v>
      </c>
      <c r="J678" s="29">
        <v>15</v>
      </c>
      <c r="K678" s="14">
        <v>15</v>
      </c>
      <c r="L678" s="14">
        <f t="shared" ref="L678:L683" si="258">(K678/J678)*100</f>
        <v>100</v>
      </c>
      <c r="M678" s="14">
        <v>8</v>
      </c>
      <c r="N678" s="14">
        <v>8</v>
      </c>
      <c r="O678" s="14">
        <v>4</v>
      </c>
      <c r="P678" s="14">
        <v>4</v>
      </c>
      <c r="Q678" s="106" t="s">
        <v>294</v>
      </c>
    </row>
    <row r="679" spans="1:17" s="30" customFormat="1">
      <c r="A679" s="79"/>
      <c r="B679" s="79"/>
      <c r="C679" s="79"/>
      <c r="D679" s="19" t="s">
        <v>5</v>
      </c>
      <c r="E679" s="18">
        <v>0</v>
      </c>
      <c r="F679" s="18">
        <v>0</v>
      </c>
      <c r="G679" s="18">
        <f t="shared" si="256"/>
        <v>0</v>
      </c>
      <c r="H679" s="18">
        <v>0</v>
      </c>
      <c r="I679" s="13" t="s">
        <v>140</v>
      </c>
      <c r="J679" s="11">
        <v>1</v>
      </c>
      <c r="K679" s="12">
        <v>1</v>
      </c>
      <c r="L679" s="12">
        <f t="shared" si="258"/>
        <v>100</v>
      </c>
      <c r="M679" s="14"/>
      <c r="N679" s="14"/>
      <c r="O679" s="14"/>
      <c r="P679" s="14"/>
      <c r="Q679" s="111"/>
    </row>
    <row r="680" spans="1:17" s="30" customFormat="1">
      <c r="A680" s="79"/>
      <c r="B680" s="79"/>
      <c r="C680" s="79"/>
      <c r="D680" s="21" t="s">
        <v>4</v>
      </c>
      <c r="E680" s="18">
        <f>E683+E688</f>
        <v>141113.00899999999</v>
      </c>
      <c r="F680" s="18">
        <f>F683+F688</f>
        <v>142624.55100000001</v>
      </c>
      <c r="G680" s="18">
        <f t="shared" si="256"/>
        <v>1511.5420000000158</v>
      </c>
      <c r="H680" s="18">
        <f>H683+H688</f>
        <v>142524.951</v>
      </c>
      <c r="I680" s="13">
        <f t="shared" si="257"/>
        <v>99.93</v>
      </c>
      <c r="J680" s="29"/>
      <c r="K680" s="14"/>
      <c r="L680" s="14"/>
      <c r="M680" s="14"/>
      <c r="N680" s="14"/>
      <c r="O680" s="14"/>
      <c r="P680" s="14"/>
      <c r="Q680" s="111"/>
    </row>
    <row r="681" spans="1:17" s="30" customFormat="1">
      <c r="A681" s="79"/>
      <c r="B681" s="79"/>
      <c r="C681" s="79"/>
      <c r="D681" s="19" t="s">
        <v>7</v>
      </c>
      <c r="E681" s="18">
        <v>0</v>
      </c>
      <c r="F681" s="18">
        <v>0</v>
      </c>
      <c r="G681" s="18">
        <f t="shared" si="256"/>
        <v>0</v>
      </c>
      <c r="H681" s="18">
        <v>0</v>
      </c>
      <c r="I681" s="13" t="s">
        <v>140</v>
      </c>
      <c r="J681" s="29"/>
      <c r="K681" s="14"/>
      <c r="L681" s="14"/>
      <c r="M681" s="14"/>
      <c r="N681" s="14"/>
      <c r="O681" s="14"/>
      <c r="P681" s="14"/>
      <c r="Q681" s="111"/>
    </row>
    <row r="682" spans="1:17" s="30" customFormat="1" ht="56.25" customHeight="1">
      <c r="A682" s="79"/>
      <c r="B682" s="79"/>
      <c r="C682" s="79"/>
      <c r="D682" s="18" t="s">
        <v>6</v>
      </c>
      <c r="E682" s="18">
        <v>0</v>
      </c>
      <c r="F682" s="18">
        <v>0</v>
      </c>
      <c r="G682" s="18">
        <f t="shared" si="256"/>
        <v>0</v>
      </c>
      <c r="H682" s="18">
        <v>0</v>
      </c>
      <c r="I682" s="13" t="s">
        <v>140</v>
      </c>
      <c r="J682" s="29"/>
      <c r="K682" s="14"/>
      <c r="L682" s="14"/>
      <c r="M682" s="14"/>
      <c r="N682" s="14"/>
      <c r="O682" s="14"/>
      <c r="P682" s="14"/>
      <c r="Q682" s="112"/>
    </row>
    <row r="683" spans="1:17" ht="18.75" customHeight="1">
      <c r="A683" s="77"/>
      <c r="B683" s="73" t="s">
        <v>93</v>
      </c>
      <c r="C683" s="73" t="s">
        <v>92</v>
      </c>
      <c r="D683" s="5" t="s">
        <v>3</v>
      </c>
      <c r="E683" s="18">
        <f>E684+E685</f>
        <v>129576.204</v>
      </c>
      <c r="F683" s="18">
        <f>F684+F685</f>
        <v>129576.504</v>
      </c>
      <c r="G683" s="18">
        <f t="shared" si="256"/>
        <v>0.30000000000291038</v>
      </c>
      <c r="H683" s="18">
        <f>H684+H685</f>
        <v>129477.554</v>
      </c>
      <c r="I683" s="13">
        <f t="shared" si="257"/>
        <v>99.924000000000007</v>
      </c>
      <c r="J683" s="11">
        <v>7</v>
      </c>
      <c r="K683" s="12">
        <v>7</v>
      </c>
      <c r="L683" s="12">
        <f t="shared" si="258"/>
        <v>100</v>
      </c>
      <c r="M683" s="12">
        <v>4</v>
      </c>
      <c r="N683" s="12">
        <v>4</v>
      </c>
      <c r="O683" s="12">
        <v>0</v>
      </c>
      <c r="P683" s="12">
        <v>0</v>
      </c>
      <c r="Q683" s="69"/>
    </row>
    <row r="684" spans="1:17">
      <c r="A684" s="77"/>
      <c r="B684" s="73"/>
      <c r="C684" s="73"/>
      <c r="D684" s="19" t="s">
        <v>5</v>
      </c>
      <c r="E684" s="18">
        <v>0</v>
      </c>
      <c r="F684" s="18">
        <v>0</v>
      </c>
      <c r="G684" s="18">
        <f t="shared" si="256"/>
        <v>0</v>
      </c>
      <c r="H684" s="18">
        <v>0</v>
      </c>
      <c r="I684" s="13" t="s">
        <v>140</v>
      </c>
      <c r="J684" s="11"/>
      <c r="K684" s="12"/>
      <c r="L684" s="12"/>
      <c r="M684" s="12"/>
      <c r="N684" s="12"/>
      <c r="O684" s="12"/>
      <c r="P684" s="12"/>
      <c r="Q684" s="69"/>
    </row>
    <row r="685" spans="1:17">
      <c r="A685" s="77"/>
      <c r="B685" s="73"/>
      <c r="C685" s="73"/>
      <c r="D685" s="21" t="s">
        <v>4</v>
      </c>
      <c r="E685" s="18">
        <v>129576.204</v>
      </c>
      <c r="F685" s="18">
        <v>129576.504</v>
      </c>
      <c r="G685" s="18">
        <f t="shared" si="256"/>
        <v>0.30000000000291038</v>
      </c>
      <c r="H685" s="18">
        <v>129477.554</v>
      </c>
      <c r="I685" s="13">
        <f t="shared" si="257"/>
        <v>99.924000000000007</v>
      </c>
      <c r="J685" s="11"/>
      <c r="K685" s="12"/>
      <c r="L685" s="12"/>
      <c r="M685" s="12"/>
      <c r="N685" s="12"/>
      <c r="O685" s="12"/>
      <c r="P685" s="12"/>
      <c r="Q685" s="69"/>
    </row>
    <row r="686" spans="1:17">
      <c r="A686" s="77"/>
      <c r="B686" s="73"/>
      <c r="C686" s="73"/>
      <c r="D686" s="19" t="s">
        <v>7</v>
      </c>
      <c r="E686" s="18">
        <v>0</v>
      </c>
      <c r="F686" s="18">
        <v>0</v>
      </c>
      <c r="G686" s="18">
        <f t="shared" si="256"/>
        <v>0</v>
      </c>
      <c r="H686" s="18">
        <v>0</v>
      </c>
      <c r="I686" s="13" t="s">
        <v>140</v>
      </c>
      <c r="J686" s="11"/>
      <c r="K686" s="12"/>
      <c r="L686" s="12"/>
      <c r="M686" s="12"/>
      <c r="N686" s="12"/>
      <c r="O686" s="12"/>
      <c r="P686" s="12"/>
      <c r="Q686" s="69"/>
    </row>
    <row r="687" spans="1:17" ht="22.5" customHeight="1">
      <c r="A687" s="77"/>
      <c r="B687" s="73"/>
      <c r="C687" s="73"/>
      <c r="D687" s="23" t="s">
        <v>6</v>
      </c>
      <c r="E687" s="23">
        <v>0</v>
      </c>
      <c r="F687" s="23">
        <v>0</v>
      </c>
      <c r="G687" s="23">
        <f t="shared" si="256"/>
        <v>0</v>
      </c>
      <c r="H687" s="23">
        <v>0</v>
      </c>
      <c r="I687" s="13" t="s">
        <v>140</v>
      </c>
      <c r="J687" s="52"/>
      <c r="K687" s="25"/>
      <c r="L687" s="25"/>
      <c r="M687" s="12"/>
      <c r="N687" s="12"/>
      <c r="O687" s="12"/>
      <c r="P687" s="12"/>
      <c r="Q687" s="69"/>
    </row>
    <row r="688" spans="1:17" ht="20.25" customHeight="1">
      <c r="A688" s="77"/>
      <c r="B688" s="73" t="s">
        <v>94</v>
      </c>
      <c r="C688" s="73" t="s">
        <v>92</v>
      </c>
      <c r="D688" s="5" t="s">
        <v>3</v>
      </c>
      <c r="E688" s="18">
        <f>E689+E690</f>
        <v>11536.805</v>
      </c>
      <c r="F688" s="18">
        <f>F689+F690+F691</f>
        <v>13048.047</v>
      </c>
      <c r="G688" s="18">
        <f t="shared" ref="G688:G692" si="259">F688-E688</f>
        <v>1511.2420000000002</v>
      </c>
      <c r="H688" s="18">
        <f>H689+H690+H691</f>
        <v>13047.397000000001</v>
      </c>
      <c r="I688" s="13">
        <f t="shared" si="257"/>
        <v>99.995000000000005</v>
      </c>
      <c r="J688" s="11">
        <v>7</v>
      </c>
      <c r="K688" s="12">
        <v>7</v>
      </c>
      <c r="L688" s="12">
        <f t="shared" ref="L688" si="260">(K688/J688)*100</f>
        <v>100</v>
      </c>
      <c r="M688" s="12">
        <v>4</v>
      </c>
      <c r="N688" s="12">
        <v>4</v>
      </c>
      <c r="O688" s="12">
        <v>4</v>
      </c>
      <c r="P688" s="12">
        <v>4</v>
      </c>
      <c r="Q688" s="69"/>
    </row>
    <row r="689" spans="1:17">
      <c r="A689" s="77"/>
      <c r="B689" s="73"/>
      <c r="C689" s="73"/>
      <c r="D689" s="19" t="s">
        <v>5</v>
      </c>
      <c r="E689" s="18">
        <v>0</v>
      </c>
      <c r="F689" s="18">
        <v>0</v>
      </c>
      <c r="G689" s="18">
        <f t="shared" si="259"/>
        <v>0</v>
      </c>
      <c r="H689" s="18">
        <v>0</v>
      </c>
      <c r="I689" s="13" t="s">
        <v>140</v>
      </c>
      <c r="J689" s="11"/>
      <c r="K689" s="12"/>
      <c r="L689" s="12"/>
      <c r="M689" s="12"/>
      <c r="N689" s="12"/>
      <c r="O689" s="12"/>
      <c r="P689" s="12"/>
      <c r="Q689" s="69"/>
    </row>
    <row r="690" spans="1:17">
      <c r="A690" s="77"/>
      <c r="B690" s="73"/>
      <c r="C690" s="73"/>
      <c r="D690" s="21" t="s">
        <v>4</v>
      </c>
      <c r="E690" s="18">
        <v>11536.805</v>
      </c>
      <c r="F690" s="18">
        <v>13048.047</v>
      </c>
      <c r="G690" s="18">
        <f t="shared" si="259"/>
        <v>1511.2420000000002</v>
      </c>
      <c r="H690" s="18">
        <v>13047.397000000001</v>
      </c>
      <c r="I690" s="13">
        <f t="shared" si="257"/>
        <v>99.995000000000005</v>
      </c>
      <c r="J690" s="11"/>
      <c r="K690" s="12"/>
      <c r="L690" s="12"/>
      <c r="M690" s="12"/>
      <c r="N690" s="12"/>
      <c r="O690" s="12"/>
      <c r="P690" s="12"/>
      <c r="Q690" s="69"/>
    </row>
    <row r="691" spans="1:17">
      <c r="A691" s="77"/>
      <c r="B691" s="73"/>
      <c r="C691" s="73"/>
      <c r="D691" s="19" t="s">
        <v>7</v>
      </c>
      <c r="E691" s="18">
        <v>0</v>
      </c>
      <c r="F691" s="18">
        <v>0</v>
      </c>
      <c r="G691" s="18">
        <f t="shared" si="259"/>
        <v>0</v>
      </c>
      <c r="H691" s="18">
        <v>0</v>
      </c>
      <c r="I691" s="13" t="s">
        <v>140</v>
      </c>
      <c r="J691" s="11"/>
      <c r="K691" s="12"/>
      <c r="L691" s="12"/>
      <c r="M691" s="12"/>
      <c r="N691" s="12"/>
      <c r="O691" s="12"/>
      <c r="P691" s="12"/>
      <c r="Q691" s="69"/>
    </row>
    <row r="692" spans="1:17" ht="24" customHeight="1">
      <c r="A692" s="77"/>
      <c r="B692" s="73"/>
      <c r="C692" s="73"/>
      <c r="D692" s="23" t="s">
        <v>6</v>
      </c>
      <c r="E692" s="23">
        <v>0</v>
      </c>
      <c r="F692" s="23">
        <v>0</v>
      </c>
      <c r="G692" s="23">
        <f t="shared" si="259"/>
        <v>0</v>
      </c>
      <c r="H692" s="23">
        <v>0</v>
      </c>
      <c r="I692" s="24" t="s">
        <v>140</v>
      </c>
      <c r="J692" s="25"/>
      <c r="K692" s="25"/>
      <c r="L692" s="25"/>
      <c r="M692" s="12"/>
      <c r="N692" s="12"/>
      <c r="O692" s="12"/>
      <c r="P692" s="12"/>
      <c r="Q692" s="69"/>
    </row>
    <row r="693" spans="1:17" s="30" customFormat="1" ht="27" customHeight="1">
      <c r="A693" s="79" t="s">
        <v>157</v>
      </c>
      <c r="B693" s="74" t="s">
        <v>95</v>
      </c>
      <c r="C693" s="74" t="s">
        <v>284</v>
      </c>
      <c r="D693" s="5" t="s">
        <v>3</v>
      </c>
      <c r="E693" s="6">
        <f>E694+E695+E696+E697</f>
        <v>2975997.9499999997</v>
      </c>
      <c r="F693" s="6">
        <f>F694+F695+F696+F697</f>
        <v>2981901.3</v>
      </c>
      <c r="G693" s="6">
        <f t="shared" ref="G693:G752" si="261">F693-E693</f>
        <v>5903.3500000000931</v>
      </c>
      <c r="H693" s="6">
        <f>H694+H695+H696+H697</f>
        <v>2805032.4299999997</v>
      </c>
      <c r="I693" s="7">
        <f>H693/F693*100</f>
        <v>94.068587380809689</v>
      </c>
      <c r="J693" s="8">
        <v>33</v>
      </c>
      <c r="K693" s="8">
        <v>31</v>
      </c>
      <c r="L693" s="41">
        <f>K693/J693*100</f>
        <v>93.939393939393938</v>
      </c>
      <c r="M693" s="8">
        <v>37</v>
      </c>
      <c r="N693" s="8">
        <v>37</v>
      </c>
      <c r="O693" s="8">
        <v>138</v>
      </c>
      <c r="P693" s="8">
        <v>138</v>
      </c>
      <c r="Q693" s="106" t="s">
        <v>297</v>
      </c>
    </row>
    <row r="694" spans="1:17" s="30" customFormat="1">
      <c r="A694" s="79"/>
      <c r="B694" s="74"/>
      <c r="C694" s="74"/>
      <c r="D694" s="19" t="s">
        <v>5</v>
      </c>
      <c r="E694" s="18">
        <f>E699+E704+E714+E719+E724</f>
        <v>2155379.1999999997</v>
      </c>
      <c r="F694" s="18">
        <f>F699+F704+F714+F719+F724</f>
        <v>2155379.1999999997</v>
      </c>
      <c r="G694" s="18">
        <f t="shared" ref="G694:H694" si="262">G699+G704+G714+G719+G724</f>
        <v>0</v>
      </c>
      <c r="H694" s="18">
        <f t="shared" si="262"/>
        <v>2155379.1999999997</v>
      </c>
      <c r="I694" s="13">
        <f>H694/F694*100</f>
        <v>100</v>
      </c>
      <c r="J694" s="11">
        <v>3</v>
      </c>
      <c r="K694" s="12">
        <v>3</v>
      </c>
      <c r="L694" s="12">
        <f t="shared" ref="L694:L748" si="263">(K694/J694)*100</f>
        <v>100</v>
      </c>
      <c r="M694" s="29"/>
      <c r="N694" s="29"/>
      <c r="O694" s="29"/>
      <c r="P694" s="29"/>
      <c r="Q694" s="111"/>
    </row>
    <row r="695" spans="1:17" s="30" customFormat="1">
      <c r="A695" s="79"/>
      <c r="B695" s="74"/>
      <c r="C695" s="74"/>
      <c r="D695" s="21" t="s">
        <v>4</v>
      </c>
      <c r="E695" s="18">
        <f>E700+E705+E710+E715+E720+E725+E730+E735+E740+E750</f>
        <v>814397.25</v>
      </c>
      <c r="F695" s="18">
        <f>F700+F705+F710+F715+F720+F725+F730+F735+F740+F750</f>
        <v>820300.60000000009</v>
      </c>
      <c r="G695" s="18">
        <f t="shared" ref="G695:H695" si="264">G700+G705+G710+G715+G720+G725+G730+G735+G740+G750</f>
        <v>5903.3500000000204</v>
      </c>
      <c r="H695" s="18">
        <f t="shared" si="264"/>
        <v>643431.73</v>
      </c>
      <c r="I695" s="13">
        <f>H695/F695*100</f>
        <v>78.438529729223632</v>
      </c>
      <c r="J695" s="15"/>
      <c r="K695" s="14"/>
      <c r="L695" s="14"/>
      <c r="M695" s="14"/>
      <c r="N695" s="14"/>
      <c r="O695" s="14"/>
      <c r="P695" s="14"/>
      <c r="Q695" s="111"/>
    </row>
    <row r="696" spans="1:17" s="30" customFormat="1">
      <c r="A696" s="79"/>
      <c r="B696" s="74"/>
      <c r="C696" s="74"/>
      <c r="D696" s="19" t="s">
        <v>7</v>
      </c>
      <c r="E696" s="18">
        <v>1721.5</v>
      </c>
      <c r="F696" s="18">
        <v>1721.5</v>
      </c>
      <c r="G696" s="18">
        <v>1721.5</v>
      </c>
      <c r="H696" s="18">
        <v>1721.5</v>
      </c>
      <c r="I696" s="13">
        <f>H696/F696*100</f>
        <v>100</v>
      </c>
      <c r="J696" s="15"/>
      <c r="K696" s="14"/>
      <c r="L696" s="14"/>
      <c r="M696" s="14"/>
      <c r="N696" s="14"/>
      <c r="O696" s="14"/>
      <c r="P696" s="14"/>
      <c r="Q696" s="111"/>
    </row>
    <row r="697" spans="1:17" s="30" customFormat="1" ht="45.75" customHeight="1">
      <c r="A697" s="79"/>
      <c r="B697" s="74"/>
      <c r="C697" s="74"/>
      <c r="D697" s="23" t="s">
        <v>6</v>
      </c>
      <c r="E697" s="18">
        <v>4500</v>
      </c>
      <c r="F697" s="18">
        <v>4500</v>
      </c>
      <c r="G697" s="18">
        <v>4500</v>
      </c>
      <c r="H697" s="18">
        <v>4500</v>
      </c>
      <c r="I697" s="13">
        <f>H697/F697*100</f>
        <v>100</v>
      </c>
      <c r="J697" s="14"/>
      <c r="K697" s="14"/>
      <c r="L697" s="14"/>
      <c r="M697" s="14"/>
      <c r="N697" s="14"/>
      <c r="O697" s="14"/>
      <c r="P697" s="14"/>
      <c r="Q697" s="112"/>
    </row>
    <row r="698" spans="1:17" ht="19.5" customHeight="1">
      <c r="A698" s="77"/>
      <c r="B698" s="73" t="s">
        <v>236</v>
      </c>
      <c r="C698" s="88" t="s">
        <v>284</v>
      </c>
      <c r="D698" s="5" t="s">
        <v>3</v>
      </c>
      <c r="E698" s="18">
        <f>E699+E700+E701+E702</f>
        <v>19342.86</v>
      </c>
      <c r="F698" s="18">
        <f>F699+F700+F701+F702</f>
        <v>19342.86</v>
      </c>
      <c r="G698" s="18">
        <f t="shared" si="261"/>
        <v>0</v>
      </c>
      <c r="H698" s="18">
        <f>SUM(H699+H700+H701+H702)</f>
        <v>19342.86</v>
      </c>
      <c r="I698" s="13">
        <f t="shared" si="257"/>
        <v>100</v>
      </c>
      <c r="J698" s="12">
        <v>2</v>
      </c>
      <c r="K698" s="12">
        <v>2</v>
      </c>
      <c r="L698" s="12">
        <f t="shared" si="263"/>
        <v>100</v>
      </c>
      <c r="M698" s="12">
        <v>3</v>
      </c>
      <c r="N698" s="12">
        <v>3</v>
      </c>
      <c r="O698" s="12">
        <v>19</v>
      </c>
      <c r="P698" s="12">
        <v>19</v>
      </c>
      <c r="Q698" s="69"/>
    </row>
    <row r="699" spans="1:17">
      <c r="A699" s="77"/>
      <c r="B699" s="73"/>
      <c r="C699" s="88"/>
      <c r="D699" s="19" t="s">
        <v>5</v>
      </c>
      <c r="E699" s="18">
        <v>18956</v>
      </c>
      <c r="F699" s="18">
        <v>18956</v>
      </c>
      <c r="G699" s="18">
        <f t="shared" si="261"/>
        <v>0</v>
      </c>
      <c r="H699" s="18">
        <v>18956</v>
      </c>
      <c r="I699" s="13">
        <f t="shared" si="257"/>
        <v>100</v>
      </c>
      <c r="J699" s="20"/>
      <c r="K699" s="12"/>
      <c r="L699" s="12"/>
      <c r="M699" s="12"/>
      <c r="N699" s="12"/>
      <c r="O699" s="12"/>
      <c r="P699" s="12"/>
      <c r="Q699" s="69"/>
    </row>
    <row r="700" spans="1:17">
      <c r="A700" s="77"/>
      <c r="B700" s="73"/>
      <c r="C700" s="88"/>
      <c r="D700" s="21" t="s">
        <v>4</v>
      </c>
      <c r="E700" s="18">
        <v>386.86</v>
      </c>
      <c r="F700" s="18">
        <v>386.86</v>
      </c>
      <c r="G700" s="18">
        <f t="shared" si="261"/>
        <v>0</v>
      </c>
      <c r="H700" s="18">
        <v>386.86</v>
      </c>
      <c r="I700" s="13">
        <f t="shared" si="257"/>
        <v>100</v>
      </c>
      <c r="J700" s="20"/>
      <c r="K700" s="12"/>
      <c r="L700" s="12"/>
      <c r="M700" s="12"/>
      <c r="N700" s="12"/>
      <c r="O700" s="12"/>
      <c r="P700" s="12"/>
      <c r="Q700" s="69"/>
    </row>
    <row r="701" spans="1:17">
      <c r="A701" s="77"/>
      <c r="B701" s="73"/>
      <c r="C701" s="88"/>
      <c r="D701" s="19" t="s">
        <v>7</v>
      </c>
      <c r="E701" s="18">
        <v>0</v>
      </c>
      <c r="F701" s="18">
        <v>0</v>
      </c>
      <c r="G701" s="18">
        <f t="shared" si="261"/>
        <v>0</v>
      </c>
      <c r="H701" s="18">
        <v>0</v>
      </c>
      <c r="I701" s="13" t="s">
        <v>140</v>
      </c>
      <c r="J701" s="20"/>
      <c r="K701" s="12"/>
      <c r="L701" s="12"/>
      <c r="M701" s="12"/>
      <c r="N701" s="12"/>
      <c r="O701" s="12"/>
      <c r="P701" s="12"/>
      <c r="Q701" s="69"/>
    </row>
    <row r="702" spans="1:17" ht="22.5" customHeight="1">
      <c r="A702" s="77"/>
      <c r="B702" s="73"/>
      <c r="C702" s="88"/>
      <c r="D702" s="23" t="s">
        <v>6</v>
      </c>
      <c r="E702" s="23">
        <v>0</v>
      </c>
      <c r="F702" s="23">
        <v>0</v>
      </c>
      <c r="G702" s="23">
        <f t="shared" si="261"/>
        <v>0</v>
      </c>
      <c r="H702" s="23">
        <v>0</v>
      </c>
      <c r="I702" s="24" t="s">
        <v>140</v>
      </c>
      <c r="J702" s="12"/>
      <c r="K702" s="12"/>
      <c r="L702" s="12"/>
      <c r="M702" s="12"/>
      <c r="N702" s="12"/>
      <c r="O702" s="12"/>
      <c r="P702" s="12"/>
      <c r="Q702" s="69"/>
    </row>
    <row r="703" spans="1:17" ht="16.5" customHeight="1">
      <c r="A703" s="77"/>
      <c r="B703" s="73" t="s">
        <v>237</v>
      </c>
      <c r="C703" s="73" t="s">
        <v>104</v>
      </c>
      <c r="D703" s="5" t="s">
        <v>3</v>
      </c>
      <c r="E703" s="18">
        <f>E704+E705+E706+E707</f>
        <v>9413.67</v>
      </c>
      <c r="F703" s="18">
        <f>F704+F705+F706+F707</f>
        <v>9413.67</v>
      </c>
      <c r="G703" s="18">
        <f t="shared" si="261"/>
        <v>0</v>
      </c>
      <c r="H703" s="18">
        <f>H704+H705+H706+H707</f>
        <v>9413.67</v>
      </c>
      <c r="I703" s="13">
        <f>H703/F703*100</f>
        <v>100</v>
      </c>
      <c r="J703" s="12">
        <v>2</v>
      </c>
      <c r="K703" s="12">
        <v>2</v>
      </c>
      <c r="L703" s="12">
        <f t="shared" si="263"/>
        <v>100</v>
      </c>
      <c r="M703" s="12">
        <v>3</v>
      </c>
      <c r="N703" s="12">
        <v>3</v>
      </c>
      <c r="O703" s="12">
        <v>18</v>
      </c>
      <c r="P703" s="12">
        <v>18</v>
      </c>
      <c r="Q703" s="69"/>
    </row>
    <row r="704" spans="1:17">
      <c r="A704" s="77"/>
      <c r="B704" s="73"/>
      <c r="C704" s="73"/>
      <c r="D704" s="19" t="s">
        <v>5</v>
      </c>
      <c r="E704" s="53">
        <v>9225.4</v>
      </c>
      <c r="F704" s="53">
        <v>9225.4</v>
      </c>
      <c r="G704" s="18">
        <f t="shared" si="261"/>
        <v>0</v>
      </c>
      <c r="H704" s="53">
        <v>9225.4</v>
      </c>
      <c r="I704" s="13">
        <f>H704/F704*100</f>
        <v>100</v>
      </c>
      <c r="J704" s="20"/>
      <c r="K704" s="12"/>
      <c r="L704" s="12"/>
      <c r="M704" s="12"/>
      <c r="N704" s="12"/>
      <c r="O704" s="12"/>
      <c r="P704" s="12"/>
      <c r="Q704" s="69"/>
    </row>
    <row r="705" spans="1:17">
      <c r="A705" s="77"/>
      <c r="B705" s="73"/>
      <c r="C705" s="73"/>
      <c r="D705" s="21" t="s">
        <v>4</v>
      </c>
      <c r="E705" s="18">
        <v>188.27</v>
      </c>
      <c r="F705" s="18">
        <v>188.27</v>
      </c>
      <c r="G705" s="18">
        <f t="shared" si="261"/>
        <v>0</v>
      </c>
      <c r="H705" s="18">
        <v>188.27</v>
      </c>
      <c r="I705" s="13">
        <f>H705/F705*100</f>
        <v>100</v>
      </c>
      <c r="J705" s="20"/>
      <c r="K705" s="12"/>
      <c r="L705" s="12"/>
      <c r="M705" s="12"/>
      <c r="N705" s="12"/>
      <c r="O705" s="12"/>
      <c r="P705" s="12"/>
      <c r="Q705" s="69"/>
    </row>
    <row r="706" spans="1:17">
      <c r="A706" s="77"/>
      <c r="B706" s="73"/>
      <c r="C706" s="73"/>
      <c r="D706" s="19" t="s">
        <v>7</v>
      </c>
      <c r="E706" s="18">
        <v>0</v>
      </c>
      <c r="F706" s="18">
        <v>0</v>
      </c>
      <c r="G706" s="18">
        <f t="shared" si="261"/>
        <v>0</v>
      </c>
      <c r="H706" s="18">
        <v>0</v>
      </c>
      <c r="I706" s="13" t="s">
        <v>140</v>
      </c>
      <c r="J706" s="20"/>
      <c r="K706" s="12"/>
      <c r="L706" s="12"/>
      <c r="M706" s="12"/>
      <c r="N706" s="12"/>
      <c r="O706" s="12"/>
      <c r="P706" s="12"/>
      <c r="Q706" s="69"/>
    </row>
    <row r="707" spans="1:17" ht="29.25" customHeight="1">
      <c r="A707" s="77"/>
      <c r="B707" s="73"/>
      <c r="C707" s="73"/>
      <c r="D707" s="18" t="s">
        <v>6</v>
      </c>
      <c r="E707" s="18">
        <v>0</v>
      </c>
      <c r="F707" s="18">
        <v>0</v>
      </c>
      <c r="G707" s="18">
        <f t="shared" si="261"/>
        <v>0</v>
      </c>
      <c r="H707" s="18">
        <v>0</v>
      </c>
      <c r="I707" s="13" t="s">
        <v>140</v>
      </c>
      <c r="J707" s="12"/>
      <c r="K707" s="12"/>
      <c r="L707" s="12"/>
      <c r="M707" s="12"/>
      <c r="N707" s="12"/>
      <c r="O707" s="12"/>
      <c r="P707" s="12"/>
      <c r="Q707" s="69"/>
    </row>
    <row r="708" spans="1:17" ht="21" customHeight="1">
      <c r="A708" s="77"/>
      <c r="B708" s="73" t="s">
        <v>238</v>
      </c>
      <c r="C708" s="88" t="s">
        <v>284</v>
      </c>
      <c r="D708" s="5" t="s">
        <v>3</v>
      </c>
      <c r="E708" s="18">
        <f>E709+E710+E711+E712</f>
        <v>0</v>
      </c>
      <c r="F708" s="18">
        <f>F709+F710+F711+F712</f>
        <v>0</v>
      </c>
      <c r="G708" s="18">
        <f t="shared" si="261"/>
        <v>0</v>
      </c>
      <c r="H708" s="18">
        <f>SUM(H709+H710+H711+H712)</f>
        <v>0</v>
      </c>
      <c r="I708" s="13" t="s">
        <v>140</v>
      </c>
      <c r="J708" s="12">
        <v>1</v>
      </c>
      <c r="K708" s="12">
        <v>1</v>
      </c>
      <c r="L708" s="12">
        <f t="shared" si="263"/>
        <v>100</v>
      </c>
      <c r="M708" s="12">
        <v>3</v>
      </c>
      <c r="N708" s="12">
        <v>3</v>
      </c>
      <c r="O708" s="12">
        <v>19</v>
      </c>
      <c r="P708" s="12">
        <v>19</v>
      </c>
      <c r="Q708" s="69"/>
    </row>
    <row r="709" spans="1:17">
      <c r="A709" s="77"/>
      <c r="B709" s="73"/>
      <c r="C709" s="88"/>
      <c r="D709" s="19" t="s">
        <v>5</v>
      </c>
      <c r="E709" s="18">
        <v>0</v>
      </c>
      <c r="F709" s="18">
        <v>0</v>
      </c>
      <c r="G709" s="18">
        <f t="shared" si="261"/>
        <v>0</v>
      </c>
      <c r="H709" s="18">
        <v>0</v>
      </c>
      <c r="I709" s="13" t="s">
        <v>140</v>
      </c>
      <c r="J709" s="20"/>
      <c r="K709" s="12"/>
      <c r="L709" s="12"/>
      <c r="M709" s="12"/>
      <c r="N709" s="12"/>
      <c r="O709" s="12"/>
      <c r="P709" s="12"/>
      <c r="Q709" s="69"/>
    </row>
    <row r="710" spans="1:17">
      <c r="A710" s="77"/>
      <c r="B710" s="73"/>
      <c r="C710" s="88"/>
      <c r="D710" s="21" t="s">
        <v>4</v>
      </c>
      <c r="E710" s="18">
        <v>0</v>
      </c>
      <c r="F710" s="18">
        <v>0</v>
      </c>
      <c r="G710" s="18">
        <f t="shared" si="261"/>
        <v>0</v>
      </c>
      <c r="H710" s="18">
        <v>0</v>
      </c>
      <c r="I710" s="13" t="s">
        <v>140</v>
      </c>
      <c r="J710" s="20"/>
      <c r="K710" s="12"/>
      <c r="L710" s="12"/>
      <c r="M710" s="12"/>
      <c r="N710" s="12"/>
      <c r="O710" s="12"/>
      <c r="P710" s="12"/>
      <c r="Q710" s="69"/>
    </row>
    <row r="711" spans="1:17">
      <c r="A711" s="77"/>
      <c r="B711" s="73"/>
      <c r="C711" s="88"/>
      <c r="D711" s="19" t="s">
        <v>7</v>
      </c>
      <c r="E711" s="18">
        <v>0</v>
      </c>
      <c r="F711" s="18">
        <v>0</v>
      </c>
      <c r="G711" s="18">
        <f t="shared" si="261"/>
        <v>0</v>
      </c>
      <c r="H711" s="18">
        <v>0</v>
      </c>
      <c r="I711" s="13" t="s">
        <v>140</v>
      </c>
      <c r="J711" s="20"/>
      <c r="K711" s="12"/>
      <c r="L711" s="12"/>
      <c r="M711" s="12"/>
      <c r="N711" s="12"/>
      <c r="O711" s="12"/>
      <c r="P711" s="12"/>
      <c r="Q711" s="69"/>
    </row>
    <row r="712" spans="1:17" ht="23.25" customHeight="1">
      <c r="A712" s="77"/>
      <c r="B712" s="73"/>
      <c r="C712" s="88"/>
      <c r="D712" s="23" t="s">
        <v>6</v>
      </c>
      <c r="E712" s="23">
        <v>0</v>
      </c>
      <c r="F712" s="23">
        <v>0</v>
      </c>
      <c r="G712" s="23">
        <f t="shared" si="261"/>
        <v>0</v>
      </c>
      <c r="H712" s="23">
        <v>0</v>
      </c>
      <c r="I712" s="24" t="s">
        <v>140</v>
      </c>
      <c r="J712" s="25"/>
      <c r="K712" s="25"/>
      <c r="L712" s="25"/>
      <c r="M712" s="25"/>
      <c r="N712" s="25"/>
      <c r="O712" s="25"/>
      <c r="P712" s="25"/>
      <c r="Q712" s="70"/>
    </row>
    <row r="713" spans="1:17" ht="18" customHeight="1">
      <c r="A713" s="77"/>
      <c r="B713" s="73" t="s">
        <v>239</v>
      </c>
      <c r="C713" s="73" t="s">
        <v>104</v>
      </c>
      <c r="D713" s="5" t="s">
        <v>3</v>
      </c>
      <c r="E713" s="18">
        <f>E714+E715+E716+E717</f>
        <v>2081596.47</v>
      </c>
      <c r="F713" s="18">
        <f>F714+F715+F716+R681</f>
        <v>2081596.47</v>
      </c>
      <c r="G713" s="18">
        <f t="shared" si="261"/>
        <v>0</v>
      </c>
      <c r="H713" s="18">
        <f>SUM(H714+H715+H716+H717)</f>
        <v>2081596.47</v>
      </c>
      <c r="I713" s="13">
        <f>H713/F713*100</f>
        <v>100</v>
      </c>
      <c r="J713" s="12">
        <v>3</v>
      </c>
      <c r="K713" s="12">
        <v>2</v>
      </c>
      <c r="L713" s="22">
        <f t="shared" si="263"/>
        <v>66.666666666666657</v>
      </c>
      <c r="M713" s="12">
        <v>3</v>
      </c>
      <c r="N713" s="12">
        <v>3</v>
      </c>
      <c r="O713" s="12">
        <v>12</v>
      </c>
      <c r="P713" s="12">
        <v>12</v>
      </c>
      <c r="Q713" s="69"/>
    </row>
    <row r="714" spans="1:17">
      <c r="A714" s="77"/>
      <c r="B714" s="73"/>
      <c r="C714" s="73"/>
      <c r="D714" s="19" t="s">
        <v>5</v>
      </c>
      <c r="E714" s="18">
        <v>2060780.5</v>
      </c>
      <c r="F714" s="18">
        <v>2060780.5</v>
      </c>
      <c r="G714" s="18">
        <f t="shared" si="261"/>
        <v>0</v>
      </c>
      <c r="H714" s="18">
        <v>2060780.5</v>
      </c>
      <c r="I714" s="13">
        <f t="shared" si="257"/>
        <v>100</v>
      </c>
      <c r="J714" s="20"/>
      <c r="K714" s="12"/>
      <c r="L714" s="12"/>
      <c r="M714" s="12"/>
      <c r="N714" s="12"/>
      <c r="O714" s="12"/>
      <c r="P714" s="12"/>
      <c r="Q714" s="69"/>
    </row>
    <row r="715" spans="1:17">
      <c r="A715" s="77"/>
      <c r="B715" s="73"/>
      <c r="C715" s="73"/>
      <c r="D715" s="21" t="s">
        <v>4</v>
      </c>
      <c r="E715" s="18">
        <v>20815.97</v>
      </c>
      <c r="F715" s="18">
        <v>20815.97</v>
      </c>
      <c r="G715" s="18">
        <f t="shared" si="261"/>
        <v>0</v>
      </c>
      <c r="H715" s="18">
        <v>20815.97</v>
      </c>
      <c r="I715" s="13">
        <f t="shared" si="257"/>
        <v>100</v>
      </c>
      <c r="J715" s="20"/>
      <c r="K715" s="12"/>
      <c r="L715" s="12"/>
      <c r="M715" s="12"/>
      <c r="N715" s="12"/>
      <c r="O715" s="12"/>
      <c r="P715" s="12"/>
      <c r="Q715" s="69"/>
    </row>
    <row r="716" spans="1:17">
      <c r="A716" s="77"/>
      <c r="B716" s="73"/>
      <c r="C716" s="73"/>
      <c r="D716" s="19" t="s">
        <v>7</v>
      </c>
      <c r="E716" s="18">
        <v>0</v>
      </c>
      <c r="F716" s="18">
        <v>0</v>
      </c>
      <c r="G716" s="18">
        <f t="shared" si="261"/>
        <v>0</v>
      </c>
      <c r="H716" s="18">
        <v>0</v>
      </c>
      <c r="I716" s="13" t="s">
        <v>140</v>
      </c>
      <c r="J716" s="20"/>
      <c r="K716" s="12"/>
      <c r="L716" s="12"/>
      <c r="M716" s="12"/>
      <c r="N716" s="12"/>
      <c r="O716" s="12"/>
      <c r="P716" s="12"/>
      <c r="Q716" s="69"/>
    </row>
    <row r="717" spans="1:17" ht="26.25" customHeight="1">
      <c r="A717" s="77"/>
      <c r="B717" s="73"/>
      <c r="C717" s="73"/>
      <c r="D717" s="18" t="s">
        <v>6</v>
      </c>
      <c r="E717" s="18">
        <v>0</v>
      </c>
      <c r="F717" s="18">
        <v>0</v>
      </c>
      <c r="G717" s="18">
        <f t="shared" si="261"/>
        <v>0</v>
      </c>
      <c r="H717" s="18">
        <v>0</v>
      </c>
      <c r="I717" s="13" t="s">
        <v>140</v>
      </c>
      <c r="J717" s="12"/>
      <c r="K717" s="12"/>
      <c r="L717" s="12"/>
      <c r="M717" s="12"/>
      <c r="N717" s="12"/>
      <c r="O717" s="12"/>
      <c r="P717" s="12"/>
      <c r="Q717" s="69"/>
    </row>
    <row r="718" spans="1:17" ht="22.5" customHeight="1">
      <c r="A718" s="77"/>
      <c r="B718" s="73" t="s">
        <v>96</v>
      </c>
      <c r="C718" s="88" t="s">
        <v>284</v>
      </c>
      <c r="D718" s="5" t="s">
        <v>3</v>
      </c>
      <c r="E718" s="18">
        <f>E719+E720+E721+E722</f>
        <v>7308.5300000000007</v>
      </c>
      <c r="F718" s="18">
        <f>F719+F720+F721+F722</f>
        <v>7308.5300000000007</v>
      </c>
      <c r="G718" s="18">
        <f t="shared" si="261"/>
        <v>0</v>
      </c>
      <c r="H718" s="18">
        <f>SUM(H719+H720+H721+H722)</f>
        <v>7308.5300000000007</v>
      </c>
      <c r="I718" s="13">
        <f t="shared" si="257"/>
        <v>100</v>
      </c>
      <c r="J718" s="11">
        <v>5</v>
      </c>
      <c r="K718" s="12">
        <v>5</v>
      </c>
      <c r="L718" s="12">
        <f t="shared" si="263"/>
        <v>100</v>
      </c>
      <c r="M718" s="12">
        <v>2</v>
      </c>
      <c r="N718" s="12">
        <v>2</v>
      </c>
      <c r="O718" s="12">
        <v>8</v>
      </c>
      <c r="P718" s="12">
        <v>8</v>
      </c>
      <c r="Q718" s="69"/>
    </row>
    <row r="719" spans="1:17">
      <c r="A719" s="77"/>
      <c r="B719" s="73"/>
      <c r="C719" s="88"/>
      <c r="D719" s="19" t="s">
        <v>5</v>
      </c>
      <c r="E719" s="18">
        <v>0</v>
      </c>
      <c r="F719" s="18">
        <v>0</v>
      </c>
      <c r="G719" s="18">
        <f t="shared" si="261"/>
        <v>0</v>
      </c>
      <c r="H719" s="18">
        <v>0</v>
      </c>
      <c r="I719" s="13" t="s">
        <v>140</v>
      </c>
      <c r="J719" s="20"/>
      <c r="K719" s="12"/>
      <c r="L719" s="12"/>
      <c r="M719" s="12"/>
      <c r="N719" s="12"/>
      <c r="O719" s="12"/>
      <c r="P719" s="12"/>
      <c r="Q719" s="69"/>
    </row>
    <row r="720" spans="1:17">
      <c r="A720" s="77"/>
      <c r="B720" s="73"/>
      <c r="C720" s="88"/>
      <c r="D720" s="21" t="s">
        <v>4</v>
      </c>
      <c r="E720" s="18">
        <v>2808.53</v>
      </c>
      <c r="F720" s="18">
        <v>2808.53</v>
      </c>
      <c r="G720" s="18">
        <f t="shared" si="261"/>
        <v>0</v>
      </c>
      <c r="H720" s="18">
        <v>2808.53</v>
      </c>
      <c r="I720" s="13">
        <f t="shared" si="257"/>
        <v>100</v>
      </c>
      <c r="J720" s="20"/>
      <c r="K720" s="12"/>
      <c r="L720" s="12"/>
      <c r="M720" s="12"/>
      <c r="N720" s="12"/>
      <c r="O720" s="12"/>
      <c r="P720" s="12"/>
      <c r="Q720" s="69"/>
    </row>
    <row r="721" spans="1:17">
      <c r="A721" s="77"/>
      <c r="B721" s="73"/>
      <c r="C721" s="88"/>
      <c r="D721" s="19" t="s">
        <v>7</v>
      </c>
      <c r="E721" s="18">
        <v>0</v>
      </c>
      <c r="F721" s="18">
        <v>0</v>
      </c>
      <c r="G721" s="18">
        <f t="shared" si="261"/>
        <v>0</v>
      </c>
      <c r="H721" s="18">
        <v>0</v>
      </c>
      <c r="I721" s="13" t="s">
        <v>140</v>
      </c>
      <c r="J721" s="20"/>
      <c r="K721" s="12"/>
      <c r="L721" s="12"/>
      <c r="M721" s="12"/>
      <c r="N721" s="12"/>
      <c r="O721" s="12"/>
      <c r="P721" s="12"/>
      <c r="Q721" s="69"/>
    </row>
    <row r="722" spans="1:17" ht="30" customHeight="1">
      <c r="A722" s="77"/>
      <c r="B722" s="73"/>
      <c r="C722" s="88"/>
      <c r="D722" s="18" t="s">
        <v>6</v>
      </c>
      <c r="E722" s="18">
        <v>4500</v>
      </c>
      <c r="F722" s="18">
        <v>4500</v>
      </c>
      <c r="G722" s="18">
        <f t="shared" si="261"/>
        <v>0</v>
      </c>
      <c r="H722" s="18">
        <v>4500</v>
      </c>
      <c r="I722" s="13" t="s">
        <v>140</v>
      </c>
      <c r="J722" s="12"/>
      <c r="K722" s="12"/>
      <c r="L722" s="12"/>
      <c r="M722" s="12"/>
      <c r="N722" s="12"/>
      <c r="O722" s="12"/>
      <c r="P722" s="12"/>
      <c r="Q722" s="69"/>
    </row>
    <row r="723" spans="1:17" ht="27" customHeight="1">
      <c r="A723" s="77"/>
      <c r="B723" s="73" t="s">
        <v>97</v>
      </c>
      <c r="C723" s="88" t="s">
        <v>284</v>
      </c>
      <c r="D723" s="5" t="s">
        <v>3</v>
      </c>
      <c r="E723" s="18">
        <f>E724+E725+E726+E727</f>
        <v>540104.6</v>
      </c>
      <c r="F723" s="18">
        <f>F724+F725+F726+F727</f>
        <v>540058.93000000005</v>
      </c>
      <c r="G723" s="18">
        <f t="shared" si="261"/>
        <v>-45.669999999925494</v>
      </c>
      <c r="H723" s="18">
        <f>H724+H725+H726+H727</f>
        <v>364473.8</v>
      </c>
      <c r="I723" s="13">
        <f>H723/F723*100</f>
        <v>67.487783231359572</v>
      </c>
      <c r="J723" s="12">
        <v>7</v>
      </c>
      <c r="K723" s="12">
        <v>6</v>
      </c>
      <c r="L723" s="54">
        <f t="shared" si="263"/>
        <v>85.714285714285708</v>
      </c>
      <c r="M723" s="12">
        <v>4</v>
      </c>
      <c r="N723" s="12">
        <v>4</v>
      </c>
      <c r="O723" s="12">
        <v>15</v>
      </c>
      <c r="P723" s="12">
        <v>15</v>
      </c>
      <c r="Q723" s="69"/>
    </row>
    <row r="724" spans="1:17">
      <c r="A724" s="77"/>
      <c r="B724" s="73"/>
      <c r="C724" s="88"/>
      <c r="D724" s="19" t="s">
        <v>5</v>
      </c>
      <c r="E724" s="18">
        <v>66417.3</v>
      </c>
      <c r="F724" s="18">
        <v>66417.3</v>
      </c>
      <c r="G724" s="18">
        <f t="shared" si="261"/>
        <v>0</v>
      </c>
      <c r="H724" s="18">
        <v>66417.3</v>
      </c>
      <c r="I724" s="13">
        <f>H724/F724*100</f>
        <v>100</v>
      </c>
      <c r="J724" s="20"/>
      <c r="K724" s="12"/>
      <c r="L724" s="12"/>
      <c r="M724" s="12"/>
      <c r="N724" s="12"/>
      <c r="O724" s="12"/>
      <c r="P724" s="12"/>
      <c r="Q724" s="69"/>
    </row>
    <row r="725" spans="1:17">
      <c r="A725" s="77"/>
      <c r="B725" s="73"/>
      <c r="C725" s="88"/>
      <c r="D725" s="21" t="s">
        <v>4</v>
      </c>
      <c r="E725" s="18">
        <v>473687.3</v>
      </c>
      <c r="F725" s="18">
        <v>473641.63</v>
      </c>
      <c r="G725" s="18">
        <f t="shared" si="261"/>
        <v>-45.669999999983702</v>
      </c>
      <c r="H725" s="18">
        <v>298056.5</v>
      </c>
      <c r="I725" s="13">
        <f>H725/F725*100</f>
        <v>62.928695689185929</v>
      </c>
      <c r="J725" s="20"/>
      <c r="K725" s="12"/>
      <c r="L725" s="12"/>
      <c r="M725" s="12"/>
      <c r="N725" s="12"/>
      <c r="O725" s="12"/>
      <c r="P725" s="12"/>
      <c r="Q725" s="69"/>
    </row>
    <row r="726" spans="1:17">
      <c r="A726" s="77"/>
      <c r="B726" s="73"/>
      <c r="C726" s="88"/>
      <c r="D726" s="19" t="s">
        <v>7</v>
      </c>
      <c r="E726" s="18">
        <v>0</v>
      </c>
      <c r="F726" s="18">
        <v>0</v>
      </c>
      <c r="G726" s="18">
        <f t="shared" si="261"/>
        <v>0</v>
      </c>
      <c r="H726" s="18">
        <v>0</v>
      </c>
      <c r="I726" s="13" t="s">
        <v>140</v>
      </c>
      <c r="J726" s="20"/>
      <c r="K726" s="12"/>
      <c r="L726" s="12"/>
      <c r="M726" s="12"/>
      <c r="N726" s="12"/>
      <c r="O726" s="12"/>
      <c r="P726" s="12"/>
      <c r="Q726" s="69"/>
    </row>
    <row r="727" spans="1:17" ht="25.5" customHeight="1">
      <c r="A727" s="77"/>
      <c r="B727" s="73"/>
      <c r="C727" s="88"/>
      <c r="D727" s="23" t="s">
        <v>6</v>
      </c>
      <c r="E727" s="18">
        <v>0</v>
      </c>
      <c r="F727" s="18">
        <v>0</v>
      </c>
      <c r="G727" s="18">
        <f t="shared" si="261"/>
        <v>0</v>
      </c>
      <c r="H727" s="18">
        <v>0</v>
      </c>
      <c r="I727" s="13" t="s">
        <v>140</v>
      </c>
      <c r="J727" s="25"/>
      <c r="K727" s="25"/>
      <c r="L727" s="25"/>
      <c r="M727" s="25"/>
      <c r="N727" s="12"/>
      <c r="O727" s="12"/>
      <c r="P727" s="12"/>
      <c r="Q727" s="69"/>
    </row>
    <row r="728" spans="1:17" ht="27" customHeight="1">
      <c r="A728" s="89"/>
      <c r="B728" s="73" t="s">
        <v>98</v>
      </c>
      <c r="C728" s="73" t="s">
        <v>104</v>
      </c>
      <c r="D728" s="5" t="s">
        <v>3</v>
      </c>
      <c r="E728" s="18">
        <f>E729+E730+E731+E732</f>
        <v>176267.15</v>
      </c>
      <c r="F728" s="18">
        <f>F729+F730+F731+F732</f>
        <v>176267.15</v>
      </c>
      <c r="G728" s="18">
        <f t="shared" si="261"/>
        <v>0</v>
      </c>
      <c r="H728" s="18">
        <f>SUM(H729+H730+H731+H732)</f>
        <v>176267.15</v>
      </c>
      <c r="I728" s="13">
        <f t="shared" si="257"/>
        <v>100</v>
      </c>
      <c r="J728" s="12">
        <v>4</v>
      </c>
      <c r="K728" s="12">
        <v>4</v>
      </c>
      <c r="L728" s="12">
        <f t="shared" si="263"/>
        <v>100</v>
      </c>
      <c r="M728" s="12">
        <v>8</v>
      </c>
      <c r="N728" s="12">
        <v>8</v>
      </c>
      <c r="O728" s="12">
        <v>28</v>
      </c>
      <c r="P728" s="12">
        <v>28</v>
      </c>
      <c r="Q728" s="69"/>
    </row>
    <row r="729" spans="1:17">
      <c r="A729" s="89"/>
      <c r="B729" s="73"/>
      <c r="C729" s="73"/>
      <c r="D729" s="19" t="s">
        <v>5</v>
      </c>
      <c r="E729" s="18">
        <v>0</v>
      </c>
      <c r="F729" s="18">
        <v>0</v>
      </c>
      <c r="G729" s="18">
        <f t="shared" si="261"/>
        <v>0</v>
      </c>
      <c r="H729" s="18">
        <v>0</v>
      </c>
      <c r="I729" s="13" t="s">
        <v>140</v>
      </c>
      <c r="J729" s="20"/>
      <c r="K729" s="12"/>
      <c r="L729" s="12"/>
      <c r="M729" s="12"/>
      <c r="N729" s="12"/>
      <c r="O729" s="12"/>
      <c r="P729" s="12"/>
      <c r="Q729" s="69"/>
    </row>
    <row r="730" spans="1:17">
      <c r="A730" s="89"/>
      <c r="B730" s="73"/>
      <c r="C730" s="73"/>
      <c r="D730" s="21" t="s">
        <v>4</v>
      </c>
      <c r="E730" s="18">
        <v>174545.65</v>
      </c>
      <c r="F730" s="18">
        <v>174545.65</v>
      </c>
      <c r="G730" s="18">
        <f t="shared" si="261"/>
        <v>0</v>
      </c>
      <c r="H730" s="18">
        <v>174545.65</v>
      </c>
      <c r="I730" s="13">
        <f t="shared" si="257"/>
        <v>100</v>
      </c>
      <c r="J730" s="20"/>
      <c r="K730" s="12"/>
      <c r="L730" s="12"/>
      <c r="M730" s="12"/>
      <c r="N730" s="12"/>
      <c r="O730" s="12"/>
      <c r="P730" s="12"/>
      <c r="Q730" s="69"/>
    </row>
    <row r="731" spans="1:17">
      <c r="A731" s="89"/>
      <c r="B731" s="73"/>
      <c r="C731" s="73"/>
      <c r="D731" s="19" t="s">
        <v>7</v>
      </c>
      <c r="E731" s="18">
        <v>1721.5</v>
      </c>
      <c r="F731" s="18">
        <v>1721.5</v>
      </c>
      <c r="G731" s="18">
        <f t="shared" si="261"/>
        <v>0</v>
      </c>
      <c r="H731" s="18">
        <v>1721.5</v>
      </c>
      <c r="I731" s="13" t="s">
        <v>140</v>
      </c>
      <c r="J731" s="20"/>
      <c r="K731" s="12"/>
      <c r="L731" s="12"/>
      <c r="M731" s="12"/>
      <c r="N731" s="12"/>
      <c r="O731" s="12"/>
      <c r="P731" s="12"/>
      <c r="Q731" s="69"/>
    </row>
    <row r="732" spans="1:17" ht="25.5" customHeight="1">
      <c r="A732" s="89"/>
      <c r="B732" s="73"/>
      <c r="C732" s="73"/>
      <c r="D732" s="23" t="s">
        <v>6</v>
      </c>
      <c r="E732" s="18">
        <v>0</v>
      </c>
      <c r="F732" s="18">
        <v>0</v>
      </c>
      <c r="G732" s="18">
        <f t="shared" si="261"/>
        <v>0</v>
      </c>
      <c r="H732" s="18">
        <v>0</v>
      </c>
      <c r="I732" s="13" t="s">
        <v>140</v>
      </c>
      <c r="J732" s="12"/>
      <c r="K732" s="12"/>
      <c r="L732" s="12"/>
      <c r="M732" s="12"/>
      <c r="N732" s="12"/>
      <c r="O732" s="12"/>
      <c r="P732" s="12"/>
      <c r="Q732" s="69"/>
    </row>
    <row r="733" spans="1:17" ht="29.25" customHeight="1">
      <c r="A733" s="77"/>
      <c r="B733" s="73" t="s">
        <v>99</v>
      </c>
      <c r="C733" s="73" t="s">
        <v>104</v>
      </c>
      <c r="D733" s="5" t="s">
        <v>3</v>
      </c>
      <c r="E733" s="18">
        <f>E734+E735+E736+E737</f>
        <v>57314.29</v>
      </c>
      <c r="F733" s="18">
        <f>F734+F735+F736+F737</f>
        <v>60336.9</v>
      </c>
      <c r="G733" s="18">
        <f t="shared" si="261"/>
        <v>3022.6100000000006</v>
      </c>
      <c r="H733" s="18">
        <f>SUM(H734+H735+H736+H737)</f>
        <v>59913.88</v>
      </c>
      <c r="I733" s="13">
        <f t="shared" si="257"/>
        <v>99.299000000000007</v>
      </c>
      <c r="J733" s="12">
        <v>0</v>
      </c>
      <c r="K733" s="12">
        <v>0</v>
      </c>
      <c r="L733" s="12" t="s">
        <v>140</v>
      </c>
      <c r="M733" s="12">
        <v>3</v>
      </c>
      <c r="N733" s="12">
        <v>3</v>
      </c>
      <c r="O733" s="12">
        <v>5</v>
      </c>
      <c r="P733" s="12">
        <v>5</v>
      </c>
      <c r="Q733" s="69"/>
    </row>
    <row r="734" spans="1:17">
      <c r="A734" s="77"/>
      <c r="B734" s="73"/>
      <c r="C734" s="73"/>
      <c r="D734" s="19" t="s">
        <v>5</v>
      </c>
      <c r="E734" s="18">
        <v>0</v>
      </c>
      <c r="F734" s="18">
        <v>0</v>
      </c>
      <c r="G734" s="18">
        <f t="shared" si="261"/>
        <v>0</v>
      </c>
      <c r="H734" s="18">
        <v>0</v>
      </c>
      <c r="I734" s="13" t="s">
        <v>140</v>
      </c>
      <c r="J734" s="20"/>
      <c r="K734" s="12"/>
      <c r="L734" s="12"/>
      <c r="M734" s="12"/>
      <c r="N734" s="12"/>
      <c r="O734" s="12"/>
      <c r="P734" s="12"/>
      <c r="Q734" s="69"/>
    </row>
    <row r="735" spans="1:17">
      <c r="A735" s="77"/>
      <c r="B735" s="73"/>
      <c r="C735" s="73"/>
      <c r="D735" s="21" t="s">
        <v>4</v>
      </c>
      <c r="E735" s="18">
        <v>57314.29</v>
      </c>
      <c r="F735" s="18">
        <v>60336.9</v>
      </c>
      <c r="G735" s="18">
        <f t="shared" si="261"/>
        <v>3022.6100000000006</v>
      </c>
      <c r="H735" s="18">
        <v>59913.88</v>
      </c>
      <c r="I735" s="13">
        <f t="shared" si="257"/>
        <v>99.299000000000007</v>
      </c>
      <c r="J735" s="20"/>
      <c r="K735" s="12"/>
      <c r="L735" s="12"/>
      <c r="M735" s="12"/>
      <c r="N735" s="12"/>
      <c r="O735" s="12"/>
      <c r="P735" s="12"/>
      <c r="Q735" s="69"/>
    </row>
    <row r="736" spans="1:17">
      <c r="A736" s="77"/>
      <c r="B736" s="73"/>
      <c r="C736" s="73"/>
      <c r="D736" s="19" t="s">
        <v>7</v>
      </c>
      <c r="E736" s="18">
        <v>0</v>
      </c>
      <c r="F736" s="18">
        <v>0</v>
      </c>
      <c r="G736" s="18">
        <f t="shared" si="261"/>
        <v>0</v>
      </c>
      <c r="H736" s="18">
        <v>0</v>
      </c>
      <c r="I736" s="13" t="s">
        <v>140</v>
      </c>
      <c r="J736" s="20"/>
      <c r="K736" s="12"/>
      <c r="L736" s="12"/>
      <c r="M736" s="12"/>
      <c r="N736" s="12"/>
      <c r="O736" s="12"/>
      <c r="P736" s="12"/>
      <c r="Q736" s="69"/>
    </row>
    <row r="737" spans="1:17" ht="27" customHeight="1">
      <c r="A737" s="77"/>
      <c r="B737" s="73"/>
      <c r="C737" s="73"/>
      <c r="D737" s="23" t="s">
        <v>6</v>
      </c>
      <c r="E737" s="23">
        <v>0</v>
      </c>
      <c r="F737" s="23">
        <v>0</v>
      </c>
      <c r="G737" s="23">
        <f t="shared" si="261"/>
        <v>0</v>
      </c>
      <c r="H737" s="23">
        <v>0</v>
      </c>
      <c r="I737" s="24" t="s">
        <v>140</v>
      </c>
      <c r="J737" s="12"/>
      <c r="K737" s="12"/>
      <c r="L737" s="12"/>
      <c r="M737" s="12"/>
      <c r="N737" s="12"/>
      <c r="O737" s="12"/>
      <c r="P737" s="12"/>
      <c r="Q737" s="69"/>
    </row>
    <row r="738" spans="1:17" ht="15" customHeight="1">
      <c r="A738" s="77"/>
      <c r="B738" s="73" t="s">
        <v>100</v>
      </c>
      <c r="C738" s="88" t="s">
        <v>284</v>
      </c>
      <c r="D738" s="5" t="s">
        <v>3</v>
      </c>
      <c r="E738" s="18">
        <f>E739+E740+E741+E742</f>
        <v>9646.91</v>
      </c>
      <c r="F738" s="18">
        <f>F739+F740+F741+F742</f>
        <v>6843.52</v>
      </c>
      <c r="G738" s="18">
        <f t="shared" si="261"/>
        <v>-2803.3899999999994</v>
      </c>
      <c r="H738" s="18">
        <f>SUM(H739+H740+H741+H742)</f>
        <v>6228.25</v>
      </c>
      <c r="I738" s="13">
        <f t="shared" si="257"/>
        <v>91.009</v>
      </c>
      <c r="J738" s="12">
        <v>4</v>
      </c>
      <c r="K738" s="12">
        <v>4</v>
      </c>
      <c r="L738" s="12">
        <f t="shared" si="263"/>
        <v>100</v>
      </c>
      <c r="M738" s="12">
        <v>3</v>
      </c>
      <c r="N738" s="12">
        <v>3</v>
      </c>
      <c r="O738" s="12">
        <v>6</v>
      </c>
      <c r="P738" s="12">
        <v>6</v>
      </c>
      <c r="Q738" s="69"/>
    </row>
    <row r="739" spans="1:17" ht="20.25" customHeight="1">
      <c r="A739" s="77"/>
      <c r="B739" s="73"/>
      <c r="C739" s="88"/>
      <c r="D739" s="19" t="s">
        <v>5</v>
      </c>
      <c r="E739" s="18">
        <v>0</v>
      </c>
      <c r="F739" s="18">
        <v>0</v>
      </c>
      <c r="G739" s="18">
        <f t="shared" si="261"/>
        <v>0</v>
      </c>
      <c r="H739" s="18">
        <v>0</v>
      </c>
      <c r="I739" s="13" t="s">
        <v>140</v>
      </c>
      <c r="J739" s="20"/>
      <c r="K739" s="12"/>
      <c r="L739" s="12"/>
      <c r="M739" s="12"/>
      <c r="N739" s="12"/>
      <c r="O739" s="12"/>
      <c r="P739" s="12"/>
      <c r="Q739" s="69"/>
    </row>
    <row r="740" spans="1:17">
      <c r="A740" s="77"/>
      <c r="B740" s="73"/>
      <c r="C740" s="88"/>
      <c r="D740" s="21" t="s">
        <v>4</v>
      </c>
      <c r="E740" s="18">
        <v>9646.91</v>
      </c>
      <c r="F740" s="18">
        <v>6843.52</v>
      </c>
      <c r="G740" s="18">
        <f t="shared" si="261"/>
        <v>-2803.3899999999994</v>
      </c>
      <c r="H740" s="18">
        <v>6228.25</v>
      </c>
      <c r="I740" s="13">
        <f t="shared" si="257"/>
        <v>91.009</v>
      </c>
      <c r="J740" s="20"/>
      <c r="K740" s="12"/>
      <c r="L740" s="12"/>
      <c r="M740" s="12"/>
      <c r="N740" s="12"/>
      <c r="O740" s="12"/>
      <c r="P740" s="12"/>
      <c r="Q740" s="69"/>
    </row>
    <row r="741" spans="1:17" ht="16.5" customHeight="1">
      <c r="A741" s="77"/>
      <c r="B741" s="73"/>
      <c r="C741" s="88"/>
      <c r="D741" s="19" t="s">
        <v>7</v>
      </c>
      <c r="E741" s="18">
        <v>0</v>
      </c>
      <c r="F741" s="18">
        <v>0</v>
      </c>
      <c r="G741" s="18">
        <f t="shared" si="261"/>
        <v>0</v>
      </c>
      <c r="H741" s="18">
        <v>0</v>
      </c>
      <c r="I741" s="13" t="s">
        <v>140</v>
      </c>
      <c r="J741" s="20"/>
      <c r="K741" s="12"/>
      <c r="L741" s="12"/>
      <c r="M741" s="12"/>
      <c r="N741" s="12"/>
      <c r="O741" s="12"/>
      <c r="P741" s="12"/>
      <c r="Q741" s="69"/>
    </row>
    <row r="742" spans="1:17" ht="45" customHeight="1">
      <c r="A742" s="77"/>
      <c r="B742" s="73"/>
      <c r="C742" s="88"/>
      <c r="D742" s="23" t="s">
        <v>6</v>
      </c>
      <c r="E742" s="23">
        <v>0</v>
      </c>
      <c r="F742" s="23">
        <v>0</v>
      </c>
      <c r="G742" s="23">
        <f t="shared" si="261"/>
        <v>0</v>
      </c>
      <c r="H742" s="23">
        <v>0</v>
      </c>
      <c r="I742" s="24" t="s">
        <v>140</v>
      </c>
      <c r="J742" s="12"/>
      <c r="K742" s="12"/>
      <c r="L742" s="12"/>
      <c r="M742" s="12"/>
      <c r="N742" s="12"/>
      <c r="O742" s="12"/>
      <c r="P742" s="12"/>
      <c r="Q742" s="69"/>
    </row>
    <row r="743" spans="1:17" ht="28.5" customHeight="1">
      <c r="A743" s="89"/>
      <c r="B743" s="73" t="s">
        <v>101</v>
      </c>
      <c r="C743" s="88" t="s">
        <v>284</v>
      </c>
      <c r="D743" s="5" t="s">
        <v>3</v>
      </c>
      <c r="E743" s="18">
        <f>E744+E745+E746+E747</f>
        <v>0</v>
      </c>
      <c r="F743" s="18">
        <f>F744+F745+F746+F747</f>
        <v>0</v>
      </c>
      <c r="G743" s="18">
        <f t="shared" si="261"/>
        <v>0</v>
      </c>
      <c r="H743" s="18">
        <f>SUM(H744+H745+H746+H747)</f>
        <v>0</v>
      </c>
      <c r="I743" s="13" t="s">
        <v>140</v>
      </c>
      <c r="J743" s="12">
        <v>1</v>
      </c>
      <c r="K743" s="12">
        <v>1</v>
      </c>
      <c r="L743" s="12">
        <f t="shared" si="263"/>
        <v>100</v>
      </c>
      <c r="M743" s="12">
        <v>3</v>
      </c>
      <c r="N743" s="12">
        <v>3</v>
      </c>
      <c r="O743" s="12">
        <v>4</v>
      </c>
      <c r="P743" s="12">
        <v>4</v>
      </c>
      <c r="Q743" s="69"/>
    </row>
    <row r="744" spans="1:17">
      <c r="A744" s="89"/>
      <c r="B744" s="73"/>
      <c r="C744" s="88"/>
      <c r="D744" s="19" t="s">
        <v>5</v>
      </c>
      <c r="E744" s="18">
        <v>0</v>
      </c>
      <c r="F744" s="18">
        <v>0</v>
      </c>
      <c r="G744" s="18">
        <f t="shared" si="261"/>
        <v>0</v>
      </c>
      <c r="H744" s="18">
        <v>0</v>
      </c>
      <c r="I744" s="13" t="s">
        <v>140</v>
      </c>
      <c r="J744" s="20"/>
      <c r="K744" s="12"/>
      <c r="L744" s="12"/>
      <c r="M744" s="12"/>
      <c r="N744" s="12"/>
      <c r="O744" s="12"/>
      <c r="P744" s="12"/>
      <c r="Q744" s="69"/>
    </row>
    <row r="745" spans="1:17">
      <c r="A745" s="89"/>
      <c r="B745" s="73"/>
      <c r="C745" s="88"/>
      <c r="D745" s="21" t="s">
        <v>4</v>
      </c>
      <c r="E745" s="18">
        <v>0</v>
      </c>
      <c r="F745" s="18">
        <v>0</v>
      </c>
      <c r="G745" s="18">
        <f t="shared" si="261"/>
        <v>0</v>
      </c>
      <c r="H745" s="18">
        <v>0</v>
      </c>
      <c r="I745" s="13"/>
      <c r="J745" s="20"/>
      <c r="K745" s="12"/>
      <c r="L745" s="12"/>
      <c r="M745" s="12"/>
      <c r="N745" s="12"/>
      <c r="O745" s="12"/>
      <c r="P745" s="12"/>
      <c r="Q745" s="69"/>
    </row>
    <row r="746" spans="1:17">
      <c r="A746" s="89"/>
      <c r="B746" s="73"/>
      <c r="C746" s="88"/>
      <c r="D746" s="19" t="s">
        <v>7</v>
      </c>
      <c r="E746" s="18">
        <v>0</v>
      </c>
      <c r="F746" s="18">
        <v>0</v>
      </c>
      <c r="G746" s="18">
        <f t="shared" si="261"/>
        <v>0</v>
      </c>
      <c r="H746" s="18">
        <v>0</v>
      </c>
      <c r="I746" s="13" t="s">
        <v>140</v>
      </c>
      <c r="J746" s="20"/>
      <c r="K746" s="12"/>
      <c r="L746" s="12"/>
      <c r="M746" s="12"/>
      <c r="N746" s="12"/>
      <c r="O746" s="12"/>
      <c r="P746" s="12"/>
      <c r="Q746" s="69"/>
    </row>
    <row r="747" spans="1:17" ht="24" customHeight="1">
      <c r="A747" s="89"/>
      <c r="B747" s="73"/>
      <c r="C747" s="88"/>
      <c r="D747" s="23" t="s">
        <v>6</v>
      </c>
      <c r="E747" s="23">
        <v>0</v>
      </c>
      <c r="F747" s="23">
        <v>0</v>
      </c>
      <c r="G747" s="23">
        <f t="shared" si="261"/>
        <v>0</v>
      </c>
      <c r="H747" s="23">
        <v>0</v>
      </c>
      <c r="I747" s="24" t="s">
        <v>140</v>
      </c>
      <c r="J747" s="25"/>
      <c r="K747" s="25"/>
      <c r="L747" s="25"/>
      <c r="M747" s="25"/>
      <c r="N747" s="12"/>
      <c r="O747" s="12"/>
      <c r="P747" s="12"/>
      <c r="Q747" s="69"/>
    </row>
    <row r="748" spans="1:17" ht="29.25" customHeight="1">
      <c r="A748" s="77"/>
      <c r="B748" s="73" t="s">
        <v>102</v>
      </c>
      <c r="C748" s="88" t="s">
        <v>284</v>
      </c>
      <c r="D748" s="5" t="s">
        <v>3</v>
      </c>
      <c r="E748" s="18">
        <f>E749+E750+E751+E752</f>
        <v>75003.47</v>
      </c>
      <c r="F748" s="18">
        <f>F749+F750+F751+F752</f>
        <v>80733.27</v>
      </c>
      <c r="G748" s="18">
        <f t="shared" si="261"/>
        <v>5729.8000000000029</v>
      </c>
      <c r="H748" s="18">
        <f>SUM(H749+H750+H751+H752)</f>
        <v>80487.820000000007</v>
      </c>
      <c r="I748" s="13">
        <f t="shared" ref="I748:I750" si="265">ROUND(H748/F748 *100,3)</f>
        <v>99.695999999999998</v>
      </c>
      <c r="J748" s="11">
        <v>1</v>
      </c>
      <c r="K748" s="12">
        <v>1</v>
      </c>
      <c r="L748" s="12">
        <f t="shared" si="263"/>
        <v>100</v>
      </c>
      <c r="M748" s="12">
        <v>2</v>
      </c>
      <c r="N748" s="12">
        <v>2</v>
      </c>
      <c r="O748" s="12">
        <v>4</v>
      </c>
      <c r="P748" s="12">
        <v>4</v>
      </c>
      <c r="Q748" s="69"/>
    </row>
    <row r="749" spans="1:17">
      <c r="A749" s="77"/>
      <c r="B749" s="73"/>
      <c r="C749" s="88"/>
      <c r="D749" s="19" t="s">
        <v>5</v>
      </c>
      <c r="E749" s="18">
        <v>0</v>
      </c>
      <c r="F749" s="18">
        <v>0</v>
      </c>
      <c r="G749" s="18">
        <f t="shared" si="261"/>
        <v>0</v>
      </c>
      <c r="H749" s="18">
        <v>0</v>
      </c>
      <c r="I749" s="13" t="s">
        <v>140</v>
      </c>
      <c r="J749" s="20"/>
      <c r="K749" s="12"/>
      <c r="L749" s="12"/>
      <c r="M749" s="12"/>
      <c r="N749" s="12"/>
      <c r="O749" s="12"/>
      <c r="P749" s="12"/>
      <c r="Q749" s="69"/>
    </row>
    <row r="750" spans="1:17">
      <c r="A750" s="77"/>
      <c r="B750" s="73"/>
      <c r="C750" s="88"/>
      <c r="D750" s="21" t="s">
        <v>4</v>
      </c>
      <c r="E750" s="18">
        <v>75003.47</v>
      </c>
      <c r="F750" s="18">
        <v>80733.27</v>
      </c>
      <c r="G750" s="18">
        <f t="shared" si="261"/>
        <v>5729.8000000000029</v>
      </c>
      <c r="H750" s="18">
        <v>80487.820000000007</v>
      </c>
      <c r="I750" s="13">
        <f t="shared" si="265"/>
        <v>99.695999999999998</v>
      </c>
      <c r="J750" s="20"/>
      <c r="K750" s="12"/>
      <c r="L750" s="12"/>
      <c r="M750" s="12"/>
      <c r="N750" s="12"/>
      <c r="O750" s="12"/>
      <c r="P750" s="12"/>
      <c r="Q750" s="69"/>
    </row>
    <row r="751" spans="1:17">
      <c r="A751" s="77"/>
      <c r="B751" s="73"/>
      <c r="C751" s="88"/>
      <c r="D751" s="19" t="s">
        <v>7</v>
      </c>
      <c r="E751" s="18">
        <v>0</v>
      </c>
      <c r="F751" s="18">
        <v>0</v>
      </c>
      <c r="G751" s="18">
        <f t="shared" si="261"/>
        <v>0</v>
      </c>
      <c r="H751" s="18">
        <v>0</v>
      </c>
      <c r="I751" s="13" t="s">
        <v>140</v>
      </c>
      <c r="J751" s="20"/>
      <c r="K751" s="12"/>
      <c r="L751" s="12"/>
      <c r="M751" s="12"/>
      <c r="N751" s="12"/>
      <c r="O751" s="12"/>
      <c r="P751" s="12"/>
      <c r="Q751" s="69"/>
    </row>
    <row r="752" spans="1:17" ht="27" customHeight="1">
      <c r="A752" s="77"/>
      <c r="B752" s="73"/>
      <c r="C752" s="88"/>
      <c r="D752" s="23" t="s">
        <v>6</v>
      </c>
      <c r="E752" s="18">
        <v>0</v>
      </c>
      <c r="F752" s="18">
        <v>0</v>
      </c>
      <c r="G752" s="18">
        <f t="shared" si="261"/>
        <v>0</v>
      </c>
      <c r="H752" s="18">
        <v>0</v>
      </c>
      <c r="I752" s="13" t="s">
        <v>140</v>
      </c>
      <c r="J752" s="12"/>
      <c r="K752" s="12"/>
      <c r="L752" s="12"/>
      <c r="M752" s="12"/>
      <c r="N752" s="12"/>
      <c r="O752" s="12"/>
      <c r="P752" s="12"/>
      <c r="Q752" s="69"/>
    </row>
    <row r="753" spans="1:17" ht="27" customHeight="1">
      <c r="A753" s="79" t="s">
        <v>158</v>
      </c>
      <c r="B753" s="74" t="s">
        <v>103</v>
      </c>
      <c r="C753" s="74" t="s">
        <v>226</v>
      </c>
      <c r="D753" s="5" t="s">
        <v>3</v>
      </c>
      <c r="E753" s="6">
        <f>E758+E763</f>
        <v>2573027.2910000002</v>
      </c>
      <c r="F753" s="6">
        <f t="shared" ref="E753:F757" si="266">F758+F763</f>
        <v>2573027.284</v>
      </c>
      <c r="G753" s="6">
        <f t="shared" ref="G753" si="267">F753-E753</f>
        <v>-7.0000002160668373E-3</v>
      </c>
      <c r="H753" s="6">
        <f t="shared" ref="H753:H754" si="268">H758+H763</f>
        <v>2573027.281</v>
      </c>
      <c r="I753" s="7">
        <f t="shared" ref="I753:I755" si="269">ROUND(H753/F753 *100,3)</f>
        <v>100</v>
      </c>
      <c r="J753" s="8">
        <v>29</v>
      </c>
      <c r="K753" s="8">
        <v>28</v>
      </c>
      <c r="L753" s="41">
        <f t="shared" ref="L753" si="270">(K753/J753)*100</f>
        <v>96.551724137931032</v>
      </c>
      <c r="M753" s="8">
        <v>6</v>
      </c>
      <c r="N753" s="8">
        <v>6</v>
      </c>
      <c r="O753" s="8">
        <v>27</v>
      </c>
      <c r="P753" s="8">
        <v>27</v>
      </c>
      <c r="Q753" s="106" t="s">
        <v>297</v>
      </c>
    </row>
    <row r="754" spans="1:17">
      <c r="A754" s="79"/>
      <c r="B754" s="74"/>
      <c r="C754" s="74"/>
      <c r="D754" s="19" t="s">
        <v>5</v>
      </c>
      <c r="E754" s="18">
        <f>E764</f>
        <v>2471198.31</v>
      </c>
      <c r="F754" s="18">
        <f t="shared" si="266"/>
        <v>2471198.31</v>
      </c>
      <c r="G754" s="18">
        <f t="shared" ref="G754:G767" si="271">F754-E754</f>
        <v>0</v>
      </c>
      <c r="H754" s="18">
        <f t="shared" si="268"/>
        <v>2471198.31</v>
      </c>
      <c r="I754" s="13">
        <f t="shared" si="269"/>
        <v>100</v>
      </c>
      <c r="J754" s="11">
        <v>3</v>
      </c>
      <c r="K754" s="12">
        <v>2</v>
      </c>
      <c r="L754" s="12">
        <v>100</v>
      </c>
      <c r="M754" s="12"/>
      <c r="N754" s="12"/>
      <c r="O754" s="12"/>
      <c r="P754" s="12"/>
      <c r="Q754" s="111"/>
    </row>
    <row r="755" spans="1:17">
      <c r="A755" s="79"/>
      <c r="B755" s="74"/>
      <c r="C755" s="74"/>
      <c r="D755" s="21" t="s">
        <v>4</v>
      </c>
      <c r="E755" s="18">
        <f>E760+E765</f>
        <v>101828.981</v>
      </c>
      <c r="F755" s="18">
        <f t="shared" si="266"/>
        <v>101828.97399999999</v>
      </c>
      <c r="G755" s="18">
        <f t="shared" si="271"/>
        <v>-7.0000000123400241E-3</v>
      </c>
      <c r="H755" s="18">
        <f t="shared" ref="H755" si="272">H760+H765</f>
        <v>101828.97099999999</v>
      </c>
      <c r="I755" s="13">
        <f t="shared" si="269"/>
        <v>100</v>
      </c>
      <c r="J755" s="20"/>
      <c r="K755" s="12"/>
      <c r="L755" s="14"/>
      <c r="M755" s="12"/>
      <c r="N755" s="12"/>
      <c r="O755" s="12"/>
      <c r="P755" s="12"/>
      <c r="Q755" s="111"/>
    </row>
    <row r="756" spans="1:17">
      <c r="A756" s="79"/>
      <c r="B756" s="74"/>
      <c r="C756" s="74"/>
      <c r="D756" s="19" t="s">
        <v>7</v>
      </c>
      <c r="E756" s="18">
        <f t="shared" si="266"/>
        <v>0</v>
      </c>
      <c r="F756" s="18">
        <f t="shared" si="266"/>
        <v>0</v>
      </c>
      <c r="G756" s="18">
        <f t="shared" si="271"/>
        <v>0</v>
      </c>
      <c r="H756" s="18">
        <f t="shared" ref="H756" si="273">H761+H766</f>
        <v>0</v>
      </c>
      <c r="I756" s="13" t="s">
        <v>140</v>
      </c>
      <c r="J756" s="20"/>
      <c r="K756" s="12"/>
      <c r="L756" s="14"/>
      <c r="M756" s="12"/>
      <c r="N756" s="12"/>
      <c r="O756" s="12"/>
      <c r="P756" s="12"/>
      <c r="Q756" s="111"/>
    </row>
    <row r="757" spans="1:17" ht="55.5" customHeight="1">
      <c r="A757" s="79"/>
      <c r="B757" s="74"/>
      <c r="C757" s="74"/>
      <c r="D757" s="23" t="s">
        <v>6</v>
      </c>
      <c r="E757" s="23">
        <f t="shared" si="266"/>
        <v>0</v>
      </c>
      <c r="F757" s="23">
        <f t="shared" si="266"/>
        <v>0</v>
      </c>
      <c r="G757" s="23">
        <f t="shared" si="271"/>
        <v>0</v>
      </c>
      <c r="H757" s="23">
        <f t="shared" ref="H757" si="274">H762+H767</f>
        <v>0</v>
      </c>
      <c r="I757" s="24" t="s">
        <v>140</v>
      </c>
      <c r="J757" s="25"/>
      <c r="K757" s="25"/>
      <c r="L757" s="14"/>
      <c r="M757" s="12"/>
      <c r="N757" s="12"/>
      <c r="O757" s="12"/>
      <c r="P757" s="12"/>
      <c r="Q757" s="112"/>
    </row>
    <row r="758" spans="1:17" ht="27" customHeight="1">
      <c r="A758" s="77"/>
      <c r="B758" s="73" t="s">
        <v>105</v>
      </c>
      <c r="C758" s="88" t="s">
        <v>104</v>
      </c>
      <c r="D758" s="5" t="s">
        <v>3</v>
      </c>
      <c r="E758" s="18">
        <f>E759+E760+E761+E762</f>
        <v>508.68799999999999</v>
      </c>
      <c r="F758" s="18">
        <f>F759+F760+F761+F762</f>
        <v>508.68799999999999</v>
      </c>
      <c r="G758" s="18">
        <f t="shared" si="271"/>
        <v>0</v>
      </c>
      <c r="H758" s="18">
        <f>H759+H760+H761+H762</f>
        <v>508.68799999999999</v>
      </c>
      <c r="I758" s="13">
        <f t="shared" ref="I758:I760" si="275">ROUND(H758/F758 *100,3)</f>
        <v>100</v>
      </c>
      <c r="J758" s="11">
        <v>1</v>
      </c>
      <c r="K758" s="12">
        <v>1</v>
      </c>
      <c r="L758" s="12">
        <f t="shared" ref="L758:L763" si="276">(K758/J758)*100</f>
        <v>100</v>
      </c>
      <c r="M758" s="12">
        <v>2</v>
      </c>
      <c r="N758" s="12">
        <v>2</v>
      </c>
      <c r="O758" s="12">
        <v>11</v>
      </c>
      <c r="P758" s="12">
        <v>11</v>
      </c>
      <c r="Q758" s="69"/>
    </row>
    <row r="759" spans="1:17" ht="18.75" customHeight="1">
      <c r="A759" s="77"/>
      <c r="B759" s="73"/>
      <c r="C759" s="88"/>
      <c r="D759" s="19" t="s">
        <v>5</v>
      </c>
      <c r="E759" s="18">
        <v>0</v>
      </c>
      <c r="F759" s="18">
        <v>0</v>
      </c>
      <c r="G759" s="18">
        <f t="shared" si="271"/>
        <v>0</v>
      </c>
      <c r="H759" s="18">
        <v>0</v>
      </c>
      <c r="I759" s="13" t="s">
        <v>140</v>
      </c>
      <c r="J759" s="20"/>
      <c r="K759" s="12"/>
      <c r="L759" s="14"/>
      <c r="M759" s="12"/>
      <c r="N759" s="12"/>
      <c r="O759" s="12"/>
      <c r="P759" s="12"/>
      <c r="Q759" s="69"/>
    </row>
    <row r="760" spans="1:17">
      <c r="A760" s="77"/>
      <c r="B760" s="73"/>
      <c r="C760" s="88"/>
      <c r="D760" s="21" t="s">
        <v>4</v>
      </c>
      <c r="E760" s="18">
        <v>508.68799999999999</v>
      </c>
      <c r="F760" s="18">
        <v>508.68799999999999</v>
      </c>
      <c r="G760" s="18">
        <f t="shared" si="271"/>
        <v>0</v>
      </c>
      <c r="H760" s="18">
        <v>508.68799999999999</v>
      </c>
      <c r="I760" s="13">
        <f t="shared" si="275"/>
        <v>100</v>
      </c>
      <c r="J760" s="20"/>
      <c r="K760" s="12"/>
      <c r="L760" s="14"/>
      <c r="M760" s="12"/>
      <c r="N760" s="12"/>
      <c r="O760" s="12"/>
      <c r="P760" s="12"/>
      <c r="Q760" s="69"/>
    </row>
    <row r="761" spans="1:17">
      <c r="A761" s="77"/>
      <c r="B761" s="73"/>
      <c r="C761" s="88"/>
      <c r="D761" s="19" t="s">
        <v>7</v>
      </c>
      <c r="E761" s="18">
        <v>0</v>
      </c>
      <c r="F761" s="18">
        <v>0</v>
      </c>
      <c r="G761" s="18">
        <f t="shared" si="271"/>
        <v>0</v>
      </c>
      <c r="H761" s="18">
        <v>0</v>
      </c>
      <c r="I761" s="13" t="s">
        <v>140</v>
      </c>
      <c r="J761" s="20"/>
      <c r="K761" s="12"/>
      <c r="L761" s="14"/>
      <c r="M761" s="12"/>
      <c r="N761" s="12"/>
      <c r="O761" s="12"/>
      <c r="P761" s="12"/>
      <c r="Q761" s="69"/>
    </row>
    <row r="762" spans="1:17" ht="60.75" customHeight="1">
      <c r="A762" s="77"/>
      <c r="B762" s="73"/>
      <c r="C762" s="88"/>
      <c r="D762" s="23" t="s">
        <v>6</v>
      </c>
      <c r="E762" s="23">
        <v>0</v>
      </c>
      <c r="F762" s="23">
        <v>0</v>
      </c>
      <c r="G762" s="23">
        <f t="shared" si="271"/>
        <v>0</v>
      </c>
      <c r="H762" s="23">
        <v>0</v>
      </c>
      <c r="I762" s="13" t="s">
        <v>140</v>
      </c>
      <c r="J762" s="25"/>
      <c r="K762" s="25"/>
      <c r="L762" s="26"/>
      <c r="M762" s="25"/>
      <c r="N762" s="12"/>
      <c r="O762" s="12"/>
      <c r="P762" s="12"/>
      <c r="Q762" s="69"/>
    </row>
    <row r="763" spans="1:17" ht="23.25" customHeight="1">
      <c r="A763" s="77"/>
      <c r="B763" s="73" t="s">
        <v>106</v>
      </c>
      <c r="C763" s="88" t="s">
        <v>104</v>
      </c>
      <c r="D763" s="5" t="s">
        <v>3</v>
      </c>
      <c r="E763" s="18">
        <f>E764+E765+E766+E767</f>
        <v>2572518.6030000001</v>
      </c>
      <c r="F763" s="18">
        <f>F764+F765+F766+F767</f>
        <v>2572518.5959999999</v>
      </c>
      <c r="G763" s="18">
        <f t="shared" ref="G763" si="277">F763-E763</f>
        <v>-7.0000002160668373E-3</v>
      </c>
      <c r="H763" s="18">
        <f>H764+H765+H766+H767</f>
        <v>2572518.5929999999</v>
      </c>
      <c r="I763" s="13">
        <f t="shared" ref="I763:I765" si="278">ROUND(H763/F763 *100,3)</f>
        <v>100</v>
      </c>
      <c r="J763" s="11">
        <v>25</v>
      </c>
      <c r="K763" s="12">
        <v>25</v>
      </c>
      <c r="L763" s="12">
        <f t="shared" si="276"/>
        <v>100</v>
      </c>
      <c r="M763" s="12">
        <v>4</v>
      </c>
      <c r="N763" s="12">
        <v>4</v>
      </c>
      <c r="O763" s="12">
        <v>16</v>
      </c>
      <c r="P763" s="12">
        <v>16</v>
      </c>
      <c r="Q763" s="69"/>
    </row>
    <row r="764" spans="1:17">
      <c r="A764" s="77"/>
      <c r="B764" s="73"/>
      <c r="C764" s="88"/>
      <c r="D764" s="19" t="s">
        <v>5</v>
      </c>
      <c r="E764" s="18">
        <v>2471198.31</v>
      </c>
      <c r="F764" s="18">
        <v>2471198.31</v>
      </c>
      <c r="G764" s="18">
        <f t="shared" si="271"/>
        <v>0</v>
      </c>
      <c r="H764" s="18">
        <v>2471198.31</v>
      </c>
      <c r="I764" s="13">
        <f t="shared" si="278"/>
        <v>100</v>
      </c>
      <c r="J764" s="20"/>
      <c r="K764" s="12"/>
      <c r="L764" s="14"/>
      <c r="M764" s="12"/>
      <c r="N764" s="12"/>
      <c r="O764" s="12"/>
      <c r="P764" s="12"/>
      <c r="Q764" s="69"/>
    </row>
    <row r="765" spans="1:17">
      <c r="A765" s="77"/>
      <c r="B765" s="73"/>
      <c r="C765" s="88"/>
      <c r="D765" s="21" t="s">
        <v>4</v>
      </c>
      <c r="E765" s="18">
        <v>101320.29300000001</v>
      </c>
      <c r="F765" s="18">
        <v>101320.28599999999</v>
      </c>
      <c r="G765" s="18">
        <f t="shared" si="271"/>
        <v>-7.0000000123400241E-3</v>
      </c>
      <c r="H765" s="18">
        <v>101320.283</v>
      </c>
      <c r="I765" s="13">
        <f t="shared" si="278"/>
        <v>100</v>
      </c>
      <c r="J765" s="20"/>
      <c r="K765" s="12"/>
      <c r="L765" s="14"/>
      <c r="M765" s="12"/>
      <c r="N765" s="12"/>
      <c r="O765" s="12"/>
      <c r="P765" s="12"/>
      <c r="Q765" s="69"/>
    </row>
    <row r="766" spans="1:17">
      <c r="A766" s="77"/>
      <c r="B766" s="73"/>
      <c r="C766" s="88"/>
      <c r="D766" s="19" t="s">
        <v>7</v>
      </c>
      <c r="E766" s="18">
        <v>0</v>
      </c>
      <c r="F766" s="18">
        <v>0</v>
      </c>
      <c r="G766" s="18">
        <f t="shared" si="271"/>
        <v>0</v>
      </c>
      <c r="H766" s="18">
        <v>0</v>
      </c>
      <c r="I766" s="13" t="s">
        <v>144</v>
      </c>
      <c r="J766" s="20"/>
      <c r="K766" s="12"/>
      <c r="L766" s="14"/>
      <c r="M766" s="12"/>
      <c r="N766" s="12"/>
      <c r="O766" s="12"/>
      <c r="P766" s="12"/>
      <c r="Q766" s="69"/>
    </row>
    <row r="767" spans="1:17" ht="27.75" customHeight="1">
      <c r="A767" s="77"/>
      <c r="B767" s="73"/>
      <c r="C767" s="88"/>
      <c r="D767" s="23" t="s">
        <v>6</v>
      </c>
      <c r="E767" s="23">
        <v>0</v>
      </c>
      <c r="F767" s="23">
        <v>0</v>
      </c>
      <c r="G767" s="23">
        <f t="shared" si="271"/>
        <v>0</v>
      </c>
      <c r="H767" s="23">
        <v>0</v>
      </c>
      <c r="I767" s="24" t="s">
        <v>140</v>
      </c>
      <c r="J767" s="12"/>
      <c r="K767" s="12"/>
      <c r="L767" s="14"/>
      <c r="M767" s="12"/>
      <c r="N767" s="12"/>
      <c r="O767" s="12"/>
      <c r="P767" s="12"/>
      <c r="Q767" s="69"/>
    </row>
    <row r="768" spans="1:17" s="30" customFormat="1" ht="22.5" customHeight="1">
      <c r="A768" s="79" t="s">
        <v>159</v>
      </c>
      <c r="B768" s="74" t="s">
        <v>107</v>
      </c>
      <c r="C768" s="74" t="s">
        <v>108</v>
      </c>
      <c r="D768" s="5" t="s">
        <v>3</v>
      </c>
      <c r="E768" s="6">
        <f>E769+E770</f>
        <v>884291.91</v>
      </c>
      <c r="F768" s="6">
        <f>F769+F770</f>
        <v>883447.33099999989</v>
      </c>
      <c r="G768" s="6">
        <f t="shared" ref="G768:H768" si="279">G769+G770</f>
        <v>-844.57900000003065</v>
      </c>
      <c r="H768" s="6">
        <f t="shared" si="279"/>
        <v>880860.23599999992</v>
      </c>
      <c r="I768" s="7">
        <f t="shared" ref="I768:I770" si="280">ROUND(H768/F768 *100,3)</f>
        <v>99.706999999999994</v>
      </c>
      <c r="J768" s="29">
        <v>23</v>
      </c>
      <c r="K768" s="14">
        <v>23</v>
      </c>
      <c r="L768" s="14">
        <f t="shared" ref="L768:L803" si="281">(K768/J768)*100</f>
        <v>100</v>
      </c>
      <c r="M768" s="14">
        <v>8</v>
      </c>
      <c r="N768" s="14">
        <v>8</v>
      </c>
      <c r="O768" s="14">
        <v>54</v>
      </c>
      <c r="P768" s="14">
        <v>54</v>
      </c>
      <c r="Q768" s="106" t="s">
        <v>294</v>
      </c>
    </row>
    <row r="769" spans="1:17" s="30" customFormat="1">
      <c r="A769" s="79"/>
      <c r="B769" s="74"/>
      <c r="C769" s="74"/>
      <c r="D769" s="19" t="s">
        <v>5</v>
      </c>
      <c r="E769" s="18">
        <f>E774</f>
        <v>12747.1</v>
      </c>
      <c r="F769" s="18">
        <f>F774</f>
        <v>12023.82</v>
      </c>
      <c r="G769" s="18">
        <f t="shared" ref="G769:H769" si="282">G774</f>
        <v>-723.28000000000065</v>
      </c>
      <c r="H769" s="18">
        <f t="shared" si="282"/>
        <v>12023.82</v>
      </c>
      <c r="I769" s="13">
        <f t="shared" si="280"/>
        <v>100</v>
      </c>
      <c r="J769" s="11">
        <v>3</v>
      </c>
      <c r="K769" s="12">
        <v>3</v>
      </c>
      <c r="L769" s="12">
        <f t="shared" si="281"/>
        <v>100</v>
      </c>
      <c r="M769" s="14"/>
      <c r="N769" s="14"/>
      <c r="O769" s="14"/>
      <c r="P769" s="14"/>
      <c r="Q769" s="111"/>
    </row>
    <row r="770" spans="1:17" s="30" customFormat="1">
      <c r="A770" s="79"/>
      <c r="B770" s="74"/>
      <c r="C770" s="74"/>
      <c r="D770" s="21" t="s">
        <v>4</v>
      </c>
      <c r="E770" s="18">
        <f>E775+E790+E795+E800+E805</f>
        <v>871544.81</v>
      </c>
      <c r="F770" s="18">
        <f>F775+F790+F795+F800+F805</f>
        <v>871423.51099999994</v>
      </c>
      <c r="G770" s="18">
        <f t="shared" ref="G770:H770" si="283">G775+G790+G795+G800+G805</f>
        <v>-121.29900000002999</v>
      </c>
      <c r="H770" s="18">
        <f t="shared" si="283"/>
        <v>868836.41599999997</v>
      </c>
      <c r="I770" s="13">
        <f t="shared" si="280"/>
        <v>99.703000000000003</v>
      </c>
      <c r="J770" s="15"/>
      <c r="K770" s="14"/>
      <c r="L770" s="14"/>
      <c r="M770" s="14"/>
      <c r="N770" s="14"/>
      <c r="O770" s="14"/>
      <c r="P770" s="14"/>
      <c r="Q770" s="111"/>
    </row>
    <row r="771" spans="1:17" s="30" customFormat="1">
      <c r="A771" s="79"/>
      <c r="B771" s="74"/>
      <c r="C771" s="74"/>
      <c r="D771" s="19" t="s">
        <v>7</v>
      </c>
      <c r="E771" s="18">
        <v>0</v>
      </c>
      <c r="F771" s="18">
        <v>0</v>
      </c>
      <c r="G771" s="18">
        <f t="shared" ref="G771:H807" si="284">F771-E771</f>
        <v>0</v>
      </c>
      <c r="H771" s="18">
        <v>0</v>
      </c>
      <c r="I771" s="48" t="s">
        <v>140</v>
      </c>
      <c r="J771" s="15"/>
      <c r="K771" s="14"/>
      <c r="L771" s="14"/>
      <c r="M771" s="14"/>
      <c r="N771" s="14"/>
      <c r="O771" s="14"/>
      <c r="P771" s="14"/>
      <c r="Q771" s="111"/>
    </row>
    <row r="772" spans="1:17" s="30" customFormat="1" ht="52.5" customHeight="1">
      <c r="A772" s="79"/>
      <c r="B772" s="74"/>
      <c r="C772" s="74"/>
      <c r="D772" s="23" t="s">
        <v>6</v>
      </c>
      <c r="E772" s="23">
        <v>0</v>
      </c>
      <c r="F772" s="23">
        <v>0</v>
      </c>
      <c r="G772" s="23">
        <f t="shared" si="284"/>
        <v>0</v>
      </c>
      <c r="H772" s="23">
        <v>0</v>
      </c>
      <c r="I772" s="49" t="s">
        <v>140</v>
      </c>
      <c r="J772" s="14"/>
      <c r="K772" s="14"/>
      <c r="L772" s="14"/>
      <c r="M772" s="14"/>
      <c r="N772" s="14"/>
      <c r="O772" s="14"/>
      <c r="P772" s="14"/>
      <c r="Q772" s="112"/>
    </row>
    <row r="773" spans="1:17">
      <c r="A773" s="77"/>
      <c r="B773" s="73" t="s">
        <v>109</v>
      </c>
      <c r="C773" s="88" t="s">
        <v>108</v>
      </c>
      <c r="D773" s="5" t="s">
        <v>3</v>
      </c>
      <c r="E773" s="18">
        <f>E774+E775+E776+E777</f>
        <v>13007.25</v>
      </c>
      <c r="F773" s="18">
        <f>F774+F775+F776+F777</f>
        <v>12284.05</v>
      </c>
      <c r="G773" s="18">
        <f t="shared" si="284"/>
        <v>-723.20000000000073</v>
      </c>
      <c r="H773" s="18">
        <f>H774+H775+H776+H777</f>
        <v>12269.199999999999</v>
      </c>
      <c r="I773" s="13">
        <f t="shared" ref="I773:I775" si="285">ROUND(H773/F773 *100,3)</f>
        <v>99.879000000000005</v>
      </c>
      <c r="J773" s="11">
        <v>4</v>
      </c>
      <c r="K773" s="12">
        <v>4</v>
      </c>
      <c r="L773" s="12">
        <f t="shared" si="281"/>
        <v>100</v>
      </c>
      <c r="M773" s="12">
        <v>1</v>
      </c>
      <c r="N773" s="12">
        <v>1</v>
      </c>
      <c r="O773" s="12">
        <v>7</v>
      </c>
      <c r="P773" s="12">
        <v>7</v>
      </c>
      <c r="Q773" s="69"/>
    </row>
    <row r="774" spans="1:17">
      <c r="A774" s="77"/>
      <c r="B774" s="73"/>
      <c r="C774" s="88"/>
      <c r="D774" s="19" t="s">
        <v>5</v>
      </c>
      <c r="E774" s="18">
        <v>12747.1</v>
      </c>
      <c r="F774" s="18">
        <v>12023.82</v>
      </c>
      <c r="G774" s="18">
        <f t="shared" si="284"/>
        <v>-723.28000000000065</v>
      </c>
      <c r="H774" s="18">
        <v>12023.82</v>
      </c>
      <c r="I774" s="13">
        <f t="shared" si="285"/>
        <v>100</v>
      </c>
      <c r="J774" s="20"/>
      <c r="K774" s="12"/>
      <c r="L774" s="14"/>
      <c r="M774" s="12"/>
      <c r="N774" s="12"/>
      <c r="O774" s="12"/>
      <c r="P774" s="12"/>
      <c r="Q774" s="69"/>
    </row>
    <row r="775" spans="1:17">
      <c r="A775" s="77"/>
      <c r="B775" s="73"/>
      <c r="C775" s="88"/>
      <c r="D775" s="21" t="s">
        <v>4</v>
      </c>
      <c r="E775" s="18">
        <v>260.14999999999998</v>
      </c>
      <c r="F775" s="18">
        <v>260.23</v>
      </c>
      <c r="G775" s="18">
        <f t="shared" si="284"/>
        <v>8.0000000000040927E-2</v>
      </c>
      <c r="H775" s="18">
        <v>245.38</v>
      </c>
      <c r="I775" s="13">
        <f t="shared" si="285"/>
        <v>94.293999999999997</v>
      </c>
      <c r="J775" s="20"/>
      <c r="K775" s="12"/>
      <c r="L775" s="14"/>
      <c r="M775" s="12"/>
      <c r="N775" s="12"/>
      <c r="O775" s="12"/>
      <c r="P775" s="12"/>
      <c r="Q775" s="69"/>
    </row>
    <row r="776" spans="1:17" ht="16.5" customHeight="1">
      <c r="A776" s="77"/>
      <c r="B776" s="73"/>
      <c r="C776" s="88"/>
      <c r="D776" s="19" t="s">
        <v>7</v>
      </c>
      <c r="E776" s="18">
        <v>0</v>
      </c>
      <c r="F776" s="18">
        <v>0</v>
      </c>
      <c r="G776" s="18">
        <f t="shared" si="284"/>
        <v>0</v>
      </c>
      <c r="H776" s="18">
        <f t="shared" si="284"/>
        <v>0</v>
      </c>
      <c r="I776" s="17" t="s">
        <v>140</v>
      </c>
      <c r="J776" s="20"/>
      <c r="K776" s="12"/>
      <c r="L776" s="14"/>
      <c r="M776" s="12"/>
      <c r="N776" s="12"/>
      <c r="O776" s="12"/>
      <c r="P776" s="12"/>
      <c r="Q776" s="69"/>
    </row>
    <row r="777" spans="1:17" ht="24.75" customHeight="1">
      <c r="A777" s="77"/>
      <c r="B777" s="73"/>
      <c r="C777" s="88"/>
      <c r="D777" s="18" t="s">
        <v>6</v>
      </c>
      <c r="E777" s="18">
        <v>0</v>
      </c>
      <c r="F777" s="18">
        <v>0</v>
      </c>
      <c r="G777" s="18">
        <f t="shared" si="284"/>
        <v>0</v>
      </c>
      <c r="H777" s="18">
        <f t="shared" si="284"/>
        <v>0</v>
      </c>
      <c r="I777" s="17" t="s">
        <v>140</v>
      </c>
      <c r="J777" s="12"/>
      <c r="K777" s="12"/>
      <c r="L777" s="14"/>
      <c r="M777" s="12"/>
      <c r="N777" s="12"/>
      <c r="O777" s="12"/>
      <c r="P777" s="12"/>
      <c r="Q777" s="69"/>
    </row>
    <row r="778" spans="1:17" ht="22.5" customHeight="1">
      <c r="A778" s="89"/>
      <c r="B778" s="73" t="s">
        <v>250</v>
      </c>
      <c r="C778" s="88" t="s">
        <v>108</v>
      </c>
      <c r="D778" s="5" t="s">
        <v>3</v>
      </c>
      <c r="E778" s="18">
        <f>E779+E780+E781+E782</f>
        <v>0</v>
      </c>
      <c r="F778" s="18">
        <f>F779+F780+F781+F782</f>
        <v>0</v>
      </c>
      <c r="G778" s="18">
        <f t="shared" si="284"/>
        <v>0</v>
      </c>
      <c r="H778" s="18">
        <f>H779+H780+H781+H782</f>
        <v>0</v>
      </c>
      <c r="I778" s="48" t="s">
        <v>140</v>
      </c>
      <c r="J778" s="11">
        <v>1</v>
      </c>
      <c r="K778" s="12">
        <v>1</v>
      </c>
      <c r="L778" s="12">
        <f>K778/J778*100</f>
        <v>100</v>
      </c>
      <c r="M778" s="12">
        <v>1</v>
      </c>
      <c r="N778" s="12">
        <v>1</v>
      </c>
      <c r="O778" s="12">
        <v>6</v>
      </c>
      <c r="P778" s="12">
        <v>6</v>
      </c>
      <c r="Q778" s="69"/>
    </row>
    <row r="779" spans="1:17">
      <c r="A779" s="89"/>
      <c r="B779" s="73"/>
      <c r="C779" s="88"/>
      <c r="D779" s="19" t="s">
        <v>5</v>
      </c>
      <c r="E779" s="18">
        <v>0</v>
      </c>
      <c r="F779" s="18">
        <v>0</v>
      </c>
      <c r="G779" s="18">
        <f t="shared" si="284"/>
        <v>0</v>
      </c>
      <c r="H779" s="18">
        <f t="shared" si="284"/>
        <v>0</v>
      </c>
      <c r="I779" s="48" t="s">
        <v>140</v>
      </c>
      <c r="J779" s="20"/>
      <c r="K779" s="12"/>
      <c r="L779" s="12"/>
      <c r="M779" s="12"/>
      <c r="N779" s="12"/>
      <c r="O779" s="12"/>
      <c r="P779" s="12"/>
      <c r="Q779" s="69"/>
    </row>
    <row r="780" spans="1:17">
      <c r="A780" s="89"/>
      <c r="B780" s="73"/>
      <c r="C780" s="88"/>
      <c r="D780" s="21" t="s">
        <v>4</v>
      </c>
      <c r="E780" s="18">
        <v>0</v>
      </c>
      <c r="F780" s="18">
        <v>0</v>
      </c>
      <c r="G780" s="18">
        <f t="shared" si="284"/>
        <v>0</v>
      </c>
      <c r="H780" s="18">
        <f t="shared" si="284"/>
        <v>0</v>
      </c>
      <c r="I780" s="48" t="s">
        <v>140</v>
      </c>
      <c r="J780" s="20"/>
      <c r="K780" s="12"/>
      <c r="L780" s="12"/>
      <c r="M780" s="12"/>
      <c r="N780" s="12"/>
      <c r="O780" s="12"/>
      <c r="P780" s="12"/>
      <c r="Q780" s="69"/>
    </row>
    <row r="781" spans="1:17">
      <c r="A781" s="89"/>
      <c r="B781" s="73"/>
      <c r="C781" s="88"/>
      <c r="D781" s="19" t="s">
        <v>7</v>
      </c>
      <c r="E781" s="18">
        <v>0</v>
      </c>
      <c r="F781" s="18">
        <v>0</v>
      </c>
      <c r="G781" s="18">
        <f t="shared" si="284"/>
        <v>0</v>
      </c>
      <c r="H781" s="18">
        <f t="shared" si="284"/>
        <v>0</v>
      </c>
      <c r="I781" s="48" t="s">
        <v>140</v>
      </c>
      <c r="J781" s="20"/>
      <c r="K781" s="12"/>
      <c r="L781" s="12"/>
      <c r="M781" s="12"/>
      <c r="N781" s="12"/>
      <c r="O781" s="12"/>
      <c r="P781" s="12"/>
      <c r="Q781" s="69"/>
    </row>
    <row r="782" spans="1:17" ht="24" customHeight="1">
      <c r="A782" s="89"/>
      <c r="B782" s="73"/>
      <c r="C782" s="88"/>
      <c r="D782" s="23" t="s">
        <v>6</v>
      </c>
      <c r="E782" s="23">
        <v>0</v>
      </c>
      <c r="F782" s="23">
        <v>0</v>
      </c>
      <c r="G782" s="23">
        <f t="shared" si="284"/>
        <v>0</v>
      </c>
      <c r="H782" s="23">
        <f t="shared" si="284"/>
        <v>0</v>
      </c>
      <c r="I782" s="49" t="s">
        <v>140</v>
      </c>
      <c r="J782" s="25"/>
      <c r="K782" s="12"/>
      <c r="L782" s="12"/>
      <c r="M782" s="12"/>
      <c r="N782" s="12"/>
      <c r="O782" s="12"/>
      <c r="P782" s="12"/>
      <c r="Q782" s="69"/>
    </row>
    <row r="783" spans="1:17" ht="19.5" customHeight="1">
      <c r="A783" s="77"/>
      <c r="B783" s="73" t="s">
        <v>249</v>
      </c>
      <c r="C783" s="88" t="s">
        <v>108</v>
      </c>
      <c r="D783" s="5" t="s">
        <v>3</v>
      </c>
      <c r="E783" s="18">
        <f>E784+E785+E786+E787</f>
        <v>0</v>
      </c>
      <c r="F783" s="18">
        <f>F784+F785+F786+F787</f>
        <v>0</v>
      </c>
      <c r="G783" s="18">
        <f t="shared" si="284"/>
        <v>0</v>
      </c>
      <c r="H783" s="18">
        <f>H784+H785+H786+H787</f>
        <v>0</v>
      </c>
      <c r="I783" s="48" t="s">
        <v>140</v>
      </c>
      <c r="J783" s="11">
        <v>0</v>
      </c>
      <c r="K783" s="12">
        <v>0</v>
      </c>
      <c r="L783" s="12" t="s">
        <v>140</v>
      </c>
      <c r="M783" s="12">
        <v>0</v>
      </c>
      <c r="N783" s="12">
        <v>0</v>
      </c>
      <c r="O783" s="12">
        <v>0</v>
      </c>
      <c r="P783" s="12">
        <v>0</v>
      </c>
      <c r="Q783" s="69"/>
    </row>
    <row r="784" spans="1:17">
      <c r="A784" s="77"/>
      <c r="B784" s="73"/>
      <c r="C784" s="88"/>
      <c r="D784" s="19" t="s">
        <v>5</v>
      </c>
      <c r="E784" s="18">
        <v>0</v>
      </c>
      <c r="F784" s="18">
        <v>0</v>
      </c>
      <c r="G784" s="18">
        <f t="shared" si="284"/>
        <v>0</v>
      </c>
      <c r="H784" s="18">
        <f t="shared" si="284"/>
        <v>0</v>
      </c>
      <c r="I784" s="48" t="s">
        <v>140</v>
      </c>
      <c r="J784" s="20"/>
      <c r="K784" s="12"/>
      <c r="L784" s="12"/>
      <c r="M784" s="12"/>
      <c r="N784" s="12"/>
      <c r="O784" s="12"/>
      <c r="P784" s="12"/>
      <c r="Q784" s="69"/>
    </row>
    <row r="785" spans="1:17">
      <c r="A785" s="77"/>
      <c r="B785" s="73"/>
      <c r="C785" s="88"/>
      <c r="D785" s="21" t="s">
        <v>4</v>
      </c>
      <c r="E785" s="18">
        <v>0</v>
      </c>
      <c r="F785" s="18">
        <v>0</v>
      </c>
      <c r="G785" s="18">
        <f t="shared" si="284"/>
        <v>0</v>
      </c>
      <c r="H785" s="18">
        <f t="shared" si="284"/>
        <v>0</v>
      </c>
      <c r="I785" s="48" t="s">
        <v>140</v>
      </c>
      <c r="J785" s="20"/>
      <c r="K785" s="12"/>
      <c r="L785" s="12"/>
      <c r="M785" s="12"/>
      <c r="N785" s="12"/>
      <c r="O785" s="12"/>
      <c r="P785" s="12"/>
      <c r="Q785" s="69"/>
    </row>
    <row r="786" spans="1:17">
      <c r="A786" s="77"/>
      <c r="B786" s="73"/>
      <c r="C786" s="88"/>
      <c r="D786" s="19" t="s">
        <v>7</v>
      </c>
      <c r="E786" s="18">
        <v>0</v>
      </c>
      <c r="F786" s="18">
        <v>0</v>
      </c>
      <c r="G786" s="18">
        <f t="shared" si="284"/>
        <v>0</v>
      </c>
      <c r="H786" s="18">
        <f t="shared" si="284"/>
        <v>0</v>
      </c>
      <c r="I786" s="48" t="s">
        <v>140</v>
      </c>
      <c r="J786" s="20"/>
      <c r="K786" s="12"/>
      <c r="L786" s="12"/>
      <c r="M786" s="12"/>
      <c r="N786" s="12"/>
      <c r="O786" s="12"/>
      <c r="P786" s="12"/>
      <c r="Q786" s="69"/>
    </row>
    <row r="787" spans="1:17" ht="24" customHeight="1">
      <c r="A787" s="77"/>
      <c r="B787" s="73"/>
      <c r="C787" s="88"/>
      <c r="D787" s="23" t="s">
        <v>6</v>
      </c>
      <c r="E787" s="18">
        <v>0</v>
      </c>
      <c r="F787" s="18">
        <v>0</v>
      </c>
      <c r="G787" s="23">
        <f t="shared" si="284"/>
        <v>0</v>
      </c>
      <c r="H787" s="23">
        <f t="shared" si="284"/>
        <v>0</v>
      </c>
      <c r="I787" s="49" t="s">
        <v>140</v>
      </c>
      <c r="J787" s="25"/>
      <c r="K787" s="25"/>
      <c r="L787" s="25"/>
      <c r="M787" s="25"/>
      <c r="N787" s="25"/>
      <c r="O787" s="25"/>
      <c r="P787" s="25"/>
      <c r="Q787" s="70"/>
    </row>
    <row r="788" spans="1:17" ht="18" customHeight="1">
      <c r="A788" s="77"/>
      <c r="B788" s="73" t="s">
        <v>110</v>
      </c>
      <c r="C788" s="88" t="s">
        <v>108</v>
      </c>
      <c r="D788" s="5" t="s">
        <v>3</v>
      </c>
      <c r="E788" s="18">
        <f>E789+E790+E791+E792</f>
        <v>160346.01</v>
      </c>
      <c r="F788" s="18">
        <f>F789+F790+F791+F792</f>
        <v>155126.84099999999</v>
      </c>
      <c r="G788" s="18">
        <f t="shared" si="284"/>
        <v>-5219.1690000000235</v>
      </c>
      <c r="H788" s="18">
        <f>H789+H790</f>
        <v>152693.29999999999</v>
      </c>
      <c r="I788" s="13">
        <f t="shared" ref="I788:I805" si="286">ROUND(H788/F788 *100,3)</f>
        <v>98.430999999999997</v>
      </c>
      <c r="J788" s="11">
        <v>9</v>
      </c>
      <c r="K788" s="12">
        <v>9</v>
      </c>
      <c r="L788" s="12">
        <f t="shared" si="281"/>
        <v>100</v>
      </c>
      <c r="M788" s="12">
        <v>2</v>
      </c>
      <c r="N788" s="12">
        <v>2</v>
      </c>
      <c r="O788" s="12">
        <v>24</v>
      </c>
      <c r="P788" s="12">
        <v>24</v>
      </c>
      <c r="Q788" s="69"/>
    </row>
    <row r="789" spans="1:17">
      <c r="A789" s="77"/>
      <c r="B789" s="73"/>
      <c r="C789" s="88"/>
      <c r="D789" s="19" t="s">
        <v>5</v>
      </c>
      <c r="E789" s="18">
        <v>0</v>
      </c>
      <c r="F789" s="18">
        <v>0</v>
      </c>
      <c r="G789" s="18">
        <f t="shared" si="284"/>
        <v>0</v>
      </c>
      <c r="H789" s="18">
        <v>0</v>
      </c>
      <c r="I789" s="13" t="s">
        <v>140</v>
      </c>
      <c r="J789" s="20"/>
      <c r="K789" s="12"/>
      <c r="L789" s="12"/>
      <c r="M789" s="12"/>
      <c r="N789" s="12"/>
      <c r="O789" s="12"/>
      <c r="P789" s="12"/>
      <c r="Q789" s="69"/>
    </row>
    <row r="790" spans="1:17">
      <c r="A790" s="77"/>
      <c r="B790" s="73"/>
      <c r="C790" s="88"/>
      <c r="D790" s="21" t="s">
        <v>4</v>
      </c>
      <c r="E790" s="18">
        <v>160346.01</v>
      </c>
      <c r="F790" s="18">
        <v>155126.84099999999</v>
      </c>
      <c r="G790" s="18">
        <f t="shared" si="284"/>
        <v>-5219.1690000000235</v>
      </c>
      <c r="H790" s="18">
        <v>152693.29999999999</v>
      </c>
      <c r="I790" s="13">
        <f t="shared" si="286"/>
        <v>98.430999999999997</v>
      </c>
      <c r="J790" s="20"/>
      <c r="K790" s="12"/>
      <c r="L790" s="12"/>
      <c r="M790" s="12"/>
      <c r="N790" s="12"/>
      <c r="O790" s="12"/>
      <c r="P790" s="12"/>
      <c r="Q790" s="69"/>
    </row>
    <row r="791" spans="1:17">
      <c r="A791" s="77"/>
      <c r="B791" s="73"/>
      <c r="C791" s="88"/>
      <c r="D791" s="19" t="s">
        <v>7</v>
      </c>
      <c r="E791" s="18">
        <v>0</v>
      </c>
      <c r="F791" s="18">
        <v>0</v>
      </c>
      <c r="G791" s="18">
        <f t="shared" si="284"/>
        <v>0</v>
      </c>
      <c r="H791" s="18">
        <v>0</v>
      </c>
      <c r="I791" s="13" t="s">
        <v>140</v>
      </c>
      <c r="J791" s="20"/>
      <c r="K791" s="12"/>
      <c r="L791" s="12"/>
      <c r="M791" s="12"/>
      <c r="N791" s="12"/>
      <c r="O791" s="12"/>
      <c r="P791" s="12"/>
      <c r="Q791" s="69"/>
    </row>
    <row r="792" spans="1:17" ht="22.5">
      <c r="A792" s="77"/>
      <c r="B792" s="73"/>
      <c r="C792" s="88"/>
      <c r="D792" s="23" t="s">
        <v>6</v>
      </c>
      <c r="E792" s="18">
        <v>0</v>
      </c>
      <c r="F792" s="18">
        <v>0</v>
      </c>
      <c r="G792" s="18">
        <f t="shared" si="284"/>
        <v>0</v>
      </c>
      <c r="H792" s="18">
        <v>0</v>
      </c>
      <c r="I792" s="13" t="s">
        <v>140</v>
      </c>
      <c r="J792" s="12"/>
      <c r="K792" s="12"/>
      <c r="L792" s="12"/>
      <c r="M792" s="12"/>
      <c r="N792" s="12"/>
      <c r="O792" s="12"/>
      <c r="P792" s="12"/>
      <c r="Q792" s="69"/>
    </row>
    <row r="793" spans="1:17" ht="12.75" customHeight="1">
      <c r="A793" s="77"/>
      <c r="B793" s="73" t="s">
        <v>111</v>
      </c>
      <c r="C793" s="88" t="s">
        <v>108</v>
      </c>
      <c r="D793" s="5" t="s">
        <v>3</v>
      </c>
      <c r="E793" s="18">
        <f>E794+E795+E796+E797</f>
        <v>26015.919999999998</v>
      </c>
      <c r="F793" s="18">
        <f>F794+F795+F796+F797</f>
        <v>25685.67</v>
      </c>
      <c r="G793" s="18">
        <f t="shared" si="284"/>
        <v>-330.25</v>
      </c>
      <c r="H793" s="18">
        <f>H794+H795+H796+H797</f>
        <v>25664.25</v>
      </c>
      <c r="I793" s="13">
        <f t="shared" si="286"/>
        <v>99.917000000000002</v>
      </c>
      <c r="J793" s="11">
        <v>3</v>
      </c>
      <c r="K793" s="12">
        <v>3</v>
      </c>
      <c r="L793" s="12">
        <f t="shared" si="281"/>
        <v>100</v>
      </c>
      <c r="M793" s="12">
        <v>1</v>
      </c>
      <c r="N793" s="12">
        <v>1</v>
      </c>
      <c r="O793" s="12">
        <v>8</v>
      </c>
      <c r="P793" s="12">
        <v>8</v>
      </c>
      <c r="Q793" s="69"/>
    </row>
    <row r="794" spans="1:17">
      <c r="A794" s="77"/>
      <c r="B794" s="73"/>
      <c r="C794" s="88"/>
      <c r="D794" s="19" t="s">
        <v>5</v>
      </c>
      <c r="E794" s="18">
        <v>0</v>
      </c>
      <c r="F794" s="18">
        <v>0</v>
      </c>
      <c r="G794" s="18">
        <f t="shared" si="284"/>
        <v>0</v>
      </c>
      <c r="H794" s="18">
        <v>0</v>
      </c>
      <c r="I794" s="13" t="s">
        <v>140</v>
      </c>
      <c r="J794" s="20"/>
      <c r="K794" s="12"/>
      <c r="L794" s="12"/>
      <c r="M794" s="12"/>
      <c r="N794" s="12"/>
      <c r="O794" s="12"/>
      <c r="P794" s="12"/>
      <c r="Q794" s="69"/>
    </row>
    <row r="795" spans="1:17">
      <c r="A795" s="77"/>
      <c r="B795" s="73"/>
      <c r="C795" s="88"/>
      <c r="D795" s="21" t="s">
        <v>4</v>
      </c>
      <c r="E795" s="18">
        <v>26015.919999999998</v>
      </c>
      <c r="F795" s="18">
        <v>25685.67</v>
      </c>
      <c r="G795" s="18">
        <f t="shared" si="284"/>
        <v>-330.25</v>
      </c>
      <c r="H795" s="18">
        <v>25664.25</v>
      </c>
      <c r="I795" s="13">
        <f t="shared" si="286"/>
        <v>99.917000000000002</v>
      </c>
      <c r="J795" s="20"/>
      <c r="K795" s="12"/>
      <c r="L795" s="12"/>
      <c r="M795" s="12"/>
      <c r="N795" s="12"/>
      <c r="O795" s="12"/>
      <c r="P795" s="12"/>
      <c r="Q795" s="69"/>
    </row>
    <row r="796" spans="1:17">
      <c r="A796" s="77"/>
      <c r="B796" s="73"/>
      <c r="C796" s="88"/>
      <c r="D796" s="19" t="s">
        <v>7</v>
      </c>
      <c r="E796" s="18">
        <v>0</v>
      </c>
      <c r="F796" s="18">
        <v>0</v>
      </c>
      <c r="G796" s="18">
        <f t="shared" si="284"/>
        <v>0</v>
      </c>
      <c r="H796" s="18">
        <v>0</v>
      </c>
      <c r="I796" s="13" t="s">
        <v>140</v>
      </c>
      <c r="J796" s="20"/>
      <c r="K796" s="12"/>
      <c r="L796" s="12"/>
      <c r="M796" s="12"/>
      <c r="N796" s="12"/>
      <c r="O796" s="12"/>
      <c r="P796" s="12"/>
      <c r="Q796" s="69"/>
    </row>
    <row r="797" spans="1:17" ht="23.25" customHeight="1">
      <c r="A797" s="77"/>
      <c r="B797" s="73"/>
      <c r="C797" s="88"/>
      <c r="D797" s="23" t="s">
        <v>6</v>
      </c>
      <c r="E797" s="23">
        <v>0</v>
      </c>
      <c r="F797" s="23">
        <v>0</v>
      </c>
      <c r="G797" s="23">
        <f t="shared" si="284"/>
        <v>0</v>
      </c>
      <c r="H797" s="23">
        <v>0</v>
      </c>
      <c r="I797" s="24" t="s">
        <v>140</v>
      </c>
      <c r="J797" s="25"/>
      <c r="K797" s="25"/>
      <c r="L797" s="25"/>
      <c r="M797" s="25"/>
      <c r="N797" s="12"/>
      <c r="O797" s="12"/>
      <c r="P797" s="12"/>
      <c r="Q797" s="69"/>
    </row>
    <row r="798" spans="1:17" ht="16.5" customHeight="1">
      <c r="A798" s="77"/>
      <c r="B798" s="73" t="s">
        <v>112</v>
      </c>
      <c r="C798" s="88" t="s">
        <v>108</v>
      </c>
      <c r="D798" s="5" t="s">
        <v>3</v>
      </c>
      <c r="E798" s="18">
        <f>E799+E800+E801+E802</f>
        <v>109305.21</v>
      </c>
      <c r="F798" s="18">
        <f>F799+F800+F801+F802</f>
        <v>114733.25</v>
      </c>
      <c r="G798" s="18">
        <f t="shared" si="284"/>
        <v>5428.0399999999936</v>
      </c>
      <c r="H798" s="18">
        <f>H799+H800+H801+H802</f>
        <v>114615.966</v>
      </c>
      <c r="I798" s="13">
        <f t="shared" si="286"/>
        <v>99.897999999999996</v>
      </c>
      <c r="J798" s="11">
        <v>0</v>
      </c>
      <c r="K798" s="12">
        <v>0</v>
      </c>
      <c r="L798" s="12" t="s">
        <v>140</v>
      </c>
      <c r="M798" s="12">
        <v>1</v>
      </c>
      <c r="N798" s="12">
        <v>1</v>
      </c>
      <c r="O798" s="12">
        <v>0</v>
      </c>
      <c r="P798" s="12">
        <v>0</v>
      </c>
      <c r="Q798" s="69"/>
    </row>
    <row r="799" spans="1:17">
      <c r="A799" s="77"/>
      <c r="B799" s="73"/>
      <c r="C799" s="88"/>
      <c r="D799" s="19" t="s">
        <v>5</v>
      </c>
      <c r="E799" s="18">
        <v>0</v>
      </c>
      <c r="F799" s="18">
        <v>0</v>
      </c>
      <c r="G799" s="18">
        <f t="shared" si="284"/>
        <v>0</v>
      </c>
      <c r="H799" s="18">
        <v>0</v>
      </c>
      <c r="I799" s="13" t="s">
        <v>140</v>
      </c>
      <c r="J799" s="20"/>
      <c r="K799" s="12"/>
      <c r="L799" s="12"/>
      <c r="M799" s="12"/>
      <c r="N799" s="12"/>
      <c r="O799" s="12"/>
      <c r="P799" s="12"/>
      <c r="Q799" s="69"/>
    </row>
    <row r="800" spans="1:17" ht="14.25" customHeight="1">
      <c r="A800" s="77"/>
      <c r="B800" s="73"/>
      <c r="C800" s="88"/>
      <c r="D800" s="21" t="s">
        <v>4</v>
      </c>
      <c r="E800" s="18">
        <v>109305.21</v>
      </c>
      <c r="F800" s="18">
        <v>114733.25</v>
      </c>
      <c r="G800" s="18">
        <f t="shared" si="284"/>
        <v>5428.0399999999936</v>
      </c>
      <c r="H800" s="18">
        <v>114615.966</v>
      </c>
      <c r="I800" s="13">
        <f t="shared" si="286"/>
        <v>99.897999999999996</v>
      </c>
      <c r="J800" s="20"/>
      <c r="K800" s="12"/>
      <c r="L800" s="12"/>
      <c r="M800" s="12"/>
      <c r="N800" s="12"/>
      <c r="O800" s="12"/>
      <c r="P800" s="12"/>
      <c r="Q800" s="69"/>
    </row>
    <row r="801" spans="1:17" ht="18.75" customHeight="1">
      <c r="A801" s="77"/>
      <c r="B801" s="73"/>
      <c r="C801" s="88"/>
      <c r="D801" s="19" t="s">
        <v>7</v>
      </c>
      <c r="E801" s="18">
        <v>0</v>
      </c>
      <c r="F801" s="18">
        <v>0</v>
      </c>
      <c r="G801" s="18">
        <f t="shared" si="284"/>
        <v>0</v>
      </c>
      <c r="H801" s="18">
        <v>0</v>
      </c>
      <c r="I801" s="13" t="s">
        <v>140</v>
      </c>
      <c r="J801" s="20"/>
      <c r="K801" s="12"/>
      <c r="L801" s="12"/>
      <c r="M801" s="12"/>
      <c r="N801" s="12"/>
      <c r="O801" s="12"/>
      <c r="P801" s="12"/>
      <c r="Q801" s="69"/>
    </row>
    <row r="802" spans="1:17" ht="26.25" customHeight="1">
      <c r="A802" s="77"/>
      <c r="B802" s="73"/>
      <c r="C802" s="88"/>
      <c r="D802" s="23" t="s">
        <v>6</v>
      </c>
      <c r="E802" s="23">
        <v>0</v>
      </c>
      <c r="F802" s="23">
        <v>0</v>
      </c>
      <c r="G802" s="23">
        <f t="shared" si="284"/>
        <v>0</v>
      </c>
      <c r="H802" s="23">
        <v>0</v>
      </c>
      <c r="I802" s="24" t="s">
        <v>140</v>
      </c>
      <c r="J802" s="12"/>
      <c r="K802" s="12"/>
      <c r="L802" s="12"/>
      <c r="M802" s="12"/>
      <c r="N802" s="12"/>
      <c r="O802" s="12"/>
      <c r="P802" s="12"/>
      <c r="Q802" s="69"/>
    </row>
    <row r="803" spans="1:17" ht="13.5" customHeight="1">
      <c r="A803" s="77"/>
      <c r="B803" s="73" t="s">
        <v>113</v>
      </c>
      <c r="C803" s="88" t="s">
        <v>108</v>
      </c>
      <c r="D803" s="5" t="s">
        <v>3</v>
      </c>
      <c r="E803" s="18">
        <f>E804+E805+E806+E807</f>
        <v>575617.52</v>
      </c>
      <c r="F803" s="18">
        <f>F804+F805+F806+F807</f>
        <v>575617.52</v>
      </c>
      <c r="G803" s="18">
        <f t="shared" si="284"/>
        <v>0</v>
      </c>
      <c r="H803" s="18">
        <f>H804+H805+H806+H807</f>
        <v>575617.52</v>
      </c>
      <c r="I803" s="13">
        <f t="shared" si="286"/>
        <v>100</v>
      </c>
      <c r="J803" s="11">
        <v>3</v>
      </c>
      <c r="K803" s="12">
        <v>3</v>
      </c>
      <c r="L803" s="12">
        <f t="shared" si="281"/>
        <v>100</v>
      </c>
      <c r="M803" s="12">
        <v>2</v>
      </c>
      <c r="N803" s="12">
        <v>2</v>
      </c>
      <c r="O803" s="12">
        <v>9</v>
      </c>
      <c r="P803" s="12">
        <v>9</v>
      </c>
      <c r="Q803" s="69"/>
    </row>
    <row r="804" spans="1:17">
      <c r="A804" s="77"/>
      <c r="B804" s="73"/>
      <c r="C804" s="88"/>
      <c r="D804" s="19" t="s">
        <v>5</v>
      </c>
      <c r="E804" s="18">
        <v>0</v>
      </c>
      <c r="F804" s="18">
        <v>0</v>
      </c>
      <c r="G804" s="18">
        <f t="shared" si="284"/>
        <v>0</v>
      </c>
      <c r="H804" s="18">
        <v>0</v>
      </c>
      <c r="I804" s="13" t="s">
        <v>140</v>
      </c>
      <c r="J804" s="20"/>
      <c r="K804" s="12"/>
      <c r="L804" s="12"/>
      <c r="M804" s="12"/>
      <c r="N804" s="12"/>
      <c r="O804" s="12"/>
      <c r="P804" s="12"/>
      <c r="Q804" s="69"/>
    </row>
    <row r="805" spans="1:17">
      <c r="A805" s="77"/>
      <c r="B805" s="73"/>
      <c r="C805" s="88"/>
      <c r="D805" s="21" t="s">
        <v>4</v>
      </c>
      <c r="E805" s="18">
        <v>575617.52</v>
      </c>
      <c r="F805" s="18">
        <v>575617.52</v>
      </c>
      <c r="G805" s="18">
        <f t="shared" si="284"/>
        <v>0</v>
      </c>
      <c r="H805" s="18">
        <v>575617.52</v>
      </c>
      <c r="I805" s="13">
        <f t="shared" si="286"/>
        <v>100</v>
      </c>
      <c r="J805" s="20"/>
      <c r="K805" s="12"/>
      <c r="L805" s="12"/>
      <c r="M805" s="12"/>
      <c r="N805" s="12"/>
      <c r="O805" s="12"/>
      <c r="P805" s="12"/>
      <c r="Q805" s="69"/>
    </row>
    <row r="806" spans="1:17">
      <c r="A806" s="77"/>
      <c r="B806" s="73"/>
      <c r="C806" s="88"/>
      <c r="D806" s="19" t="s">
        <v>7</v>
      </c>
      <c r="E806" s="18">
        <v>0</v>
      </c>
      <c r="F806" s="18">
        <v>0</v>
      </c>
      <c r="G806" s="18">
        <f t="shared" si="284"/>
        <v>0</v>
      </c>
      <c r="H806" s="18">
        <v>0</v>
      </c>
      <c r="I806" s="13" t="s">
        <v>140</v>
      </c>
      <c r="J806" s="20"/>
      <c r="K806" s="12"/>
      <c r="L806" s="12"/>
      <c r="M806" s="12"/>
      <c r="N806" s="12"/>
      <c r="O806" s="12"/>
      <c r="P806" s="12"/>
      <c r="Q806" s="69"/>
    </row>
    <row r="807" spans="1:17" ht="25.5" customHeight="1">
      <c r="A807" s="77"/>
      <c r="B807" s="73"/>
      <c r="C807" s="88"/>
      <c r="D807" s="19" t="s">
        <v>6</v>
      </c>
      <c r="E807" s="18">
        <v>0</v>
      </c>
      <c r="F807" s="18">
        <v>0</v>
      </c>
      <c r="G807" s="18">
        <f t="shared" si="284"/>
        <v>0</v>
      </c>
      <c r="H807" s="18">
        <v>0</v>
      </c>
      <c r="I807" s="24" t="s">
        <v>140</v>
      </c>
      <c r="J807" s="25"/>
      <c r="K807" s="25"/>
      <c r="L807" s="25"/>
      <c r="M807" s="12"/>
      <c r="N807" s="12"/>
      <c r="O807" s="12"/>
      <c r="P807" s="12"/>
      <c r="Q807" s="69"/>
    </row>
    <row r="808" spans="1:17" ht="15.75" customHeight="1">
      <c r="A808" s="79" t="s">
        <v>160</v>
      </c>
      <c r="B808" s="74" t="s">
        <v>114</v>
      </c>
      <c r="C808" s="74" t="s">
        <v>115</v>
      </c>
      <c r="D808" s="5" t="s">
        <v>3</v>
      </c>
      <c r="E808" s="6">
        <f>E809+E810+E811+E812</f>
        <v>17227289.639000002</v>
      </c>
      <c r="F808" s="6">
        <f>F809+F810+F811+H812</f>
        <v>17271553.59</v>
      </c>
      <c r="G808" s="6" t="e">
        <f t="shared" ref="G808:H808" si="287">G809+G810+G811+I812</f>
        <v>#VALUE!</v>
      </c>
      <c r="H808" s="6">
        <f t="shared" si="287"/>
        <v>17026529.91</v>
      </c>
      <c r="I808" s="7">
        <f t="shared" ref="I808:I811" si="288">ROUND(H808/F808 *100,3)</f>
        <v>98.581000000000003</v>
      </c>
      <c r="J808" s="8">
        <v>37</v>
      </c>
      <c r="K808" s="8">
        <v>37</v>
      </c>
      <c r="L808" s="14">
        <f t="shared" ref="L808:L809" si="289">(K808/J808)*100</f>
        <v>100</v>
      </c>
      <c r="M808" s="8">
        <v>27</v>
      </c>
      <c r="N808" s="8">
        <v>27</v>
      </c>
      <c r="O808" s="8">
        <v>121</v>
      </c>
      <c r="P808" s="8">
        <v>121</v>
      </c>
      <c r="Q808" s="106" t="s">
        <v>294</v>
      </c>
    </row>
    <row r="809" spans="1:17">
      <c r="A809" s="79"/>
      <c r="B809" s="74"/>
      <c r="C809" s="74"/>
      <c r="D809" s="19" t="s">
        <v>5</v>
      </c>
      <c r="E809" s="18">
        <f>E814+E819+E824+E829+E834+E839+E844</f>
        <v>3417136.6</v>
      </c>
      <c r="F809" s="18">
        <f>F814+F819+F824+F829+F834+F839+F844</f>
        <v>3430905.9</v>
      </c>
      <c r="G809" s="18">
        <f t="shared" ref="G809:H809" si="290">G814+G819+G824+G829+G834+G839+G844</f>
        <v>13769.300000000003</v>
      </c>
      <c r="H809" s="18">
        <f t="shared" si="290"/>
        <v>3430905.9</v>
      </c>
      <c r="I809" s="13">
        <f t="shared" si="288"/>
        <v>100</v>
      </c>
      <c r="J809" s="11">
        <v>6</v>
      </c>
      <c r="K809" s="12">
        <v>6</v>
      </c>
      <c r="L809" s="12">
        <f t="shared" si="289"/>
        <v>100</v>
      </c>
      <c r="M809" s="12"/>
      <c r="N809" s="12"/>
      <c r="O809" s="12"/>
      <c r="P809" s="12"/>
      <c r="Q809" s="111"/>
    </row>
    <row r="810" spans="1:17">
      <c r="A810" s="79"/>
      <c r="B810" s="74"/>
      <c r="C810" s="74"/>
      <c r="D810" s="21" t="s">
        <v>4</v>
      </c>
      <c r="E810" s="44">
        <f>E815+E820+E825+E830+E835+E840+E845</f>
        <v>13725743.856000002</v>
      </c>
      <c r="F810" s="44">
        <f>F815+F820+F825+F830+F835+F840+F845</f>
        <v>13764406.110000001</v>
      </c>
      <c r="G810" s="44">
        <f t="shared" ref="G810:H810" si="291">G815+G820+G825+G830+G835+G840+G845</f>
        <v>38662.253999999841</v>
      </c>
      <c r="H810" s="44">
        <f t="shared" si="291"/>
        <v>13550344.729999999</v>
      </c>
      <c r="I810" s="13">
        <f t="shared" si="288"/>
        <v>98.444999999999993</v>
      </c>
      <c r="J810" s="20"/>
      <c r="K810" s="12"/>
      <c r="L810" s="13"/>
      <c r="M810" s="12"/>
      <c r="N810" s="12"/>
      <c r="O810" s="12"/>
      <c r="P810" s="12"/>
      <c r="Q810" s="111"/>
    </row>
    <row r="811" spans="1:17">
      <c r="A811" s="79"/>
      <c r="B811" s="74"/>
      <c r="C811" s="74"/>
      <c r="D811" s="19" t="s">
        <v>7</v>
      </c>
      <c r="E811" s="18">
        <f>E831</f>
        <v>84409.183000000005</v>
      </c>
      <c r="F811" s="18">
        <f>F831</f>
        <v>76241.58</v>
      </c>
      <c r="G811" s="18">
        <f t="shared" ref="G811:H811" si="292">G831</f>
        <v>-8167.6030000000028</v>
      </c>
      <c r="H811" s="18">
        <f t="shared" si="292"/>
        <v>45279.28</v>
      </c>
      <c r="I811" s="13">
        <f t="shared" si="288"/>
        <v>59.389000000000003</v>
      </c>
      <c r="J811" s="20"/>
      <c r="K811" s="12"/>
      <c r="L811" s="13"/>
      <c r="M811" s="12"/>
      <c r="N811" s="12"/>
      <c r="O811" s="12"/>
      <c r="P811" s="12"/>
      <c r="Q811" s="111"/>
    </row>
    <row r="812" spans="1:17" ht="72" customHeight="1">
      <c r="A812" s="79"/>
      <c r="B812" s="74"/>
      <c r="C812" s="74"/>
      <c r="D812" s="18" t="s">
        <v>6</v>
      </c>
      <c r="E812" s="18">
        <f>E817</f>
        <v>0</v>
      </c>
      <c r="F812" s="18">
        <f>F817</f>
        <v>0</v>
      </c>
      <c r="G812" s="18">
        <f>H812-E812</f>
        <v>0</v>
      </c>
      <c r="H812" s="18">
        <f>F817</f>
        <v>0</v>
      </c>
      <c r="I812" s="13" t="s">
        <v>140</v>
      </c>
      <c r="J812" s="12"/>
      <c r="K812" s="12"/>
      <c r="L812" s="13"/>
      <c r="M812" s="12"/>
      <c r="N812" s="12"/>
      <c r="O812" s="12"/>
      <c r="P812" s="12"/>
      <c r="Q812" s="112"/>
    </row>
    <row r="813" spans="1:17" ht="21" customHeight="1">
      <c r="A813" s="77"/>
      <c r="B813" s="73" t="s">
        <v>195</v>
      </c>
      <c r="C813" s="73" t="s">
        <v>115</v>
      </c>
      <c r="D813" s="5" t="s">
        <v>3</v>
      </c>
      <c r="E813" s="18">
        <f>E814+E815+E816+E817</f>
        <v>5618206.3829999994</v>
      </c>
      <c r="F813" s="18">
        <f>F814+F815+F816+F817</f>
        <v>5730680.4399999995</v>
      </c>
      <c r="G813" s="18">
        <f t="shared" ref="G813" si="293">F813-E813</f>
        <v>112474.05700000003</v>
      </c>
      <c r="H813" s="18">
        <f>H814+H815+H816+H817</f>
        <v>5730680.4399999995</v>
      </c>
      <c r="I813" s="13">
        <f t="shared" ref="I813:I815" si="294">ROUND(H813/F813 *100,3)</f>
        <v>100</v>
      </c>
      <c r="J813" s="11">
        <v>2</v>
      </c>
      <c r="K813" s="12">
        <v>2</v>
      </c>
      <c r="L813" s="12">
        <f t="shared" ref="L813" si="295">(K813/J813)*100</f>
        <v>100</v>
      </c>
      <c r="M813" s="12">
        <v>2</v>
      </c>
      <c r="N813" s="12">
        <v>2</v>
      </c>
      <c r="O813" s="12">
        <v>14</v>
      </c>
      <c r="P813" s="12">
        <v>14</v>
      </c>
      <c r="Q813" s="69"/>
    </row>
    <row r="814" spans="1:17">
      <c r="A814" s="77"/>
      <c r="B814" s="73"/>
      <c r="C814" s="73"/>
      <c r="D814" s="19" t="s">
        <v>5</v>
      </c>
      <c r="E814" s="18">
        <v>3383756.5</v>
      </c>
      <c r="F814" s="18">
        <v>3383756.5</v>
      </c>
      <c r="G814" s="18">
        <f t="shared" ref="G814:G847" si="296">F814-E814</f>
        <v>0</v>
      </c>
      <c r="H814" s="18">
        <v>3383756.5</v>
      </c>
      <c r="I814" s="13">
        <f t="shared" si="294"/>
        <v>100</v>
      </c>
      <c r="J814" s="20"/>
      <c r="K814" s="12"/>
      <c r="L814" s="12"/>
      <c r="M814" s="12"/>
      <c r="N814" s="12"/>
      <c r="O814" s="12"/>
      <c r="P814" s="12"/>
      <c r="Q814" s="69"/>
    </row>
    <row r="815" spans="1:17">
      <c r="A815" s="77"/>
      <c r="B815" s="73"/>
      <c r="C815" s="73"/>
      <c r="D815" s="21" t="s">
        <v>4</v>
      </c>
      <c r="E815" s="18">
        <v>2234449.8829999999</v>
      </c>
      <c r="F815" s="18">
        <v>2346923.94</v>
      </c>
      <c r="G815" s="18">
        <f t="shared" si="296"/>
        <v>112474.05700000003</v>
      </c>
      <c r="H815" s="18">
        <v>2346923.94</v>
      </c>
      <c r="I815" s="13">
        <f t="shared" si="294"/>
        <v>100</v>
      </c>
      <c r="J815" s="20"/>
      <c r="K815" s="12"/>
      <c r="L815" s="12"/>
      <c r="M815" s="12"/>
      <c r="N815" s="12"/>
      <c r="O815" s="12"/>
      <c r="P815" s="12"/>
      <c r="Q815" s="69"/>
    </row>
    <row r="816" spans="1:17">
      <c r="A816" s="77"/>
      <c r="B816" s="73"/>
      <c r="C816" s="73"/>
      <c r="D816" s="19" t="s">
        <v>7</v>
      </c>
      <c r="E816" s="23">
        <v>0</v>
      </c>
      <c r="F816" s="23">
        <v>0</v>
      </c>
      <c r="G816" s="18">
        <f t="shared" si="296"/>
        <v>0</v>
      </c>
      <c r="H816" s="23">
        <v>0</v>
      </c>
      <c r="I816" s="13" t="s">
        <v>140</v>
      </c>
      <c r="J816" s="20"/>
      <c r="K816" s="12"/>
      <c r="L816" s="12"/>
      <c r="M816" s="12"/>
      <c r="N816" s="12"/>
      <c r="O816" s="12"/>
      <c r="P816" s="12"/>
      <c r="Q816" s="69"/>
    </row>
    <row r="817" spans="1:17" ht="25.5" customHeight="1">
      <c r="A817" s="77"/>
      <c r="B817" s="73"/>
      <c r="C817" s="73"/>
      <c r="D817" s="23" t="s">
        <v>6</v>
      </c>
      <c r="E817" s="23">
        <v>0</v>
      </c>
      <c r="F817" s="23">
        <v>0</v>
      </c>
      <c r="G817" s="23">
        <f t="shared" si="296"/>
        <v>0</v>
      </c>
      <c r="H817" s="23">
        <v>0</v>
      </c>
      <c r="I817" s="24" t="s">
        <v>140</v>
      </c>
      <c r="J817" s="12"/>
      <c r="K817" s="12"/>
      <c r="L817" s="12"/>
      <c r="M817" s="12"/>
      <c r="N817" s="12"/>
      <c r="O817" s="12"/>
      <c r="P817" s="12"/>
      <c r="Q817" s="69"/>
    </row>
    <row r="818" spans="1:17">
      <c r="A818" s="77"/>
      <c r="B818" s="73" t="s">
        <v>196</v>
      </c>
      <c r="C818" s="73" t="s">
        <v>115</v>
      </c>
      <c r="D818" s="5" t="s">
        <v>3</v>
      </c>
      <c r="E818" s="18">
        <f>E819+E820+E821+E822</f>
        <v>43112.577999999994</v>
      </c>
      <c r="F818" s="18">
        <f>F819+F820+F821+F822</f>
        <v>57464.100000000006</v>
      </c>
      <c r="G818" s="18">
        <f t="shared" si="296"/>
        <v>14351.522000000012</v>
      </c>
      <c r="H818" s="18">
        <f>H819+H820+H821+H822</f>
        <v>57394.100000000006</v>
      </c>
      <c r="I818" s="13">
        <f t="shared" ref="I818:I820" si="297">ROUND(H818/F818 *100,3)</f>
        <v>99.878</v>
      </c>
      <c r="J818" s="11">
        <v>1</v>
      </c>
      <c r="K818" s="12">
        <v>1</v>
      </c>
      <c r="L818" s="12">
        <f t="shared" ref="L818:L843" si="298">(K818/J818)*100</f>
        <v>100</v>
      </c>
      <c r="M818" s="12">
        <v>3</v>
      </c>
      <c r="N818" s="12">
        <v>3</v>
      </c>
      <c r="O818" s="12">
        <v>12</v>
      </c>
      <c r="P818" s="12">
        <v>12</v>
      </c>
      <c r="Q818" s="69"/>
    </row>
    <row r="819" spans="1:17">
      <c r="A819" s="77"/>
      <c r="B819" s="73"/>
      <c r="C819" s="73"/>
      <c r="D819" s="19" t="s">
        <v>5</v>
      </c>
      <c r="E819" s="18">
        <v>33380.1</v>
      </c>
      <c r="F819" s="18">
        <v>47149.4</v>
      </c>
      <c r="G819" s="18">
        <f t="shared" si="296"/>
        <v>13769.300000000003</v>
      </c>
      <c r="H819" s="18">
        <v>47149.4</v>
      </c>
      <c r="I819" s="13">
        <f t="shared" si="297"/>
        <v>100</v>
      </c>
      <c r="J819" s="20"/>
      <c r="K819" s="12"/>
      <c r="L819" s="12"/>
      <c r="M819" s="12"/>
      <c r="N819" s="12"/>
      <c r="O819" s="12"/>
      <c r="P819" s="12"/>
      <c r="Q819" s="69"/>
    </row>
    <row r="820" spans="1:17">
      <c r="A820" s="77"/>
      <c r="B820" s="73"/>
      <c r="C820" s="73"/>
      <c r="D820" s="21" t="s">
        <v>4</v>
      </c>
      <c r="E820" s="18">
        <v>9732.4779999999992</v>
      </c>
      <c r="F820" s="18">
        <v>10314.700000000001</v>
      </c>
      <c r="G820" s="18">
        <f t="shared" si="296"/>
        <v>582.22200000000157</v>
      </c>
      <c r="H820" s="18">
        <v>10244.700000000001</v>
      </c>
      <c r="I820" s="13">
        <f t="shared" si="297"/>
        <v>99.320999999999998</v>
      </c>
      <c r="J820" s="20"/>
      <c r="K820" s="12"/>
      <c r="L820" s="12"/>
      <c r="M820" s="12"/>
      <c r="N820" s="12"/>
      <c r="O820" s="12"/>
      <c r="P820" s="12"/>
      <c r="Q820" s="69"/>
    </row>
    <row r="821" spans="1:17" ht="16.5" customHeight="1">
      <c r="A821" s="77"/>
      <c r="B821" s="73"/>
      <c r="C821" s="73"/>
      <c r="D821" s="19" t="s">
        <v>7</v>
      </c>
      <c r="E821" s="18">
        <v>0</v>
      </c>
      <c r="F821" s="18">
        <v>0</v>
      </c>
      <c r="G821" s="18">
        <f t="shared" si="296"/>
        <v>0</v>
      </c>
      <c r="H821" s="18">
        <v>0</v>
      </c>
      <c r="I821" s="13" t="s">
        <v>140</v>
      </c>
      <c r="J821" s="20"/>
      <c r="K821" s="12"/>
      <c r="L821" s="12"/>
      <c r="M821" s="12"/>
      <c r="N821" s="12"/>
      <c r="O821" s="12"/>
      <c r="P821" s="12"/>
      <c r="Q821" s="69"/>
    </row>
    <row r="822" spans="1:17" ht="24.75" customHeight="1">
      <c r="A822" s="77"/>
      <c r="B822" s="73"/>
      <c r="C822" s="73"/>
      <c r="D822" s="18" t="s">
        <v>6</v>
      </c>
      <c r="E822" s="18">
        <v>0</v>
      </c>
      <c r="F822" s="18">
        <v>0</v>
      </c>
      <c r="G822" s="18">
        <f t="shared" si="296"/>
        <v>0</v>
      </c>
      <c r="H822" s="18">
        <v>0</v>
      </c>
      <c r="I822" s="13" t="s">
        <v>140</v>
      </c>
      <c r="J822" s="12"/>
      <c r="K822" s="12"/>
      <c r="L822" s="12"/>
      <c r="M822" s="12"/>
      <c r="N822" s="12"/>
      <c r="O822" s="12"/>
      <c r="P822" s="12"/>
      <c r="Q822" s="69"/>
    </row>
    <row r="823" spans="1:17" ht="18.75" customHeight="1">
      <c r="A823" s="89"/>
      <c r="B823" s="73" t="s">
        <v>117</v>
      </c>
      <c r="C823" s="73" t="s">
        <v>115</v>
      </c>
      <c r="D823" s="5" t="s">
        <v>3</v>
      </c>
      <c r="E823" s="18">
        <f>E824+E825+E826+E827</f>
        <v>146946.614</v>
      </c>
      <c r="F823" s="18">
        <f>F824+F825+F826+F827</f>
        <v>146946.614</v>
      </c>
      <c r="G823" s="18">
        <f t="shared" ref="G823" si="299">F823-E823</f>
        <v>0</v>
      </c>
      <c r="H823" s="18">
        <f>H824+H825+H826+H827</f>
        <v>146946.614</v>
      </c>
      <c r="I823" s="13">
        <f t="shared" ref="I823" si="300">ROUND(H823/F823 *100,3)</f>
        <v>100</v>
      </c>
      <c r="J823" s="11">
        <v>2</v>
      </c>
      <c r="K823" s="12">
        <v>2</v>
      </c>
      <c r="L823" s="12">
        <f t="shared" si="298"/>
        <v>100</v>
      </c>
      <c r="M823" s="12">
        <v>6</v>
      </c>
      <c r="N823" s="12">
        <v>6</v>
      </c>
      <c r="O823" s="12">
        <v>52</v>
      </c>
      <c r="P823" s="12">
        <v>52</v>
      </c>
      <c r="Q823" s="69"/>
    </row>
    <row r="824" spans="1:17">
      <c r="A824" s="89"/>
      <c r="B824" s="73"/>
      <c r="C824" s="73"/>
      <c r="D824" s="19" t="s">
        <v>5</v>
      </c>
      <c r="E824" s="18">
        <v>0</v>
      </c>
      <c r="F824" s="18">
        <v>0</v>
      </c>
      <c r="G824" s="18">
        <f t="shared" si="296"/>
        <v>0</v>
      </c>
      <c r="H824" s="18">
        <v>0</v>
      </c>
      <c r="I824" s="13" t="s">
        <v>140</v>
      </c>
      <c r="J824" s="20"/>
      <c r="K824" s="12"/>
      <c r="L824" s="12"/>
      <c r="M824" s="12"/>
      <c r="N824" s="12"/>
      <c r="O824" s="12"/>
      <c r="P824" s="12"/>
      <c r="Q824" s="69"/>
    </row>
    <row r="825" spans="1:17">
      <c r="A825" s="89"/>
      <c r="B825" s="73"/>
      <c r="C825" s="73"/>
      <c r="D825" s="21" t="s">
        <v>4</v>
      </c>
      <c r="E825" s="18">
        <v>146946.614</v>
      </c>
      <c r="F825" s="18">
        <v>146946.614</v>
      </c>
      <c r="G825" s="18">
        <f t="shared" si="296"/>
        <v>0</v>
      </c>
      <c r="H825" s="18">
        <v>146946.614</v>
      </c>
      <c r="I825" s="13">
        <f t="shared" ref="I825" si="301">ROUND(H825/F825 *100,3)</f>
        <v>100</v>
      </c>
      <c r="J825" s="20"/>
      <c r="K825" s="12"/>
      <c r="L825" s="12"/>
      <c r="M825" s="12"/>
      <c r="N825" s="12"/>
      <c r="O825" s="12"/>
      <c r="P825" s="12"/>
      <c r="Q825" s="69"/>
    </row>
    <row r="826" spans="1:17">
      <c r="A826" s="89"/>
      <c r="B826" s="73"/>
      <c r="C826" s="73"/>
      <c r="D826" s="19" t="s">
        <v>7</v>
      </c>
      <c r="E826" s="18">
        <v>0</v>
      </c>
      <c r="F826" s="18">
        <v>0</v>
      </c>
      <c r="G826" s="18">
        <f t="shared" si="296"/>
        <v>0</v>
      </c>
      <c r="H826" s="18">
        <v>0</v>
      </c>
      <c r="I826" s="13" t="s">
        <v>140</v>
      </c>
      <c r="J826" s="20"/>
      <c r="K826" s="12"/>
      <c r="L826" s="12"/>
      <c r="M826" s="12"/>
      <c r="N826" s="12"/>
      <c r="O826" s="12"/>
      <c r="P826" s="12"/>
      <c r="Q826" s="69"/>
    </row>
    <row r="827" spans="1:17" ht="24" customHeight="1">
      <c r="A827" s="89"/>
      <c r="B827" s="73"/>
      <c r="C827" s="73"/>
      <c r="D827" s="23" t="s">
        <v>6</v>
      </c>
      <c r="E827" s="23">
        <v>0</v>
      </c>
      <c r="F827" s="23">
        <v>0</v>
      </c>
      <c r="G827" s="23">
        <f t="shared" si="296"/>
        <v>0</v>
      </c>
      <c r="H827" s="23">
        <v>0</v>
      </c>
      <c r="I827" s="24" t="s">
        <v>140</v>
      </c>
      <c r="J827" s="25"/>
      <c r="K827" s="25"/>
      <c r="L827" s="25"/>
      <c r="M827" s="25"/>
      <c r="N827" s="25"/>
      <c r="O827" s="25"/>
      <c r="P827" s="25"/>
      <c r="Q827" s="70"/>
    </row>
    <row r="828" spans="1:17" ht="24.75" customHeight="1">
      <c r="A828" s="77"/>
      <c r="B828" s="73" t="s">
        <v>116</v>
      </c>
      <c r="C828" s="73" t="s">
        <v>115</v>
      </c>
      <c r="D828" s="5" t="s">
        <v>3</v>
      </c>
      <c r="E828" s="18">
        <f>E829+E830+E831+E832</f>
        <v>2538197.3260000004</v>
      </c>
      <c r="F828" s="18">
        <f>F829+F830+F831+F832</f>
        <v>2541386.2400000002</v>
      </c>
      <c r="G828" s="18">
        <f t="shared" si="296"/>
        <v>3188.9139999998733</v>
      </c>
      <c r="H828" s="18">
        <f>H829+H830+H831+H832</f>
        <v>2364890.9899999998</v>
      </c>
      <c r="I828" s="13">
        <f t="shared" ref="I828:I831" si="302">ROUND(H828/F828 *100,3)</f>
        <v>93.055000000000007</v>
      </c>
      <c r="J828" s="11">
        <v>6</v>
      </c>
      <c r="K828" s="12">
        <v>6</v>
      </c>
      <c r="L828" s="12">
        <f t="shared" si="298"/>
        <v>100</v>
      </c>
      <c r="M828" s="12">
        <v>2</v>
      </c>
      <c r="N828" s="12">
        <v>2</v>
      </c>
      <c r="O828" s="12">
        <v>6</v>
      </c>
      <c r="P828" s="12">
        <v>6</v>
      </c>
      <c r="Q828" s="69"/>
    </row>
    <row r="829" spans="1:17">
      <c r="A829" s="77"/>
      <c r="B829" s="73"/>
      <c r="C829" s="73"/>
      <c r="D829" s="19" t="s">
        <v>5</v>
      </c>
      <c r="E829" s="18">
        <v>0</v>
      </c>
      <c r="F829" s="18">
        <v>0</v>
      </c>
      <c r="G829" s="18">
        <f t="shared" si="296"/>
        <v>0</v>
      </c>
      <c r="H829" s="18">
        <v>0</v>
      </c>
      <c r="I829" s="13" t="s">
        <v>140</v>
      </c>
      <c r="J829" s="20"/>
      <c r="K829" s="12"/>
      <c r="L829" s="13"/>
      <c r="M829" s="12"/>
      <c r="N829" s="12"/>
      <c r="O829" s="12"/>
      <c r="P829" s="12"/>
      <c r="Q829" s="69"/>
    </row>
    <row r="830" spans="1:17">
      <c r="A830" s="77"/>
      <c r="B830" s="73"/>
      <c r="C830" s="73"/>
      <c r="D830" s="21" t="s">
        <v>4</v>
      </c>
      <c r="E830" s="18">
        <v>2453788.1430000002</v>
      </c>
      <c r="F830" s="18">
        <v>2465144.66</v>
      </c>
      <c r="G830" s="18">
        <f t="shared" si="296"/>
        <v>11356.516999999993</v>
      </c>
      <c r="H830" s="18">
        <v>2319611.71</v>
      </c>
      <c r="I830" s="13">
        <f t="shared" si="302"/>
        <v>94.096000000000004</v>
      </c>
      <c r="J830" s="20"/>
      <c r="K830" s="12"/>
      <c r="L830" s="13"/>
      <c r="M830" s="12"/>
      <c r="N830" s="12"/>
      <c r="O830" s="12"/>
      <c r="P830" s="12"/>
      <c r="Q830" s="69"/>
    </row>
    <row r="831" spans="1:17">
      <c r="A831" s="77"/>
      <c r="B831" s="73"/>
      <c r="C831" s="73"/>
      <c r="D831" s="19" t="s">
        <v>7</v>
      </c>
      <c r="E831" s="18">
        <v>84409.183000000005</v>
      </c>
      <c r="F831" s="18">
        <v>76241.58</v>
      </c>
      <c r="G831" s="18">
        <f t="shared" si="296"/>
        <v>-8167.6030000000028</v>
      </c>
      <c r="H831" s="18">
        <v>45279.28</v>
      </c>
      <c r="I831" s="13">
        <f t="shared" si="302"/>
        <v>59.389000000000003</v>
      </c>
      <c r="J831" s="20"/>
      <c r="K831" s="12"/>
      <c r="L831" s="13"/>
      <c r="M831" s="12"/>
      <c r="N831" s="12"/>
      <c r="O831" s="12"/>
      <c r="P831" s="12"/>
      <c r="Q831" s="69"/>
    </row>
    <row r="832" spans="1:17" ht="24" customHeight="1">
      <c r="A832" s="77"/>
      <c r="B832" s="73"/>
      <c r="C832" s="73"/>
      <c r="D832" s="18" t="s">
        <v>6</v>
      </c>
      <c r="E832" s="18">
        <v>0</v>
      </c>
      <c r="F832" s="18">
        <v>0</v>
      </c>
      <c r="G832" s="18">
        <f t="shared" si="296"/>
        <v>0</v>
      </c>
      <c r="H832" s="18">
        <v>0</v>
      </c>
      <c r="I832" s="13" t="s">
        <v>140</v>
      </c>
      <c r="J832" s="12"/>
      <c r="K832" s="12"/>
      <c r="L832" s="13"/>
      <c r="M832" s="12"/>
      <c r="N832" s="12"/>
      <c r="O832" s="12"/>
      <c r="P832" s="12"/>
      <c r="Q832" s="69"/>
    </row>
    <row r="833" spans="1:17" ht="19.5" customHeight="1">
      <c r="A833" s="77"/>
      <c r="B833" s="73" t="s">
        <v>216</v>
      </c>
      <c r="C833" s="73" t="s">
        <v>115</v>
      </c>
      <c r="D833" s="5" t="s">
        <v>3</v>
      </c>
      <c r="E833" s="18">
        <f>E834+E835+E836+E837</f>
        <v>3932410.679</v>
      </c>
      <c r="F833" s="18">
        <f>F834+F835+F836+F837</f>
        <v>3892407.0559999999</v>
      </c>
      <c r="G833" s="18">
        <f t="shared" ref="G833:G837" si="303">F833-E833</f>
        <v>-40003.623000000138</v>
      </c>
      <c r="H833" s="18">
        <f>H834+H835+H836+H837</f>
        <v>3862313.73</v>
      </c>
      <c r="I833" s="13">
        <f t="shared" ref="I833:I835" si="304">ROUND(H833/F833 *100,3)</f>
        <v>99.227000000000004</v>
      </c>
      <c r="J833" s="11">
        <v>5</v>
      </c>
      <c r="K833" s="12">
        <v>5</v>
      </c>
      <c r="L833" s="12">
        <f>K833/J833*100</f>
        <v>100</v>
      </c>
      <c r="M833" s="12">
        <v>6</v>
      </c>
      <c r="N833" s="12">
        <v>6</v>
      </c>
      <c r="O833" s="12">
        <v>19</v>
      </c>
      <c r="P833" s="12">
        <v>19</v>
      </c>
      <c r="Q833" s="69"/>
    </row>
    <row r="834" spans="1:17">
      <c r="A834" s="77"/>
      <c r="B834" s="73"/>
      <c r="C834" s="73"/>
      <c r="D834" s="19" t="s">
        <v>5</v>
      </c>
      <c r="E834" s="18">
        <v>0</v>
      </c>
      <c r="F834" s="18">
        <v>0</v>
      </c>
      <c r="G834" s="18">
        <f t="shared" si="303"/>
        <v>0</v>
      </c>
      <c r="H834" s="18">
        <v>0</v>
      </c>
      <c r="I834" s="13" t="s">
        <v>140</v>
      </c>
      <c r="J834" s="20"/>
      <c r="K834" s="12"/>
      <c r="L834" s="13"/>
      <c r="M834" s="12"/>
      <c r="N834" s="12"/>
      <c r="O834" s="12"/>
      <c r="P834" s="12"/>
      <c r="Q834" s="69"/>
    </row>
    <row r="835" spans="1:17">
      <c r="A835" s="77"/>
      <c r="B835" s="73"/>
      <c r="C835" s="73"/>
      <c r="D835" s="21" t="s">
        <v>4</v>
      </c>
      <c r="E835" s="18">
        <v>3932410.679</v>
      </c>
      <c r="F835" s="18">
        <v>3892407.0559999999</v>
      </c>
      <c r="G835" s="18">
        <f t="shared" si="303"/>
        <v>-40003.623000000138</v>
      </c>
      <c r="H835" s="18">
        <v>3862313.73</v>
      </c>
      <c r="I835" s="13">
        <f t="shared" si="304"/>
        <v>99.227000000000004</v>
      </c>
      <c r="J835" s="20"/>
      <c r="K835" s="12"/>
      <c r="L835" s="13"/>
      <c r="M835" s="12"/>
      <c r="N835" s="12"/>
      <c r="O835" s="12"/>
      <c r="P835" s="12"/>
      <c r="Q835" s="69"/>
    </row>
    <row r="836" spans="1:17">
      <c r="A836" s="77"/>
      <c r="B836" s="73"/>
      <c r="C836" s="73"/>
      <c r="D836" s="19" t="s">
        <v>7</v>
      </c>
      <c r="E836" s="18">
        <v>0</v>
      </c>
      <c r="F836" s="18">
        <v>0</v>
      </c>
      <c r="G836" s="18">
        <f t="shared" si="303"/>
        <v>0</v>
      </c>
      <c r="H836" s="18">
        <v>0</v>
      </c>
      <c r="I836" s="13" t="s">
        <v>143</v>
      </c>
      <c r="J836" s="20"/>
      <c r="K836" s="12"/>
      <c r="L836" s="13"/>
      <c r="M836" s="12"/>
      <c r="N836" s="12"/>
      <c r="O836" s="12"/>
      <c r="P836" s="12"/>
      <c r="Q836" s="69"/>
    </row>
    <row r="837" spans="1:17" ht="22.5">
      <c r="A837" s="77"/>
      <c r="B837" s="73"/>
      <c r="C837" s="73"/>
      <c r="D837" s="18" t="s">
        <v>6</v>
      </c>
      <c r="E837" s="18">
        <v>0</v>
      </c>
      <c r="F837" s="18">
        <v>0</v>
      </c>
      <c r="G837" s="18">
        <f t="shared" si="303"/>
        <v>0</v>
      </c>
      <c r="H837" s="18">
        <v>0</v>
      </c>
      <c r="I837" s="13" t="s">
        <v>140</v>
      </c>
      <c r="J837" s="12"/>
      <c r="K837" s="12"/>
      <c r="L837" s="13"/>
      <c r="M837" s="12"/>
      <c r="N837" s="12"/>
      <c r="O837" s="12"/>
      <c r="P837" s="12"/>
      <c r="Q837" s="69"/>
    </row>
    <row r="838" spans="1:17" ht="22.5" customHeight="1">
      <c r="A838" s="77"/>
      <c r="B838" s="73" t="s">
        <v>271</v>
      </c>
      <c r="C838" s="73" t="s">
        <v>115</v>
      </c>
      <c r="D838" s="5" t="s">
        <v>3</v>
      </c>
      <c r="E838" s="18">
        <f>E839+E840+E841+E842</f>
        <v>4605517.8490000004</v>
      </c>
      <c r="F838" s="18">
        <f>F839+F840+F841+F842</f>
        <v>4569851.1100000003</v>
      </c>
      <c r="G838" s="18">
        <f t="shared" ref="G838" si="305">F838-E838</f>
        <v>-35666.73900000006</v>
      </c>
      <c r="H838" s="18">
        <v>4532528.28</v>
      </c>
      <c r="I838" s="13">
        <f t="shared" ref="I838" si="306">ROUND(H838/F838 *100,3)</f>
        <v>99.183000000000007</v>
      </c>
      <c r="J838" s="11">
        <v>14</v>
      </c>
      <c r="K838" s="12">
        <v>14</v>
      </c>
      <c r="L838" s="12">
        <f t="shared" ref="L838" si="307">(K838/J838)*100</f>
        <v>100</v>
      </c>
      <c r="M838" s="12">
        <v>6</v>
      </c>
      <c r="N838" s="12">
        <v>6</v>
      </c>
      <c r="O838" s="12">
        <v>18</v>
      </c>
      <c r="P838" s="12">
        <v>18</v>
      </c>
      <c r="Q838" s="69"/>
    </row>
    <row r="839" spans="1:17">
      <c r="A839" s="77"/>
      <c r="B839" s="73"/>
      <c r="C839" s="73"/>
      <c r="D839" s="19" t="s">
        <v>5</v>
      </c>
      <c r="E839" s="18">
        <v>0</v>
      </c>
      <c r="F839" s="18">
        <v>0</v>
      </c>
      <c r="G839" s="18">
        <f t="shared" si="296"/>
        <v>0</v>
      </c>
      <c r="H839" s="18">
        <v>0</v>
      </c>
      <c r="I839" s="13" t="s">
        <v>140</v>
      </c>
      <c r="J839" s="20"/>
      <c r="K839" s="12"/>
      <c r="L839" s="12"/>
      <c r="M839" s="12"/>
      <c r="N839" s="12"/>
      <c r="O839" s="12"/>
      <c r="P839" s="12"/>
      <c r="Q839" s="69"/>
    </row>
    <row r="840" spans="1:17">
      <c r="A840" s="77"/>
      <c r="B840" s="73"/>
      <c r="C840" s="73"/>
      <c r="D840" s="21" t="s">
        <v>4</v>
      </c>
      <c r="E840" s="18">
        <v>4605517.8490000004</v>
      </c>
      <c r="F840" s="18">
        <v>4569851.1100000003</v>
      </c>
      <c r="G840" s="18">
        <f t="shared" si="296"/>
        <v>-35666.73900000006</v>
      </c>
      <c r="H840" s="18">
        <v>4532528.28</v>
      </c>
      <c r="I840" s="13">
        <f t="shared" ref="I840" si="308">ROUND(H840/F840 *100,3)</f>
        <v>99.183000000000007</v>
      </c>
      <c r="J840" s="20"/>
      <c r="K840" s="12"/>
      <c r="L840" s="12"/>
      <c r="M840" s="12"/>
      <c r="N840" s="12"/>
      <c r="O840" s="12"/>
      <c r="P840" s="12"/>
      <c r="Q840" s="69"/>
    </row>
    <row r="841" spans="1:17">
      <c r="A841" s="77"/>
      <c r="B841" s="73"/>
      <c r="C841" s="73"/>
      <c r="D841" s="19" t="s">
        <v>7</v>
      </c>
      <c r="E841" s="18">
        <v>0</v>
      </c>
      <c r="F841" s="18">
        <v>0</v>
      </c>
      <c r="G841" s="18">
        <f t="shared" si="296"/>
        <v>0</v>
      </c>
      <c r="H841" s="18">
        <v>0</v>
      </c>
      <c r="I841" s="13" t="s">
        <v>140</v>
      </c>
      <c r="J841" s="20"/>
      <c r="K841" s="12"/>
      <c r="L841" s="12"/>
      <c r="M841" s="12"/>
      <c r="N841" s="12"/>
      <c r="O841" s="12"/>
      <c r="P841" s="12"/>
      <c r="Q841" s="69"/>
    </row>
    <row r="842" spans="1:17" ht="22.5">
      <c r="A842" s="77"/>
      <c r="B842" s="73"/>
      <c r="C842" s="73"/>
      <c r="D842" s="23" t="s">
        <v>6</v>
      </c>
      <c r="E842" s="23">
        <v>0</v>
      </c>
      <c r="F842" s="23">
        <v>0</v>
      </c>
      <c r="G842" s="23">
        <f t="shared" si="296"/>
        <v>0</v>
      </c>
      <c r="H842" s="23">
        <v>0</v>
      </c>
      <c r="I842" s="24" t="s">
        <v>140</v>
      </c>
      <c r="J842" s="25"/>
      <c r="K842" s="25"/>
      <c r="L842" s="25"/>
      <c r="M842" s="25"/>
      <c r="N842" s="12"/>
      <c r="O842" s="12"/>
      <c r="P842" s="12"/>
      <c r="Q842" s="69"/>
    </row>
    <row r="843" spans="1:17" ht="24" customHeight="1">
      <c r="A843" s="77"/>
      <c r="B843" s="73" t="s">
        <v>118</v>
      </c>
      <c r="C843" s="73" t="s">
        <v>115</v>
      </c>
      <c r="D843" s="5" t="s">
        <v>3</v>
      </c>
      <c r="E843" s="18">
        <f>E844+E845+E846+E847</f>
        <v>342898.21</v>
      </c>
      <c r="F843" s="18">
        <f>F844+F845+F846+F847</f>
        <v>332818.03000000003</v>
      </c>
      <c r="G843" s="18">
        <f t="shared" ref="G843" si="309">F843-E843</f>
        <v>-10080.179999999993</v>
      </c>
      <c r="H843" s="18">
        <f>H844+H845+H846+H847</f>
        <v>331775.75599999999</v>
      </c>
      <c r="I843" s="13">
        <f t="shared" ref="I843:I845" si="310">ROUND(H843/F843 *100,3)</f>
        <v>99.686999999999998</v>
      </c>
      <c r="J843" s="11">
        <v>1</v>
      </c>
      <c r="K843" s="12">
        <v>1</v>
      </c>
      <c r="L843" s="12">
        <f t="shared" si="298"/>
        <v>100</v>
      </c>
      <c r="M843" s="12">
        <v>2</v>
      </c>
      <c r="N843" s="12">
        <v>2</v>
      </c>
      <c r="O843" s="12">
        <v>0</v>
      </c>
      <c r="P843" s="12">
        <v>0</v>
      </c>
      <c r="Q843" s="69"/>
    </row>
    <row r="844" spans="1:17">
      <c r="A844" s="77"/>
      <c r="B844" s="73"/>
      <c r="C844" s="73"/>
      <c r="D844" s="19" t="s">
        <v>5</v>
      </c>
      <c r="E844" s="18">
        <v>0</v>
      </c>
      <c r="F844" s="18">
        <v>0</v>
      </c>
      <c r="G844" s="18">
        <f t="shared" si="296"/>
        <v>0</v>
      </c>
      <c r="H844" s="18">
        <v>0</v>
      </c>
      <c r="I844" s="13" t="s">
        <v>140</v>
      </c>
      <c r="J844" s="20"/>
      <c r="K844" s="12"/>
      <c r="L844" s="14"/>
      <c r="M844" s="12"/>
      <c r="N844" s="12"/>
      <c r="O844" s="12"/>
      <c r="P844" s="12"/>
      <c r="Q844" s="69"/>
    </row>
    <row r="845" spans="1:17">
      <c r="A845" s="77"/>
      <c r="B845" s="73"/>
      <c r="C845" s="73"/>
      <c r="D845" s="21" t="s">
        <v>4</v>
      </c>
      <c r="E845" s="18">
        <v>342898.21</v>
      </c>
      <c r="F845" s="18">
        <v>332818.03000000003</v>
      </c>
      <c r="G845" s="18">
        <f t="shared" si="296"/>
        <v>-10080.179999999993</v>
      </c>
      <c r="H845" s="18">
        <v>331775.75599999999</v>
      </c>
      <c r="I845" s="13">
        <f t="shared" si="310"/>
        <v>99.686999999999998</v>
      </c>
      <c r="J845" s="20"/>
      <c r="K845" s="12"/>
      <c r="L845" s="14"/>
      <c r="M845" s="12"/>
      <c r="N845" s="12"/>
      <c r="O845" s="12"/>
      <c r="P845" s="12"/>
      <c r="Q845" s="69"/>
    </row>
    <row r="846" spans="1:17">
      <c r="A846" s="77"/>
      <c r="B846" s="73"/>
      <c r="C846" s="73"/>
      <c r="D846" s="19" t="s">
        <v>7</v>
      </c>
      <c r="E846" s="18">
        <v>0</v>
      </c>
      <c r="F846" s="18">
        <v>0</v>
      </c>
      <c r="G846" s="18">
        <f t="shared" si="296"/>
        <v>0</v>
      </c>
      <c r="H846" s="18">
        <v>0</v>
      </c>
      <c r="I846" s="13" t="s">
        <v>140</v>
      </c>
      <c r="J846" s="20"/>
      <c r="K846" s="12"/>
      <c r="L846" s="14"/>
      <c r="M846" s="12"/>
      <c r="N846" s="12"/>
      <c r="O846" s="12"/>
      <c r="P846" s="12"/>
      <c r="Q846" s="69"/>
    </row>
    <row r="847" spans="1:17" ht="22.5" customHeight="1">
      <c r="A847" s="77"/>
      <c r="B847" s="73"/>
      <c r="C847" s="73"/>
      <c r="D847" s="23" t="s">
        <v>6</v>
      </c>
      <c r="E847" s="23">
        <v>0</v>
      </c>
      <c r="F847" s="23">
        <v>0</v>
      </c>
      <c r="G847" s="23">
        <f t="shared" si="296"/>
        <v>0</v>
      </c>
      <c r="H847" s="23">
        <v>0</v>
      </c>
      <c r="I847" s="24" t="s">
        <v>140</v>
      </c>
      <c r="J847" s="25"/>
      <c r="K847" s="12"/>
      <c r="L847" s="14"/>
      <c r="M847" s="12"/>
      <c r="N847" s="12"/>
      <c r="O847" s="12"/>
      <c r="P847" s="12"/>
      <c r="Q847" s="69"/>
    </row>
    <row r="848" spans="1:17" s="30" customFormat="1" ht="23.25" customHeight="1">
      <c r="A848" s="79" t="s">
        <v>161</v>
      </c>
      <c r="B848" s="74" t="s">
        <v>298</v>
      </c>
      <c r="C848" s="74" t="s">
        <v>61</v>
      </c>
      <c r="D848" s="5" t="s">
        <v>3</v>
      </c>
      <c r="E848" s="6">
        <f>E849+E850+E851+E852</f>
        <v>4798203.6100000003</v>
      </c>
      <c r="F848" s="6">
        <f>F849+F850+F851</f>
        <v>4807176.2910000002</v>
      </c>
      <c r="G848" s="6">
        <f t="shared" ref="G848:H848" si="311">G849+G850+G851</f>
        <v>8972.6849999999631</v>
      </c>
      <c r="H848" s="6">
        <f t="shared" si="311"/>
        <v>4661181.6290000007</v>
      </c>
      <c r="I848" s="17">
        <f>H848/F848*100</f>
        <v>96.962985063116349</v>
      </c>
      <c r="J848" s="29">
        <v>37</v>
      </c>
      <c r="K848" s="14">
        <v>34</v>
      </c>
      <c r="L848" s="41">
        <f t="shared" ref="L848:L898" si="312">(K848/J848)*100</f>
        <v>91.891891891891902</v>
      </c>
      <c r="M848" s="14">
        <v>44</v>
      </c>
      <c r="N848" s="14">
        <v>44</v>
      </c>
      <c r="O848" s="14">
        <v>217</v>
      </c>
      <c r="P848" s="14">
        <v>217</v>
      </c>
      <c r="Q848" s="106" t="s">
        <v>294</v>
      </c>
    </row>
    <row r="849" spans="1:17" s="30" customFormat="1">
      <c r="A849" s="79"/>
      <c r="B849" s="74"/>
      <c r="C849" s="74"/>
      <c r="D849" s="19" t="s">
        <v>5</v>
      </c>
      <c r="E849" s="18">
        <f>E854+E859+E864+E869+E874+E879+E884+E889+E894+E899</f>
        <v>3470916</v>
      </c>
      <c r="F849" s="18">
        <f>F854+F859+F864+F869+F874+F879+F884+F889+F894+F899</f>
        <v>3470916</v>
      </c>
      <c r="G849" s="18">
        <f t="shared" ref="G849:H849" si="313">G854+G859+G864+G869+G874+G879+G884+G889+G894+G899</f>
        <v>0</v>
      </c>
      <c r="H849" s="18">
        <f t="shared" si="313"/>
        <v>3353797.9899999998</v>
      </c>
      <c r="I849" s="48">
        <f t="shared" ref="I849:I860" si="314">H849/F849*100</f>
        <v>96.62573193934972</v>
      </c>
      <c r="J849" s="11">
        <v>3</v>
      </c>
      <c r="K849" s="12">
        <v>3</v>
      </c>
      <c r="L849" s="12">
        <f t="shared" si="312"/>
        <v>100</v>
      </c>
      <c r="M849" s="14"/>
      <c r="N849" s="14"/>
      <c r="O849" s="14"/>
      <c r="P849" s="14"/>
      <c r="Q849" s="111"/>
    </row>
    <row r="850" spans="1:17" s="30" customFormat="1">
      <c r="A850" s="79"/>
      <c r="B850" s="74"/>
      <c r="C850" s="74"/>
      <c r="D850" s="21" t="s">
        <v>4</v>
      </c>
      <c r="E850" s="18">
        <f>E855+E860+E865+E870+E875+E880+E885+E890+E895+E900</f>
        <v>1274284.6499999999</v>
      </c>
      <c r="F850" s="18">
        <f>F855+F860+F865+F870+F875+F880+F885+F890+F895+F900</f>
        <v>1283257.3309999998</v>
      </c>
      <c r="G850" s="18">
        <f t="shared" ref="G850:H850" si="315">G855+G860+G865+G870+G875+G880+G885+G890+G895+G900</f>
        <v>8972.6849999999631</v>
      </c>
      <c r="H850" s="18">
        <f t="shared" si="315"/>
        <v>1259524.5690000001</v>
      </c>
      <c r="I850" s="48">
        <f t="shared" si="314"/>
        <v>98.150584342931012</v>
      </c>
      <c r="J850" s="29"/>
      <c r="K850" s="14"/>
      <c r="L850" s="14"/>
      <c r="M850" s="14"/>
      <c r="N850" s="14"/>
      <c r="O850" s="14"/>
      <c r="P850" s="14"/>
      <c r="Q850" s="111"/>
    </row>
    <row r="851" spans="1:17" s="30" customFormat="1" ht="23.25" customHeight="1">
      <c r="A851" s="79"/>
      <c r="B851" s="74"/>
      <c r="C851" s="74"/>
      <c r="D851" s="19" t="s">
        <v>7</v>
      </c>
      <c r="E851" s="18">
        <f>E901</f>
        <v>53002.96</v>
      </c>
      <c r="F851" s="18">
        <f>F901</f>
        <v>53002.96</v>
      </c>
      <c r="G851" s="18">
        <f t="shared" ref="G851:H851" si="316">G901</f>
        <v>0</v>
      </c>
      <c r="H851" s="18">
        <f t="shared" si="316"/>
        <v>47859.07</v>
      </c>
      <c r="I851" s="48">
        <f t="shared" si="314"/>
        <v>90.295089179925043</v>
      </c>
      <c r="J851" s="29"/>
      <c r="K851" s="14"/>
      <c r="L851" s="14"/>
      <c r="M851" s="14"/>
      <c r="N851" s="14"/>
      <c r="O851" s="14"/>
      <c r="P851" s="14"/>
      <c r="Q851" s="111"/>
    </row>
    <row r="852" spans="1:17" s="30" customFormat="1" ht="72.75" customHeight="1">
      <c r="A852" s="79"/>
      <c r="B852" s="74"/>
      <c r="C852" s="74"/>
      <c r="D852" s="23" t="s">
        <v>6</v>
      </c>
      <c r="E852" s="18">
        <v>0</v>
      </c>
      <c r="F852" s="18">
        <v>0</v>
      </c>
      <c r="G852" s="18">
        <v>0</v>
      </c>
      <c r="H852" s="18">
        <v>0</v>
      </c>
      <c r="I852" s="49" t="s">
        <v>140</v>
      </c>
      <c r="J852" s="29"/>
      <c r="K852" s="14"/>
      <c r="L852" s="14"/>
      <c r="M852" s="14"/>
      <c r="N852" s="14"/>
      <c r="O852" s="14"/>
      <c r="P852" s="14"/>
      <c r="Q852" s="112"/>
    </row>
    <row r="853" spans="1:17" s="30" customFormat="1" ht="22.5" customHeight="1">
      <c r="A853" s="92"/>
      <c r="B853" s="73" t="s">
        <v>262</v>
      </c>
      <c r="C853" s="88" t="s">
        <v>61</v>
      </c>
      <c r="D853" s="19" t="s">
        <v>3</v>
      </c>
      <c r="E853" s="23">
        <f>E854+E855+E856+E857</f>
        <v>2802.7599999999998</v>
      </c>
      <c r="F853" s="23">
        <f>F854+F855</f>
        <v>2802.7559999999999</v>
      </c>
      <c r="G853" s="42"/>
      <c r="H853" s="23">
        <f>H854+H855</f>
        <v>2802.5720000000001</v>
      </c>
      <c r="I853" s="49">
        <f t="shared" si="314"/>
        <v>99.993435033231577</v>
      </c>
      <c r="J853" s="11">
        <v>1</v>
      </c>
      <c r="K853" s="12">
        <v>1</v>
      </c>
      <c r="L853" s="12">
        <f>K853/J853*100</f>
        <v>100</v>
      </c>
      <c r="M853" s="12">
        <v>1</v>
      </c>
      <c r="N853" s="12">
        <v>1</v>
      </c>
      <c r="O853" s="12">
        <v>5</v>
      </c>
      <c r="P853" s="12">
        <v>5</v>
      </c>
      <c r="Q853" s="69"/>
    </row>
    <row r="854" spans="1:17" s="30" customFormat="1" ht="12" customHeight="1">
      <c r="A854" s="93"/>
      <c r="B854" s="73"/>
      <c r="C854" s="88"/>
      <c r="D854" s="19" t="s">
        <v>5</v>
      </c>
      <c r="E854" s="23">
        <v>2746.7</v>
      </c>
      <c r="F854" s="23">
        <v>2746.7</v>
      </c>
      <c r="G854" s="42"/>
      <c r="H854" s="23">
        <v>2746.52</v>
      </c>
      <c r="I854" s="48">
        <f t="shared" si="314"/>
        <v>99.993446681472321</v>
      </c>
      <c r="J854" s="29"/>
      <c r="K854" s="14"/>
      <c r="L854" s="14"/>
      <c r="M854" s="14"/>
      <c r="N854" s="14"/>
      <c r="O854" s="14"/>
      <c r="P854" s="14"/>
      <c r="Q854" s="69"/>
    </row>
    <row r="855" spans="1:17" s="30" customFormat="1" ht="15.75" customHeight="1">
      <c r="A855" s="93"/>
      <c r="B855" s="73"/>
      <c r="C855" s="88"/>
      <c r="D855" s="21" t="s">
        <v>4</v>
      </c>
      <c r="E855" s="23">
        <v>56.06</v>
      </c>
      <c r="F855" s="23">
        <v>56.055999999999997</v>
      </c>
      <c r="G855" s="42"/>
      <c r="H855" s="23">
        <v>56.052</v>
      </c>
      <c r="I855" s="48">
        <f t="shared" si="314"/>
        <v>99.992864278578566</v>
      </c>
      <c r="J855" s="29"/>
      <c r="K855" s="14"/>
      <c r="L855" s="14"/>
      <c r="M855" s="14"/>
      <c r="N855" s="14"/>
      <c r="O855" s="14"/>
      <c r="P855" s="14"/>
      <c r="Q855" s="69"/>
    </row>
    <row r="856" spans="1:17" s="30" customFormat="1" ht="13.5" customHeight="1">
      <c r="A856" s="93"/>
      <c r="B856" s="73"/>
      <c r="C856" s="88"/>
      <c r="D856" s="19" t="s">
        <v>7</v>
      </c>
      <c r="E856" s="18">
        <v>0</v>
      </c>
      <c r="F856" s="18">
        <v>0</v>
      </c>
      <c r="G856" s="42"/>
      <c r="H856" s="18">
        <v>0</v>
      </c>
      <c r="I856" s="28" t="s">
        <v>140</v>
      </c>
      <c r="J856" s="29"/>
      <c r="K856" s="14"/>
      <c r="L856" s="14"/>
      <c r="M856" s="14"/>
      <c r="N856" s="14"/>
      <c r="O856" s="14"/>
      <c r="P856" s="14"/>
      <c r="Q856" s="69"/>
    </row>
    <row r="857" spans="1:17" s="30" customFormat="1" ht="16.5" customHeight="1">
      <c r="A857" s="94"/>
      <c r="B857" s="73"/>
      <c r="C857" s="88"/>
      <c r="D857" s="23" t="s">
        <v>6</v>
      </c>
      <c r="E857" s="18">
        <v>0</v>
      </c>
      <c r="F857" s="18">
        <v>0</v>
      </c>
      <c r="G857" s="42"/>
      <c r="H857" s="18">
        <v>0</v>
      </c>
      <c r="I857" s="28" t="s">
        <v>140</v>
      </c>
      <c r="J857" s="29"/>
      <c r="K857" s="14"/>
      <c r="L857" s="14"/>
      <c r="M857" s="14"/>
      <c r="N857" s="14"/>
      <c r="O857" s="14"/>
      <c r="P857" s="14"/>
      <c r="Q857" s="69"/>
    </row>
    <row r="858" spans="1:17" ht="20.25" customHeight="1">
      <c r="A858" s="77"/>
      <c r="B858" s="73" t="s">
        <v>263</v>
      </c>
      <c r="C858" s="88" t="s">
        <v>61</v>
      </c>
      <c r="D858" s="5" t="s">
        <v>3</v>
      </c>
      <c r="E858" s="18">
        <f>E859+E860+E861+E862</f>
        <v>14229.79</v>
      </c>
      <c r="F858" s="18">
        <f>F859+F860+F861+F862</f>
        <v>14229.797</v>
      </c>
      <c r="G858" s="18">
        <f>F858-E858</f>
        <v>6.9999999996070983E-3</v>
      </c>
      <c r="H858" s="18">
        <f>H859+H860+H861+H862</f>
        <v>9206.5360000000001</v>
      </c>
      <c r="I858" s="48">
        <f t="shared" si="314"/>
        <v>64.698997462859097</v>
      </c>
      <c r="J858" s="11">
        <v>4</v>
      </c>
      <c r="K858" s="12">
        <v>4</v>
      </c>
      <c r="L858" s="12">
        <f>K858/J858*100</f>
        <v>100</v>
      </c>
      <c r="M858" s="12">
        <v>3</v>
      </c>
      <c r="N858" s="12">
        <v>3</v>
      </c>
      <c r="O858" s="12">
        <v>20</v>
      </c>
      <c r="P858" s="12">
        <v>20</v>
      </c>
      <c r="Q858" s="69"/>
    </row>
    <row r="859" spans="1:17">
      <c r="A859" s="77"/>
      <c r="B859" s="73"/>
      <c r="C859" s="88"/>
      <c r="D859" s="19" t="s">
        <v>5</v>
      </c>
      <c r="E859" s="18">
        <v>13945.2</v>
      </c>
      <c r="F859" s="18">
        <v>13945.2</v>
      </c>
      <c r="G859" s="18">
        <f>F859-E859</f>
        <v>0</v>
      </c>
      <c r="H859" s="18">
        <v>9022.41</v>
      </c>
      <c r="I859" s="48">
        <f t="shared" si="314"/>
        <v>64.699036227519144</v>
      </c>
      <c r="J859" s="11"/>
      <c r="K859" s="12"/>
      <c r="L859" s="12"/>
      <c r="M859" s="12"/>
      <c r="N859" s="12"/>
      <c r="O859" s="12"/>
      <c r="P859" s="12"/>
      <c r="Q859" s="69"/>
    </row>
    <row r="860" spans="1:17">
      <c r="A860" s="77"/>
      <c r="B860" s="73"/>
      <c r="C860" s="88"/>
      <c r="D860" s="21" t="s">
        <v>4</v>
      </c>
      <c r="E860" s="18">
        <v>284.58999999999997</v>
      </c>
      <c r="F860" s="18">
        <v>284.59699999999998</v>
      </c>
      <c r="G860" s="18">
        <f>F860-E860</f>
        <v>7.0000000000050022E-3</v>
      </c>
      <c r="H860" s="18">
        <v>184.126</v>
      </c>
      <c r="I860" s="48">
        <f t="shared" si="314"/>
        <v>64.697098001735796</v>
      </c>
      <c r="J860" s="11"/>
      <c r="K860" s="12"/>
      <c r="L860" s="12"/>
      <c r="M860" s="12"/>
      <c r="N860" s="12"/>
      <c r="O860" s="12"/>
      <c r="P860" s="12"/>
      <c r="Q860" s="69"/>
    </row>
    <row r="861" spans="1:17">
      <c r="A861" s="77"/>
      <c r="B861" s="73"/>
      <c r="C861" s="88"/>
      <c r="D861" s="19" t="s">
        <v>7</v>
      </c>
      <c r="E861" s="18">
        <v>0</v>
      </c>
      <c r="F861" s="18">
        <v>0</v>
      </c>
      <c r="G861" s="18">
        <f>F861-E861</f>
        <v>0</v>
      </c>
      <c r="H861" s="18">
        <v>0</v>
      </c>
      <c r="I861" s="48" t="s">
        <v>140</v>
      </c>
      <c r="J861" s="11"/>
      <c r="K861" s="12"/>
      <c r="L861" s="12"/>
      <c r="M861" s="12"/>
      <c r="N861" s="12"/>
      <c r="O861" s="12"/>
      <c r="P861" s="12"/>
      <c r="Q861" s="69"/>
    </row>
    <row r="862" spans="1:17" ht="24" customHeight="1">
      <c r="A862" s="77"/>
      <c r="B862" s="73"/>
      <c r="C862" s="88"/>
      <c r="D862" s="18" t="s">
        <v>6</v>
      </c>
      <c r="E862" s="23">
        <v>0</v>
      </c>
      <c r="F862" s="23">
        <v>0</v>
      </c>
      <c r="G862" s="23">
        <f>F862-E862</f>
        <v>0</v>
      </c>
      <c r="H862" s="23">
        <v>0</v>
      </c>
      <c r="I862" s="49" t="s">
        <v>140</v>
      </c>
      <c r="J862" s="11"/>
      <c r="K862" s="12"/>
      <c r="L862" s="12"/>
      <c r="M862" s="12"/>
      <c r="N862" s="12"/>
      <c r="O862" s="12"/>
      <c r="P862" s="12"/>
      <c r="Q862" s="69"/>
    </row>
    <row r="863" spans="1:17">
      <c r="A863" s="77"/>
      <c r="B863" s="73" t="s">
        <v>264</v>
      </c>
      <c r="C863" s="88" t="s">
        <v>61</v>
      </c>
      <c r="D863" s="5" t="s">
        <v>3</v>
      </c>
      <c r="E863" s="18">
        <f>E864+E865</f>
        <v>0</v>
      </c>
      <c r="F863" s="18">
        <f>F864+F865</f>
        <v>0</v>
      </c>
      <c r="G863" s="18">
        <f t="shared" ref="G863:G902" si="317">F863-E863</f>
        <v>0</v>
      </c>
      <c r="H863" s="18">
        <f>H864+H865+H866+H867</f>
        <v>0</v>
      </c>
      <c r="I863" s="48" t="s">
        <v>140</v>
      </c>
      <c r="J863" s="11">
        <v>1</v>
      </c>
      <c r="K863" s="12">
        <v>1</v>
      </c>
      <c r="L863" s="12">
        <f t="shared" si="312"/>
        <v>100</v>
      </c>
      <c r="M863" s="12">
        <v>1</v>
      </c>
      <c r="N863" s="12">
        <v>1</v>
      </c>
      <c r="O863" s="12">
        <v>6</v>
      </c>
      <c r="P863" s="12">
        <v>6</v>
      </c>
      <c r="Q863" s="69"/>
    </row>
    <row r="864" spans="1:17">
      <c r="A864" s="77"/>
      <c r="B864" s="73"/>
      <c r="C864" s="88"/>
      <c r="D864" s="19" t="s">
        <v>5</v>
      </c>
      <c r="E864" s="23">
        <v>0</v>
      </c>
      <c r="F864" s="18">
        <v>0</v>
      </c>
      <c r="G864" s="18">
        <f t="shared" si="317"/>
        <v>0</v>
      </c>
      <c r="H864" s="18">
        <v>0</v>
      </c>
      <c r="I864" s="48" t="s">
        <v>140</v>
      </c>
      <c r="J864" s="11"/>
      <c r="K864" s="12"/>
      <c r="L864" s="12"/>
      <c r="M864" s="12"/>
      <c r="N864" s="12"/>
      <c r="O864" s="12"/>
      <c r="P864" s="12"/>
      <c r="Q864" s="69"/>
    </row>
    <row r="865" spans="1:17">
      <c r="A865" s="77"/>
      <c r="B865" s="73"/>
      <c r="C865" s="88"/>
      <c r="D865" s="21" t="s">
        <v>4</v>
      </c>
      <c r="E865" s="23">
        <v>0</v>
      </c>
      <c r="F865" s="18">
        <v>0</v>
      </c>
      <c r="G865" s="18">
        <f t="shared" si="317"/>
        <v>0</v>
      </c>
      <c r="H865" s="18">
        <v>0</v>
      </c>
      <c r="I865" s="48" t="s">
        <v>140</v>
      </c>
      <c r="J865" s="11"/>
      <c r="K865" s="12"/>
      <c r="L865" s="12"/>
      <c r="M865" s="12"/>
      <c r="N865" s="12"/>
      <c r="O865" s="12"/>
      <c r="P865" s="12"/>
      <c r="Q865" s="69"/>
    </row>
    <row r="866" spans="1:17" ht="16.5" customHeight="1">
      <c r="A866" s="77"/>
      <c r="B866" s="73"/>
      <c r="C866" s="88"/>
      <c r="D866" s="19" t="s">
        <v>7</v>
      </c>
      <c r="E866" s="18">
        <v>0</v>
      </c>
      <c r="F866" s="18">
        <v>0</v>
      </c>
      <c r="G866" s="18">
        <f t="shared" si="317"/>
        <v>0</v>
      </c>
      <c r="H866" s="18">
        <v>0</v>
      </c>
      <c r="I866" s="55" t="s">
        <v>140</v>
      </c>
      <c r="J866" s="11"/>
      <c r="K866" s="12"/>
      <c r="L866" s="12"/>
      <c r="M866" s="12"/>
      <c r="N866" s="12"/>
      <c r="O866" s="12"/>
      <c r="P866" s="12"/>
      <c r="Q866" s="69"/>
    </row>
    <row r="867" spans="1:17" ht="27.75" customHeight="1">
      <c r="A867" s="77"/>
      <c r="B867" s="73"/>
      <c r="C867" s="88"/>
      <c r="D867" s="18" t="s">
        <v>6</v>
      </c>
      <c r="E867" s="23">
        <v>0</v>
      </c>
      <c r="F867" s="23">
        <v>0</v>
      </c>
      <c r="G867" s="23">
        <f t="shared" si="317"/>
        <v>0</v>
      </c>
      <c r="H867" s="23">
        <v>0</v>
      </c>
      <c r="I867" s="55" t="s">
        <v>140</v>
      </c>
      <c r="J867" s="11"/>
      <c r="K867" s="12"/>
      <c r="L867" s="12"/>
      <c r="M867" s="12"/>
      <c r="N867" s="12"/>
      <c r="O867" s="12"/>
      <c r="P867" s="12"/>
      <c r="Q867" s="69"/>
    </row>
    <row r="868" spans="1:17" ht="24" customHeight="1">
      <c r="A868" s="89"/>
      <c r="B868" s="73" t="s">
        <v>217</v>
      </c>
      <c r="C868" s="88" t="s">
        <v>61</v>
      </c>
      <c r="D868" s="5" t="s">
        <v>3</v>
      </c>
      <c r="E868" s="18">
        <f>E869+E870</f>
        <v>2150778.2600000002</v>
      </c>
      <c r="F868" s="18">
        <f>F869+F870</f>
        <v>2150778.2570000002</v>
      </c>
      <c r="G868" s="18">
        <f t="shared" si="317"/>
        <v>-3.0000000260770321E-3</v>
      </c>
      <c r="H868" s="18">
        <f>H869+H870+H871+H872</f>
        <v>2150634.0300000003</v>
      </c>
      <c r="I868" s="48">
        <f t="shared" ref="I868:I930" si="318">H868/F868*100</f>
        <v>99.993294194809224</v>
      </c>
      <c r="J868" s="11">
        <v>1</v>
      </c>
      <c r="K868" s="12">
        <v>1</v>
      </c>
      <c r="L868" s="12">
        <f t="shared" si="312"/>
        <v>100</v>
      </c>
      <c r="M868" s="12">
        <v>4</v>
      </c>
      <c r="N868" s="12">
        <v>4</v>
      </c>
      <c r="O868" s="12">
        <v>13</v>
      </c>
      <c r="P868" s="12">
        <v>13</v>
      </c>
      <c r="Q868" s="69"/>
    </row>
    <row r="869" spans="1:17">
      <c r="A869" s="89"/>
      <c r="B869" s="73"/>
      <c r="C869" s="88"/>
      <c r="D869" s="19" t="s">
        <v>5</v>
      </c>
      <c r="E869" s="18">
        <v>1849669.3</v>
      </c>
      <c r="F869" s="18">
        <v>1849669.3</v>
      </c>
      <c r="G869" s="18">
        <f t="shared" si="317"/>
        <v>0</v>
      </c>
      <c r="H869" s="18">
        <v>1849545.26</v>
      </c>
      <c r="I869" s="48">
        <f t="shared" si="318"/>
        <v>99.993293936380951</v>
      </c>
      <c r="J869" s="11"/>
      <c r="K869" s="12"/>
      <c r="L869" s="12"/>
      <c r="M869" s="12"/>
      <c r="N869" s="12"/>
      <c r="O869" s="12"/>
      <c r="P869" s="12"/>
      <c r="Q869" s="69"/>
    </row>
    <row r="870" spans="1:17">
      <c r="A870" s="89"/>
      <c r="B870" s="73"/>
      <c r="C870" s="88"/>
      <c r="D870" s="21" t="s">
        <v>4</v>
      </c>
      <c r="E870" s="18">
        <v>301108.96000000002</v>
      </c>
      <c r="F870" s="18">
        <v>301108.95699999999</v>
      </c>
      <c r="G870" s="18">
        <f t="shared" si="317"/>
        <v>-3.0000000260770321E-3</v>
      </c>
      <c r="H870" s="18">
        <v>301088.77</v>
      </c>
      <c r="I870" s="48">
        <f t="shared" si="318"/>
        <v>99.993295782297182</v>
      </c>
      <c r="J870" s="11"/>
      <c r="K870" s="12"/>
      <c r="L870" s="12"/>
      <c r="M870" s="12"/>
      <c r="N870" s="12"/>
      <c r="O870" s="12"/>
      <c r="P870" s="12"/>
      <c r="Q870" s="69"/>
    </row>
    <row r="871" spans="1:17">
      <c r="A871" s="89"/>
      <c r="B871" s="73"/>
      <c r="C871" s="88"/>
      <c r="D871" s="19" t="s">
        <v>7</v>
      </c>
      <c r="E871" s="18">
        <v>0</v>
      </c>
      <c r="F871" s="18">
        <v>0</v>
      </c>
      <c r="G871" s="18">
        <f t="shared" si="317"/>
        <v>0</v>
      </c>
      <c r="H871" s="18">
        <v>0</v>
      </c>
      <c r="I871" s="55" t="s">
        <v>140</v>
      </c>
      <c r="J871" s="11"/>
      <c r="K871" s="12"/>
      <c r="L871" s="12"/>
      <c r="M871" s="12"/>
      <c r="N871" s="12"/>
      <c r="O871" s="12"/>
      <c r="P871" s="12"/>
      <c r="Q871" s="69"/>
    </row>
    <row r="872" spans="1:17" ht="29.25" customHeight="1">
      <c r="A872" s="89"/>
      <c r="B872" s="73"/>
      <c r="C872" s="88"/>
      <c r="D872" s="23" t="s">
        <v>6</v>
      </c>
      <c r="E872" s="23">
        <v>0</v>
      </c>
      <c r="F872" s="23">
        <v>0</v>
      </c>
      <c r="G872" s="23">
        <f t="shared" si="317"/>
        <v>0</v>
      </c>
      <c r="H872" s="23">
        <v>0</v>
      </c>
      <c r="I872" s="56" t="s">
        <v>140</v>
      </c>
      <c r="J872" s="11"/>
      <c r="K872" s="25"/>
      <c r="L872" s="25"/>
      <c r="M872" s="25"/>
      <c r="N872" s="25"/>
      <c r="O872" s="25"/>
      <c r="P872" s="25"/>
      <c r="Q872" s="70"/>
    </row>
    <row r="873" spans="1:17" ht="27" customHeight="1">
      <c r="A873" s="77"/>
      <c r="B873" s="73" t="s">
        <v>197</v>
      </c>
      <c r="C873" s="88" t="s">
        <v>61</v>
      </c>
      <c r="D873" s="5" t="s">
        <v>3</v>
      </c>
      <c r="E873" s="18">
        <f>E874+E875</f>
        <v>1646308.71</v>
      </c>
      <c r="F873" s="18">
        <f>F874+F875</f>
        <v>1646308.6970000002</v>
      </c>
      <c r="G873" s="18">
        <f t="shared" si="317"/>
        <v>-1.2999999802559614E-2</v>
      </c>
      <c r="H873" s="18">
        <f>H874+H875+H876+H877</f>
        <v>1547155.5830000001</v>
      </c>
      <c r="I873" s="48">
        <f t="shared" si="318"/>
        <v>93.977246540658953</v>
      </c>
      <c r="J873" s="11">
        <v>5</v>
      </c>
      <c r="K873" s="12">
        <v>5</v>
      </c>
      <c r="L873" s="22">
        <f t="shared" si="312"/>
        <v>100</v>
      </c>
      <c r="M873" s="12">
        <v>18</v>
      </c>
      <c r="N873" s="12">
        <v>18</v>
      </c>
      <c r="O873" s="12">
        <v>99</v>
      </c>
      <c r="P873" s="12">
        <v>99</v>
      </c>
      <c r="Q873" s="69"/>
    </row>
    <row r="874" spans="1:17">
      <c r="A874" s="77"/>
      <c r="B874" s="73"/>
      <c r="C874" s="88"/>
      <c r="D874" s="19" t="s">
        <v>5</v>
      </c>
      <c r="E874" s="18">
        <v>1271364.3</v>
      </c>
      <c r="F874" s="18">
        <v>1271364.3</v>
      </c>
      <c r="G874" s="18">
        <f t="shared" si="317"/>
        <v>0</v>
      </c>
      <c r="H874" s="18">
        <v>1186092.6200000001</v>
      </c>
      <c r="I874" s="48">
        <f t="shared" si="318"/>
        <v>93.292899603992353</v>
      </c>
      <c r="J874" s="11"/>
      <c r="K874" s="12"/>
      <c r="L874" s="12"/>
      <c r="M874" s="12"/>
      <c r="N874" s="12"/>
      <c r="O874" s="12"/>
      <c r="P874" s="12"/>
      <c r="Q874" s="69"/>
    </row>
    <row r="875" spans="1:17">
      <c r="A875" s="77"/>
      <c r="B875" s="73"/>
      <c r="C875" s="88"/>
      <c r="D875" s="21" t="s">
        <v>4</v>
      </c>
      <c r="E875" s="18">
        <v>374944.41</v>
      </c>
      <c r="F875" s="18">
        <v>374944.397</v>
      </c>
      <c r="G875" s="18">
        <f t="shared" si="317"/>
        <v>-1.2999999977182597E-2</v>
      </c>
      <c r="H875" s="18">
        <v>361062.96299999999</v>
      </c>
      <c r="I875" s="48">
        <f t="shared" si="318"/>
        <v>96.297735314604523</v>
      </c>
      <c r="J875" s="11"/>
      <c r="K875" s="12"/>
      <c r="L875" s="12"/>
      <c r="M875" s="12"/>
      <c r="N875" s="12"/>
      <c r="O875" s="12"/>
      <c r="P875" s="12"/>
      <c r="Q875" s="69"/>
    </row>
    <row r="876" spans="1:17">
      <c r="A876" s="77"/>
      <c r="B876" s="73"/>
      <c r="C876" s="88"/>
      <c r="D876" s="19" t="s">
        <v>7</v>
      </c>
      <c r="E876" s="18">
        <v>0</v>
      </c>
      <c r="F876" s="18">
        <v>0</v>
      </c>
      <c r="G876" s="18">
        <f t="shared" si="317"/>
        <v>0</v>
      </c>
      <c r="H876" s="18">
        <v>0</v>
      </c>
      <c r="I876" s="55" t="s">
        <v>140</v>
      </c>
      <c r="J876" s="11"/>
      <c r="K876" s="12"/>
      <c r="L876" s="12"/>
      <c r="M876" s="12"/>
      <c r="N876" s="12"/>
      <c r="O876" s="12"/>
      <c r="P876" s="12"/>
      <c r="Q876" s="69"/>
    </row>
    <row r="877" spans="1:17" ht="29.25" customHeight="1">
      <c r="A877" s="77"/>
      <c r="B877" s="73"/>
      <c r="C877" s="88"/>
      <c r="D877" s="18" t="s">
        <v>6</v>
      </c>
      <c r="E877" s="23">
        <v>0</v>
      </c>
      <c r="F877" s="23">
        <v>0</v>
      </c>
      <c r="G877" s="23">
        <f t="shared" si="317"/>
        <v>0</v>
      </c>
      <c r="H877" s="23">
        <v>0</v>
      </c>
      <c r="I877" s="56" t="s">
        <v>140</v>
      </c>
      <c r="J877" s="11"/>
      <c r="K877" s="12"/>
      <c r="L877" s="12"/>
      <c r="M877" s="12"/>
      <c r="N877" s="12"/>
      <c r="O877" s="12"/>
      <c r="P877" s="12"/>
      <c r="Q877" s="69"/>
    </row>
    <row r="878" spans="1:17" ht="21.75" customHeight="1">
      <c r="A878" s="77"/>
      <c r="B878" s="73" t="s">
        <v>119</v>
      </c>
      <c r="C878" s="88" t="s">
        <v>61</v>
      </c>
      <c r="D878" s="5" t="s">
        <v>3</v>
      </c>
      <c r="E878" s="18">
        <f>E879+E880</f>
        <v>8374.07</v>
      </c>
      <c r="F878" s="18">
        <f>F879+F880</f>
        <v>8374.07</v>
      </c>
      <c r="G878" s="18">
        <f t="shared" si="317"/>
        <v>0</v>
      </c>
      <c r="H878" s="18">
        <f>H879+H880+H881+H882</f>
        <v>7528.4960000000001</v>
      </c>
      <c r="I878" s="48">
        <f t="shared" si="318"/>
        <v>89.902472752198165</v>
      </c>
      <c r="J878" s="11">
        <v>2</v>
      </c>
      <c r="K878" s="12">
        <v>2</v>
      </c>
      <c r="L878" s="22">
        <f t="shared" si="312"/>
        <v>100</v>
      </c>
      <c r="M878" s="12">
        <v>2</v>
      </c>
      <c r="N878" s="12">
        <v>2</v>
      </c>
      <c r="O878" s="12">
        <v>12</v>
      </c>
      <c r="P878" s="12">
        <v>12</v>
      </c>
      <c r="Q878" s="69"/>
    </row>
    <row r="879" spans="1:17">
      <c r="A879" s="77"/>
      <c r="B879" s="73"/>
      <c r="C879" s="88"/>
      <c r="D879" s="19" t="s">
        <v>5</v>
      </c>
      <c r="E879" s="18">
        <v>7201.7</v>
      </c>
      <c r="F879" s="18">
        <v>7201.7</v>
      </c>
      <c r="G879" s="18">
        <f t="shared" si="317"/>
        <v>0</v>
      </c>
      <c r="H879" s="18">
        <v>6474.51</v>
      </c>
      <c r="I879" s="48">
        <f t="shared" si="318"/>
        <v>89.902523015399154</v>
      </c>
      <c r="J879" s="11"/>
      <c r="K879" s="12"/>
      <c r="L879" s="12"/>
      <c r="M879" s="12"/>
      <c r="N879" s="12"/>
      <c r="O879" s="12"/>
      <c r="P879" s="12"/>
      <c r="Q879" s="69"/>
    </row>
    <row r="880" spans="1:17">
      <c r="A880" s="77"/>
      <c r="B880" s="73"/>
      <c r="C880" s="88"/>
      <c r="D880" s="21" t="s">
        <v>4</v>
      </c>
      <c r="E880" s="18">
        <v>1172.3699999999999</v>
      </c>
      <c r="F880" s="18">
        <v>1172.3699999999999</v>
      </c>
      <c r="G880" s="18">
        <f t="shared" si="317"/>
        <v>0</v>
      </c>
      <c r="H880" s="18">
        <v>1053.9860000000001</v>
      </c>
      <c r="I880" s="48">
        <f t="shared" si="318"/>
        <v>89.902163992596201</v>
      </c>
      <c r="J880" s="11"/>
      <c r="K880" s="12"/>
      <c r="L880" s="12"/>
      <c r="M880" s="12"/>
      <c r="N880" s="12"/>
      <c r="O880" s="12"/>
      <c r="P880" s="12"/>
      <c r="Q880" s="69"/>
    </row>
    <row r="881" spans="1:17">
      <c r="A881" s="77"/>
      <c r="B881" s="73"/>
      <c r="C881" s="88"/>
      <c r="D881" s="19" t="s">
        <v>7</v>
      </c>
      <c r="E881" s="18">
        <v>0</v>
      </c>
      <c r="F881" s="18">
        <v>0</v>
      </c>
      <c r="G881" s="18">
        <f t="shared" si="317"/>
        <v>0</v>
      </c>
      <c r="H881" s="18">
        <v>0</v>
      </c>
      <c r="I881" s="55" t="s">
        <v>140</v>
      </c>
      <c r="J881" s="11"/>
      <c r="K881" s="12"/>
      <c r="L881" s="14"/>
      <c r="M881" s="12"/>
      <c r="N881" s="12"/>
      <c r="O881" s="12"/>
      <c r="P881" s="12"/>
      <c r="Q881" s="69"/>
    </row>
    <row r="882" spans="1:17" ht="27" customHeight="1">
      <c r="A882" s="77"/>
      <c r="B882" s="73"/>
      <c r="C882" s="88"/>
      <c r="D882" s="23" t="s">
        <v>6</v>
      </c>
      <c r="E882" s="23">
        <v>0</v>
      </c>
      <c r="F882" s="23">
        <v>0</v>
      </c>
      <c r="G882" s="18">
        <f t="shared" si="317"/>
        <v>0</v>
      </c>
      <c r="H882" s="23">
        <v>0</v>
      </c>
      <c r="I882" s="55" t="s">
        <v>140</v>
      </c>
      <c r="J882" s="11"/>
      <c r="K882" s="12"/>
      <c r="L882" s="14"/>
      <c r="M882" s="12"/>
      <c r="N882" s="12"/>
      <c r="O882" s="12"/>
      <c r="P882" s="12"/>
      <c r="Q882" s="69"/>
    </row>
    <row r="883" spans="1:17" ht="23.25" customHeight="1">
      <c r="A883" s="77"/>
      <c r="B883" s="73" t="s">
        <v>218</v>
      </c>
      <c r="C883" s="88" t="s">
        <v>61</v>
      </c>
      <c r="D883" s="5" t="s">
        <v>3</v>
      </c>
      <c r="E883" s="18">
        <f>E884+E885+E886+E887</f>
        <v>379056.75</v>
      </c>
      <c r="F883" s="18">
        <f>F884+F885+F886+F887</f>
        <v>379056.745</v>
      </c>
      <c r="G883" s="18">
        <f t="shared" si="317"/>
        <v>-5.0000000046566129E-3</v>
      </c>
      <c r="H883" s="18">
        <f>H884+H885+H886+H887</f>
        <v>348740.31</v>
      </c>
      <c r="I883" s="48">
        <f t="shared" si="318"/>
        <v>92.002138096764369</v>
      </c>
      <c r="J883" s="11">
        <v>4</v>
      </c>
      <c r="K883" s="12">
        <v>1</v>
      </c>
      <c r="L883" s="12">
        <f t="shared" si="312"/>
        <v>25</v>
      </c>
      <c r="M883" s="12">
        <v>3</v>
      </c>
      <c r="N883" s="12">
        <v>3</v>
      </c>
      <c r="O883" s="12">
        <v>24</v>
      </c>
      <c r="P883" s="12">
        <v>24</v>
      </c>
      <c r="Q883" s="69"/>
    </row>
    <row r="884" spans="1:17">
      <c r="A884" s="77"/>
      <c r="B884" s="73"/>
      <c r="C884" s="88"/>
      <c r="D884" s="19" t="s">
        <v>5</v>
      </c>
      <c r="E884" s="18">
        <v>325988.8</v>
      </c>
      <c r="F884" s="18">
        <v>325988.8</v>
      </c>
      <c r="G884" s="18">
        <f t="shared" si="317"/>
        <v>0</v>
      </c>
      <c r="H884" s="18">
        <v>299916.67</v>
      </c>
      <c r="I884" s="48">
        <f t="shared" si="318"/>
        <v>92.002139337302381</v>
      </c>
      <c r="J884" s="11"/>
      <c r="K884" s="12"/>
      <c r="L884" s="12"/>
      <c r="M884" s="12"/>
      <c r="N884" s="12"/>
      <c r="O884" s="12"/>
      <c r="P884" s="12"/>
      <c r="Q884" s="69"/>
    </row>
    <row r="885" spans="1:17">
      <c r="A885" s="77"/>
      <c r="B885" s="73"/>
      <c r="C885" s="88"/>
      <c r="D885" s="21" t="s">
        <v>4</v>
      </c>
      <c r="E885" s="18">
        <v>53067.95</v>
      </c>
      <c r="F885" s="18">
        <v>53067.945</v>
      </c>
      <c r="G885" s="18">
        <f t="shared" si="317"/>
        <v>-4.9999999973806553E-3</v>
      </c>
      <c r="H885" s="18">
        <v>48823.64</v>
      </c>
      <c r="I885" s="48">
        <f t="shared" si="318"/>
        <v>92.002130476316722</v>
      </c>
      <c r="J885" s="11"/>
      <c r="K885" s="12"/>
      <c r="L885" s="12"/>
      <c r="M885" s="12"/>
      <c r="N885" s="12"/>
      <c r="O885" s="12"/>
      <c r="P885" s="12"/>
      <c r="Q885" s="69"/>
    </row>
    <row r="886" spans="1:17">
      <c r="A886" s="77"/>
      <c r="B886" s="73"/>
      <c r="C886" s="88"/>
      <c r="D886" s="19" t="s">
        <v>7</v>
      </c>
      <c r="E886" s="23">
        <v>0</v>
      </c>
      <c r="F886" s="23">
        <v>0</v>
      </c>
      <c r="G886" s="18">
        <f t="shared" si="317"/>
        <v>0</v>
      </c>
      <c r="H886" s="23">
        <v>0</v>
      </c>
      <c r="I886" s="48" t="s">
        <v>140</v>
      </c>
      <c r="J886" s="11"/>
      <c r="K886" s="12"/>
      <c r="L886" s="12"/>
      <c r="M886" s="12"/>
      <c r="N886" s="12"/>
      <c r="O886" s="12"/>
      <c r="P886" s="12"/>
      <c r="Q886" s="69"/>
    </row>
    <row r="887" spans="1:17" ht="27" customHeight="1">
      <c r="A887" s="77"/>
      <c r="B887" s="73"/>
      <c r="C887" s="88"/>
      <c r="D887" s="23" t="s">
        <v>6</v>
      </c>
      <c r="E887" s="23">
        <v>0</v>
      </c>
      <c r="F887" s="23">
        <v>0</v>
      </c>
      <c r="G887" s="23">
        <f t="shared" si="317"/>
        <v>0</v>
      </c>
      <c r="H887" s="23">
        <v>0</v>
      </c>
      <c r="I887" s="49" t="s">
        <v>140</v>
      </c>
      <c r="J887" s="11"/>
      <c r="K887" s="25"/>
      <c r="L887" s="25"/>
      <c r="M887" s="25"/>
      <c r="N887" s="12"/>
      <c r="O887" s="12"/>
      <c r="P887" s="12"/>
      <c r="Q887" s="69"/>
    </row>
    <row r="888" spans="1:17" ht="18" customHeight="1">
      <c r="A888" s="77"/>
      <c r="B888" s="73" t="s">
        <v>198</v>
      </c>
      <c r="C888" s="88" t="s">
        <v>61</v>
      </c>
      <c r="D888" s="5" t="s">
        <v>3</v>
      </c>
      <c r="E888" s="18">
        <f>E889+E890+E891+E892</f>
        <v>0</v>
      </c>
      <c r="F888" s="18">
        <f>F889+F890+F891+F892</f>
        <v>0</v>
      </c>
      <c r="G888" s="18">
        <f t="shared" si="317"/>
        <v>0</v>
      </c>
      <c r="H888" s="18">
        <f>H889+H890+H891+H892</f>
        <v>0</v>
      </c>
      <c r="I888" s="55" t="s">
        <v>140</v>
      </c>
      <c r="J888" s="11">
        <v>4</v>
      </c>
      <c r="K888" s="12">
        <v>4</v>
      </c>
      <c r="L888" s="12">
        <f t="shared" si="312"/>
        <v>100</v>
      </c>
      <c r="M888" s="12">
        <v>1</v>
      </c>
      <c r="N888" s="12">
        <v>1</v>
      </c>
      <c r="O888" s="12">
        <v>4</v>
      </c>
      <c r="P888" s="12">
        <v>4</v>
      </c>
      <c r="Q888" s="69"/>
    </row>
    <row r="889" spans="1:17">
      <c r="A889" s="77"/>
      <c r="B889" s="73"/>
      <c r="C889" s="88"/>
      <c r="D889" s="19" t="s">
        <v>5</v>
      </c>
      <c r="E889" s="18">
        <v>0</v>
      </c>
      <c r="F889" s="18">
        <v>0</v>
      </c>
      <c r="G889" s="18">
        <f t="shared" si="317"/>
        <v>0</v>
      </c>
      <c r="H889" s="18">
        <v>0</v>
      </c>
      <c r="I889" s="55" t="s">
        <v>140</v>
      </c>
      <c r="J889" s="11"/>
      <c r="K889" s="12"/>
      <c r="L889" s="12"/>
      <c r="M889" s="12"/>
      <c r="N889" s="12"/>
      <c r="O889" s="12"/>
      <c r="P889" s="12"/>
      <c r="Q889" s="69"/>
    </row>
    <row r="890" spans="1:17">
      <c r="A890" s="77"/>
      <c r="B890" s="73"/>
      <c r="C890" s="88"/>
      <c r="D890" s="21" t="s">
        <v>4</v>
      </c>
      <c r="E890" s="23">
        <v>0</v>
      </c>
      <c r="F890" s="23">
        <v>0</v>
      </c>
      <c r="G890" s="18">
        <f t="shared" si="317"/>
        <v>0</v>
      </c>
      <c r="H890" s="23">
        <v>0</v>
      </c>
      <c r="I890" s="55" t="s">
        <v>140</v>
      </c>
      <c r="J890" s="11"/>
      <c r="K890" s="12"/>
      <c r="L890" s="14"/>
      <c r="M890" s="12"/>
      <c r="N890" s="12"/>
      <c r="O890" s="12"/>
      <c r="P890" s="12"/>
      <c r="Q890" s="69"/>
    </row>
    <row r="891" spans="1:17">
      <c r="A891" s="77"/>
      <c r="B891" s="73"/>
      <c r="C891" s="88"/>
      <c r="D891" s="19" t="s">
        <v>7</v>
      </c>
      <c r="E891" s="18">
        <v>0</v>
      </c>
      <c r="F891" s="18">
        <v>0</v>
      </c>
      <c r="G891" s="18">
        <f t="shared" si="317"/>
        <v>0</v>
      </c>
      <c r="H891" s="18">
        <v>0</v>
      </c>
      <c r="I891" s="55" t="s">
        <v>140</v>
      </c>
      <c r="J891" s="11"/>
      <c r="K891" s="12"/>
      <c r="L891" s="14"/>
      <c r="M891" s="12"/>
      <c r="N891" s="12"/>
      <c r="O891" s="12"/>
      <c r="P891" s="12"/>
      <c r="Q891" s="69"/>
    </row>
    <row r="892" spans="1:17" ht="24.75" customHeight="1">
      <c r="A892" s="77"/>
      <c r="B892" s="73"/>
      <c r="C892" s="88"/>
      <c r="D892" s="23" t="s">
        <v>6</v>
      </c>
      <c r="E892" s="23">
        <v>0</v>
      </c>
      <c r="F892" s="23">
        <v>0</v>
      </c>
      <c r="G892" s="23">
        <f t="shared" si="317"/>
        <v>0</v>
      </c>
      <c r="H892" s="23">
        <v>0</v>
      </c>
      <c r="I892" s="55" t="s">
        <v>140</v>
      </c>
      <c r="J892" s="11"/>
      <c r="K892" s="12"/>
      <c r="L892" s="14"/>
      <c r="M892" s="12"/>
      <c r="N892" s="12"/>
      <c r="O892" s="12"/>
      <c r="P892" s="12"/>
      <c r="Q892" s="69"/>
    </row>
    <row r="893" spans="1:17" ht="23.25" customHeight="1">
      <c r="A893" s="77"/>
      <c r="B893" s="73" t="s">
        <v>120</v>
      </c>
      <c r="C893" s="88" t="s">
        <v>61</v>
      </c>
      <c r="D893" s="5" t="s">
        <v>3</v>
      </c>
      <c r="E893" s="18">
        <f>E894+E895</f>
        <v>73735.22</v>
      </c>
      <c r="F893" s="18">
        <f>F894+F895</f>
        <v>79895.345000000001</v>
      </c>
      <c r="G893" s="18">
        <f t="shared" si="317"/>
        <v>6160.125</v>
      </c>
      <c r="H893" s="18">
        <f>H894+H895+H896+H897</f>
        <v>79678.967000000004</v>
      </c>
      <c r="I893" s="48">
        <f t="shared" si="318"/>
        <v>99.729173207775759</v>
      </c>
      <c r="J893" s="11">
        <v>1</v>
      </c>
      <c r="K893" s="12">
        <v>1</v>
      </c>
      <c r="L893" s="12">
        <f t="shared" si="312"/>
        <v>100</v>
      </c>
      <c r="M893" s="12">
        <v>1</v>
      </c>
      <c r="N893" s="12">
        <v>1</v>
      </c>
      <c r="O893" s="12">
        <v>1</v>
      </c>
      <c r="P893" s="12">
        <v>1</v>
      </c>
      <c r="Q893" s="69"/>
    </row>
    <row r="894" spans="1:17">
      <c r="A894" s="77"/>
      <c r="B894" s="73"/>
      <c r="C894" s="88"/>
      <c r="D894" s="19" t="s">
        <v>5</v>
      </c>
      <c r="E894" s="18">
        <v>0</v>
      </c>
      <c r="F894" s="18">
        <v>0</v>
      </c>
      <c r="G894" s="18">
        <f t="shared" si="317"/>
        <v>0</v>
      </c>
      <c r="H894" s="18">
        <v>0</v>
      </c>
      <c r="I894" s="55" t="s">
        <v>140</v>
      </c>
      <c r="J894" s="11"/>
      <c r="K894" s="12"/>
      <c r="L894" s="12"/>
      <c r="M894" s="12"/>
      <c r="N894" s="12"/>
      <c r="O894" s="12"/>
      <c r="P894" s="12"/>
      <c r="Q894" s="69"/>
    </row>
    <row r="895" spans="1:17">
      <c r="A895" s="77"/>
      <c r="B895" s="73"/>
      <c r="C895" s="88"/>
      <c r="D895" s="21" t="s">
        <v>4</v>
      </c>
      <c r="E895" s="18">
        <v>73735.22</v>
      </c>
      <c r="F895" s="18">
        <v>79895.345000000001</v>
      </c>
      <c r="G895" s="18">
        <f t="shared" si="317"/>
        <v>6160.125</v>
      </c>
      <c r="H895" s="18">
        <v>79678.967000000004</v>
      </c>
      <c r="I895" s="48">
        <f t="shared" si="318"/>
        <v>99.729173207775759</v>
      </c>
      <c r="J895" s="11"/>
      <c r="K895" s="12"/>
      <c r="L895" s="12"/>
      <c r="M895" s="12"/>
      <c r="N895" s="12"/>
      <c r="O895" s="12"/>
      <c r="P895" s="12"/>
      <c r="Q895" s="69"/>
    </row>
    <row r="896" spans="1:17">
      <c r="A896" s="77"/>
      <c r="B896" s="73"/>
      <c r="C896" s="88"/>
      <c r="D896" s="19" t="s">
        <v>7</v>
      </c>
      <c r="E896" s="23">
        <v>0</v>
      </c>
      <c r="F896" s="23">
        <v>0</v>
      </c>
      <c r="G896" s="18">
        <f t="shared" si="317"/>
        <v>0</v>
      </c>
      <c r="H896" s="18">
        <v>0</v>
      </c>
      <c r="I896" s="55" t="s">
        <v>140</v>
      </c>
      <c r="J896" s="11"/>
      <c r="K896" s="12"/>
      <c r="L896" s="12"/>
      <c r="M896" s="12"/>
      <c r="N896" s="12"/>
      <c r="O896" s="12"/>
      <c r="P896" s="12"/>
      <c r="Q896" s="69"/>
    </row>
    <row r="897" spans="1:17" ht="28.5" customHeight="1">
      <c r="A897" s="77"/>
      <c r="B897" s="73"/>
      <c r="C897" s="88"/>
      <c r="D897" s="23" t="s">
        <v>6</v>
      </c>
      <c r="E897" s="18">
        <v>0</v>
      </c>
      <c r="F897" s="18">
        <v>0</v>
      </c>
      <c r="G897" s="18">
        <f t="shared" si="317"/>
        <v>0</v>
      </c>
      <c r="H897" s="18">
        <v>0</v>
      </c>
      <c r="I897" s="55" t="s">
        <v>140</v>
      </c>
      <c r="J897" s="11"/>
      <c r="K897" s="12"/>
      <c r="L897" s="12"/>
      <c r="M897" s="12"/>
      <c r="N897" s="12"/>
      <c r="O897" s="12"/>
      <c r="P897" s="12"/>
      <c r="Q897" s="69"/>
    </row>
    <row r="898" spans="1:17">
      <c r="A898" s="77"/>
      <c r="B898" s="73" t="s">
        <v>121</v>
      </c>
      <c r="C898" s="73" t="s">
        <v>182</v>
      </c>
      <c r="D898" s="5" t="s">
        <v>3</v>
      </c>
      <c r="E898" s="23">
        <f>E899+E900+E901+E902</f>
        <v>522918.05000000005</v>
      </c>
      <c r="F898" s="18">
        <f>F899+F900+F901</f>
        <v>525730.62399999995</v>
      </c>
      <c r="G898" s="18">
        <f t="shared" si="317"/>
        <v>2812.5739999999059</v>
      </c>
      <c r="H898" s="18">
        <f>H899+H900+H901+H902</f>
        <v>515435.13500000001</v>
      </c>
      <c r="I898" s="48">
        <f t="shared" si="318"/>
        <v>98.041679801403404</v>
      </c>
      <c r="J898" s="11">
        <v>11</v>
      </c>
      <c r="K898" s="12">
        <v>11</v>
      </c>
      <c r="L898" s="22">
        <f t="shared" si="312"/>
        <v>100</v>
      </c>
      <c r="M898" s="12">
        <v>10</v>
      </c>
      <c r="N898" s="12">
        <v>10</v>
      </c>
      <c r="O898" s="12">
        <v>33</v>
      </c>
      <c r="P898" s="12">
        <v>33</v>
      </c>
      <c r="Q898" s="69"/>
    </row>
    <row r="899" spans="1:17">
      <c r="A899" s="77"/>
      <c r="B899" s="73"/>
      <c r="C899" s="73"/>
      <c r="D899" s="19" t="s">
        <v>5</v>
      </c>
      <c r="E899" s="18">
        <v>0</v>
      </c>
      <c r="F899" s="18">
        <v>0</v>
      </c>
      <c r="G899" s="18">
        <f t="shared" si="317"/>
        <v>0</v>
      </c>
      <c r="H899" s="18">
        <v>0</v>
      </c>
      <c r="I899" s="55" t="s">
        <v>140</v>
      </c>
      <c r="J899" s="11"/>
      <c r="K899" s="12"/>
      <c r="L899" s="14"/>
      <c r="M899" s="12"/>
      <c r="N899" s="12"/>
      <c r="O899" s="12"/>
      <c r="P899" s="12"/>
      <c r="Q899" s="69"/>
    </row>
    <row r="900" spans="1:17">
      <c r="A900" s="77"/>
      <c r="B900" s="73"/>
      <c r="C900" s="73"/>
      <c r="D900" s="21" t="s">
        <v>4</v>
      </c>
      <c r="E900" s="18">
        <v>469915.09</v>
      </c>
      <c r="F900" s="18">
        <v>472727.66399999999</v>
      </c>
      <c r="G900" s="18">
        <f t="shared" si="317"/>
        <v>2812.5739999999641</v>
      </c>
      <c r="H900" s="18">
        <v>467576.065</v>
      </c>
      <c r="I900" s="48">
        <f t="shared" si="318"/>
        <v>98.910239575063244</v>
      </c>
      <c r="J900" s="11"/>
      <c r="K900" s="12"/>
      <c r="L900" s="14"/>
      <c r="M900" s="12"/>
      <c r="N900" s="12"/>
      <c r="O900" s="12"/>
      <c r="P900" s="12"/>
      <c r="Q900" s="69"/>
    </row>
    <row r="901" spans="1:17" ht="16.5" customHeight="1">
      <c r="A901" s="77"/>
      <c r="B901" s="73"/>
      <c r="C901" s="73"/>
      <c r="D901" s="19" t="s">
        <v>7</v>
      </c>
      <c r="E901" s="18">
        <v>53002.96</v>
      </c>
      <c r="F901" s="18">
        <v>53002.96</v>
      </c>
      <c r="G901" s="18">
        <f t="shared" si="317"/>
        <v>0</v>
      </c>
      <c r="H901" s="18">
        <v>47859.07</v>
      </c>
      <c r="I901" s="48">
        <f t="shared" si="318"/>
        <v>90.295089179925043</v>
      </c>
      <c r="J901" s="11"/>
      <c r="K901" s="12"/>
      <c r="L901" s="14"/>
      <c r="M901" s="12"/>
      <c r="N901" s="12"/>
      <c r="O901" s="12"/>
      <c r="P901" s="12"/>
      <c r="Q901" s="69"/>
    </row>
    <row r="902" spans="1:17" ht="46.5" customHeight="1">
      <c r="A902" s="77"/>
      <c r="B902" s="73"/>
      <c r="C902" s="73"/>
      <c r="D902" s="23" t="s">
        <v>6</v>
      </c>
      <c r="E902" s="23">
        <v>0</v>
      </c>
      <c r="F902" s="23">
        <v>0</v>
      </c>
      <c r="G902" s="23">
        <f t="shared" si="317"/>
        <v>0</v>
      </c>
      <c r="H902" s="23">
        <v>0</v>
      </c>
      <c r="I902" s="56" t="s">
        <v>140</v>
      </c>
      <c r="J902" s="11"/>
      <c r="K902" s="25"/>
      <c r="L902" s="26"/>
      <c r="M902" s="12"/>
      <c r="N902" s="12"/>
      <c r="O902" s="12"/>
      <c r="P902" s="12"/>
      <c r="Q902" s="69"/>
    </row>
    <row r="903" spans="1:17" ht="15" customHeight="1">
      <c r="A903" s="74" t="s">
        <v>162</v>
      </c>
      <c r="B903" s="74" t="s">
        <v>124</v>
      </c>
      <c r="C903" s="74" t="s">
        <v>123</v>
      </c>
      <c r="D903" s="5" t="s">
        <v>3</v>
      </c>
      <c r="E903" s="6">
        <f>E904+E905+E906+E907</f>
        <v>470017.70000000007</v>
      </c>
      <c r="F903" s="6">
        <f>F904+F905+F906+F907</f>
        <v>473523.76300000004</v>
      </c>
      <c r="G903" s="6">
        <f t="shared" ref="G903:G927" si="319">F903-E903</f>
        <v>3506.0629999999655</v>
      </c>
      <c r="H903" s="6">
        <f>H904+H905+H906+H907</f>
        <v>467817.12599999999</v>
      </c>
      <c r="I903" s="17">
        <f t="shared" si="318"/>
        <v>98.794857313211537</v>
      </c>
      <c r="J903" s="29">
        <v>24</v>
      </c>
      <c r="K903" s="14">
        <v>24</v>
      </c>
      <c r="L903" s="41">
        <f t="shared" ref="L903:L923" si="320">(K903/J903)*100</f>
        <v>100</v>
      </c>
      <c r="M903" s="14">
        <v>19</v>
      </c>
      <c r="N903" s="14">
        <v>19</v>
      </c>
      <c r="O903" s="14">
        <v>70</v>
      </c>
      <c r="P903" s="14">
        <v>70</v>
      </c>
      <c r="Q903" s="106" t="s">
        <v>299</v>
      </c>
    </row>
    <row r="904" spans="1:17">
      <c r="A904" s="74"/>
      <c r="B904" s="74"/>
      <c r="C904" s="74"/>
      <c r="D904" s="19" t="s">
        <v>5</v>
      </c>
      <c r="E904" s="18">
        <f t="shared" ref="E904:F906" si="321">E909+E914+E919+E924+E929+E934+E939</f>
        <v>155520.29</v>
      </c>
      <c r="F904" s="18">
        <f t="shared" si="321"/>
        <v>155426.89000000001</v>
      </c>
      <c r="G904" s="18">
        <f t="shared" ref="G904:H904" si="322">G909+G914+G919+G924+G929+G934+G939</f>
        <v>-93.399999999997817</v>
      </c>
      <c r="H904" s="18">
        <f t="shared" si="322"/>
        <v>155423.66999999998</v>
      </c>
      <c r="I904" s="48">
        <f t="shared" si="318"/>
        <v>99.997928286411693</v>
      </c>
      <c r="J904" s="11">
        <v>7</v>
      </c>
      <c r="K904" s="12">
        <v>7</v>
      </c>
      <c r="L904" s="12">
        <f t="shared" si="320"/>
        <v>100</v>
      </c>
      <c r="M904" s="12"/>
      <c r="N904" s="12"/>
      <c r="O904" s="12"/>
      <c r="P904" s="12"/>
      <c r="Q904" s="111"/>
    </row>
    <row r="905" spans="1:17">
      <c r="A905" s="74"/>
      <c r="B905" s="74"/>
      <c r="C905" s="74"/>
      <c r="D905" s="21" t="s">
        <v>4</v>
      </c>
      <c r="E905" s="18">
        <f t="shared" si="321"/>
        <v>314497.41000000003</v>
      </c>
      <c r="F905" s="18">
        <f t="shared" si="321"/>
        <v>318096.87300000002</v>
      </c>
      <c r="G905" s="18">
        <f t="shared" ref="G905:H905" si="323">G910+G915+G920+G925+G930+G935+G940</f>
        <v>3599.4629999999834</v>
      </c>
      <c r="H905" s="18">
        <f t="shared" si="323"/>
        <v>312393.45600000001</v>
      </c>
      <c r="I905" s="48">
        <f t="shared" si="318"/>
        <v>98.207018841081151</v>
      </c>
      <c r="J905" s="20"/>
      <c r="K905" s="12"/>
      <c r="L905" s="14"/>
      <c r="M905" s="12"/>
      <c r="N905" s="12"/>
      <c r="O905" s="12"/>
      <c r="P905" s="12"/>
      <c r="Q905" s="111"/>
    </row>
    <row r="906" spans="1:17" ht="52.5" customHeight="1">
      <c r="A906" s="74"/>
      <c r="B906" s="74"/>
      <c r="C906" s="74"/>
      <c r="D906" s="19" t="s">
        <v>7</v>
      </c>
      <c r="E906" s="18">
        <f t="shared" si="321"/>
        <v>0</v>
      </c>
      <c r="F906" s="18">
        <f t="shared" si="321"/>
        <v>0</v>
      </c>
      <c r="G906" s="18">
        <f t="shared" ref="G906:H906" si="324">G911+G916+G921+G926+G931+G936+G941</f>
        <v>0</v>
      </c>
      <c r="H906" s="18">
        <f t="shared" si="324"/>
        <v>0</v>
      </c>
      <c r="I906" s="48" t="s">
        <v>140</v>
      </c>
      <c r="J906" s="20"/>
      <c r="K906" s="12"/>
      <c r="L906" s="14"/>
      <c r="M906" s="12"/>
      <c r="N906" s="12"/>
      <c r="O906" s="12"/>
      <c r="P906" s="12"/>
      <c r="Q906" s="111"/>
    </row>
    <row r="907" spans="1:17" ht="39.75" customHeight="1">
      <c r="A907" s="74"/>
      <c r="B907" s="74"/>
      <c r="C907" s="74"/>
      <c r="D907" s="18" t="s">
        <v>6</v>
      </c>
      <c r="E907" s="18">
        <v>0</v>
      </c>
      <c r="F907" s="18">
        <v>0</v>
      </c>
      <c r="G907" s="18">
        <f t="shared" si="319"/>
        <v>0</v>
      </c>
      <c r="H907" s="18">
        <v>0</v>
      </c>
      <c r="I907" s="55" t="s">
        <v>140</v>
      </c>
      <c r="J907" s="12"/>
      <c r="K907" s="12"/>
      <c r="L907" s="14"/>
      <c r="M907" s="12"/>
      <c r="N907" s="12"/>
      <c r="O907" s="12"/>
      <c r="P907" s="12"/>
      <c r="Q907" s="112"/>
    </row>
    <row r="908" spans="1:17" ht="24.75" customHeight="1">
      <c r="A908" s="98"/>
      <c r="B908" s="73" t="s">
        <v>252</v>
      </c>
      <c r="C908" s="88" t="s">
        <v>123</v>
      </c>
      <c r="D908" s="19" t="s">
        <v>3</v>
      </c>
      <c r="E908" s="18">
        <f>E909+E910+E911+E912</f>
        <v>118372.2</v>
      </c>
      <c r="F908" s="18">
        <f>F909+F910+F911+F912</f>
        <v>118372.2</v>
      </c>
      <c r="G908" s="18"/>
      <c r="H908" s="18">
        <f>H909+H910+H911+H912</f>
        <v>118372.2</v>
      </c>
      <c r="I908" s="48">
        <f t="shared" si="318"/>
        <v>100</v>
      </c>
      <c r="J908" s="12">
        <v>1</v>
      </c>
      <c r="K908" s="12">
        <v>1</v>
      </c>
      <c r="L908" s="12">
        <f>K908/J908*100</f>
        <v>100</v>
      </c>
      <c r="M908" s="12">
        <v>1</v>
      </c>
      <c r="N908" s="12">
        <v>1</v>
      </c>
      <c r="O908" s="12">
        <v>5</v>
      </c>
      <c r="P908" s="12">
        <v>5</v>
      </c>
      <c r="Q908" s="69"/>
    </row>
    <row r="909" spans="1:17" ht="24.75" customHeight="1">
      <c r="A909" s="99"/>
      <c r="B909" s="73"/>
      <c r="C909" s="88"/>
      <c r="D909" s="19" t="s">
        <v>5</v>
      </c>
      <c r="E909" s="18">
        <v>118372.2</v>
      </c>
      <c r="F909" s="18">
        <v>118372.2</v>
      </c>
      <c r="G909" s="6"/>
      <c r="H909" s="18">
        <v>118372.2</v>
      </c>
      <c r="I909" s="48">
        <f t="shared" si="318"/>
        <v>100</v>
      </c>
      <c r="J909" s="12"/>
      <c r="K909" s="12"/>
      <c r="L909" s="14"/>
      <c r="M909" s="12"/>
      <c r="N909" s="12"/>
      <c r="O909" s="12"/>
      <c r="P909" s="12"/>
      <c r="Q909" s="69"/>
    </row>
    <row r="910" spans="1:17" ht="24.75" customHeight="1">
      <c r="A910" s="99"/>
      <c r="B910" s="73"/>
      <c r="C910" s="88"/>
      <c r="D910" s="21" t="s">
        <v>4</v>
      </c>
      <c r="E910" s="18">
        <v>0</v>
      </c>
      <c r="F910" s="18">
        <v>0</v>
      </c>
      <c r="G910" s="6"/>
      <c r="H910" s="18">
        <v>0</v>
      </c>
      <c r="I910" s="57" t="s">
        <v>140</v>
      </c>
      <c r="J910" s="12"/>
      <c r="K910" s="12"/>
      <c r="L910" s="14"/>
      <c r="M910" s="12"/>
      <c r="N910" s="12"/>
      <c r="O910" s="12"/>
      <c r="P910" s="12"/>
      <c r="Q910" s="69"/>
    </row>
    <row r="911" spans="1:17" ht="24.75" customHeight="1">
      <c r="A911" s="99"/>
      <c r="B911" s="73"/>
      <c r="C911" s="88"/>
      <c r="D911" s="19" t="s">
        <v>7</v>
      </c>
      <c r="E911" s="18">
        <v>0</v>
      </c>
      <c r="F911" s="18">
        <v>0</v>
      </c>
      <c r="G911" s="6"/>
      <c r="H911" s="18">
        <v>0</v>
      </c>
      <c r="I911" s="57" t="s">
        <v>140</v>
      </c>
      <c r="J911" s="12"/>
      <c r="K911" s="12"/>
      <c r="L911" s="14"/>
      <c r="M911" s="12"/>
      <c r="N911" s="12"/>
      <c r="O911" s="12"/>
      <c r="P911" s="12"/>
      <c r="Q911" s="69"/>
    </row>
    <row r="912" spans="1:17" ht="24.75" customHeight="1">
      <c r="A912" s="100"/>
      <c r="B912" s="73"/>
      <c r="C912" s="88"/>
      <c r="D912" s="18" t="s">
        <v>6</v>
      </c>
      <c r="E912" s="18">
        <v>0</v>
      </c>
      <c r="F912" s="18">
        <v>0</v>
      </c>
      <c r="G912" s="6"/>
      <c r="H912" s="18">
        <v>0</v>
      </c>
      <c r="I912" s="57" t="s">
        <v>140</v>
      </c>
      <c r="J912" s="12"/>
      <c r="K912" s="12"/>
      <c r="L912" s="14"/>
      <c r="M912" s="12"/>
      <c r="N912" s="12"/>
      <c r="O912" s="12"/>
      <c r="P912" s="12"/>
      <c r="Q912" s="69"/>
    </row>
    <row r="913" spans="1:17" ht="18.75" customHeight="1">
      <c r="A913" s="77"/>
      <c r="B913" s="73" t="s">
        <v>253</v>
      </c>
      <c r="C913" s="88" t="s">
        <v>123</v>
      </c>
      <c r="D913" s="5" t="s">
        <v>3</v>
      </c>
      <c r="E913" s="18">
        <f>E914+E915+E916</f>
        <v>0</v>
      </c>
      <c r="F913" s="18">
        <f>F914+F915+F916+F917</f>
        <v>0</v>
      </c>
      <c r="G913" s="18">
        <f t="shared" si="319"/>
        <v>0</v>
      </c>
      <c r="H913" s="18">
        <f>H914+H915+H916</f>
        <v>0</v>
      </c>
      <c r="I913" s="48" t="s">
        <v>140</v>
      </c>
      <c r="J913" s="11">
        <v>0</v>
      </c>
      <c r="K913" s="12">
        <v>0</v>
      </c>
      <c r="L913" s="12" t="s">
        <v>140</v>
      </c>
      <c r="M913" s="12">
        <v>1</v>
      </c>
      <c r="N913" s="12">
        <v>1</v>
      </c>
      <c r="O913" s="12">
        <v>1</v>
      </c>
      <c r="P913" s="12">
        <v>1</v>
      </c>
      <c r="Q913" s="69"/>
    </row>
    <row r="914" spans="1:17">
      <c r="A914" s="77"/>
      <c r="B914" s="73"/>
      <c r="C914" s="88"/>
      <c r="D914" s="19" t="s">
        <v>5</v>
      </c>
      <c r="E914" s="18">
        <v>0</v>
      </c>
      <c r="F914" s="18">
        <f>F915+F916+F917</f>
        <v>0</v>
      </c>
      <c r="G914" s="18">
        <f t="shared" si="319"/>
        <v>0</v>
      </c>
      <c r="H914" s="18">
        <v>0</v>
      </c>
      <c r="I914" s="48" t="s">
        <v>140</v>
      </c>
      <c r="J914" s="20"/>
      <c r="K914" s="12"/>
      <c r="L914" s="12"/>
      <c r="M914" s="12"/>
      <c r="N914" s="12"/>
      <c r="O914" s="12"/>
      <c r="P914" s="12"/>
      <c r="Q914" s="69"/>
    </row>
    <row r="915" spans="1:17">
      <c r="A915" s="77"/>
      <c r="B915" s="73"/>
      <c r="C915" s="88"/>
      <c r="D915" s="21" t="s">
        <v>4</v>
      </c>
      <c r="E915" s="18">
        <v>0</v>
      </c>
      <c r="F915" s="18">
        <v>0</v>
      </c>
      <c r="G915" s="18">
        <f t="shared" si="319"/>
        <v>0</v>
      </c>
      <c r="H915" s="18">
        <v>0</v>
      </c>
      <c r="I915" s="48" t="s">
        <v>140</v>
      </c>
      <c r="J915" s="20"/>
      <c r="K915" s="12"/>
      <c r="L915" s="12"/>
      <c r="M915" s="12"/>
      <c r="N915" s="12"/>
      <c r="O915" s="12"/>
      <c r="P915" s="12"/>
      <c r="Q915" s="69"/>
    </row>
    <row r="916" spans="1:17">
      <c r="A916" s="77"/>
      <c r="B916" s="73"/>
      <c r="C916" s="88"/>
      <c r="D916" s="19" t="s">
        <v>7</v>
      </c>
      <c r="E916" s="18">
        <v>0</v>
      </c>
      <c r="F916" s="18">
        <v>0</v>
      </c>
      <c r="G916" s="18">
        <f t="shared" si="319"/>
        <v>0</v>
      </c>
      <c r="H916" s="18">
        <v>0</v>
      </c>
      <c r="I916" s="48" t="s">
        <v>140</v>
      </c>
      <c r="J916" s="20"/>
      <c r="K916" s="12"/>
      <c r="L916" s="12"/>
      <c r="M916" s="12"/>
      <c r="N916" s="12"/>
      <c r="O916" s="12"/>
      <c r="P916" s="12"/>
      <c r="Q916" s="69"/>
    </row>
    <row r="917" spans="1:17" ht="25.5" customHeight="1">
      <c r="A917" s="77"/>
      <c r="B917" s="73"/>
      <c r="C917" s="88"/>
      <c r="D917" s="18" t="s">
        <v>6</v>
      </c>
      <c r="E917" s="18">
        <v>0</v>
      </c>
      <c r="F917" s="18">
        <v>0</v>
      </c>
      <c r="G917" s="18">
        <f t="shared" si="319"/>
        <v>0</v>
      </c>
      <c r="H917" s="18">
        <v>0</v>
      </c>
      <c r="I917" s="55" t="s">
        <v>140</v>
      </c>
      <c r="J917" s="12"/>
      <c r="K917" s="12"/>
      <c r="L917" s="12"/>
      <c r="M917" s="12"/>
      <c r="N917" s="12"/>
      <c r="O917" s="12"/>
      <c r="P917" s="12"/>
      <c r="Q917" s="69"/>
    </row>
    <row r="918" spans="1:17" ht="12.75" customHeight="1">
      <c r="A918" s="77"/>
      <c r="B918" s="73" t="s">
        <v>219</v>
      </c>
      <c r="C918" s="88" t="s">
        <v>123</v>
      </c>
      <c r="D918" s="5" t="s">
        <v>3</v>
      </c>
      <c r="E918" s="18">
        <f>E919+E920+E921+E922</f>
        <v>31465.360000000001</v>
      </c>
      <c r="F918" s="18">
        <f>F919+F920+F921</f>
        <v>30994.670000000002</v>
      </c>
      <c r="G918" s="18">
        <f t="shared" si="319"/>
        <v>-470.68999999999869</v>
      </c>
      <c r="H918" s="18">
        <f>H919+H920+H921</f>
        <v>26194.379999999997</v>
      </c>
      <c r="I918" s="48">
        <f t="shared" si="318"/>
        <v>84.51253070285955</v>
      </c>
      <c r="J918" s="11">
        <v>1</v>
      </c>
      <c r="K918" s="12">
        <v>1</v>
      </c>
      <c r="L918" s="12">
        <f t="shared" si="320"/>
        <v>100</v>
      </c>
      <c r="M918" s="12">
        <v>1</v>
      </c>
      <c r="N918" s="12">
        <v>1</v>
      </c>
      <c r="O918" s="12">
        <v>18</v>
      </c>
      <c r="P918" s="12">
        <v>18</v>
      </c>
      <c r="Q918" s="69"/>
    </row>
    <row r="919" spans="1:17">
      <c r="A919" s="77"/>
      <c r="B919" s="73"/>
      <c r="C919" s="88"/>
      <c r="D919" s="19" t="s">
        <v>5</v>
      </c>
      <c r="E919" s="18">
        <v>21095.8</v>
      </c>
      <c r="F919" s="18">
        <v>21002.400000000001</v>
      </c>
      <c r="G919" s="18">
        <f t="shared" si="319"/>
        <v>-93.399999999997817</v>
      </c>
      <c r="H919" s="18">
        <v>21002.3</v>
      </c>
      <c r="I919" s="48">
        <f t="shared" si="318"/>
        <v>99.999523863939345</v>
      </c>
      <c r="J919" s="20"/>
      <c r="K919" s="12"/>
      <c r="L919" s="12"/>
      <c r="M919" s="12"/>
      <c r="N919" s="12"/>
      <c r="O919" s="12"/>
      <c r="P919" s="12"/>
      <c r="Q919" s="69"/>
    </row>
    <row r="920" spans="1:17">
      <c r="A920" s="77"/>
      <c r="B920" s="73"/>
      <c r="C920" s="88"/>
      <c r="D920" s="21" t="s">
        <v>4</v>
      </c>
      <c r="E920" s="18">
        <v>10369.56</v>
      </c>
      <c r="F920" s="18">
        <v>9992.27</v>
      </c>
      <c r="G920" s="18">
        <f t="shared" si="319"/>
        <v>-377.28999999999905</v>
      </c>
      <c r="H920" s="18">
        <v>5192.08</v>
      </c>
      <c r="I920" s="48">
        <f t="shared" si="318"/>
        <v>51.960965826583951</v>
      </c>
      <c r="J920" s="20"/>
      <c r="K920" s="12"/>
      <c r="L920" s="12"/>
      <c r="M920" s="12"/>
      <c r="N920" s="12"/>
      <c r="O920" s="12"/>
      <c r="P920" s="12"/>
      <c r="Q920" s="69"/>
    </row>
    <row r="921" spans="1:17">
      <c r="A921" s="77"/>
      <c r="B921" s="73"/>
      <c r="C921" s="88"/>
      <c r="D921" s="19" t="s">
        <v>7</v>
      </c>
      <c r="E921" s="18">
        <v>0</v>
      </c>
      <c r="F921" s="18">
        <v>0</v>
      </c>
      <c r="G921" s="18">
        <f t="shared" si="319"/>
        <v>0</v>
      </c>
      <c r="H921" s="18">
        <v>0</v>
      </c>
      <c r="I921" s="48" t="s">
        <v>140</v>
      </c>
      <c r="J921" s="20"/>
      <c r="K921" s="12"/>
      <c r="L921" s="12"/>
      <c r="M921" s="12"/>
      <c r="N921" s="12"/>
      <c r="O921" s="12"/>
      <c r="P921" s="12"/>
      <c r="Q921" s="69"/>
    </row>
    <row r="922" spans="1:17" ht="24" customHeight="1">
      <c r="A922" s="77"/>
      <c r="B922" s="73"/>
      <c r="C922" s="88"/>
      <c r="D922" s="23" t="s">
        <v>6</v>
      </c>
      <c r="E922" s="18">
        <v>0</v>
      </c>
      <c r="F922" s="18">
        <v>0</v>
      </c>
      <c r="G922" s="18">
        <f t="shared" si="319"/>
        <v>0</v>
      </c>
      <c r="H922" s="18">
        <v>0</v>
      </c>
      <c r="I922" s="55" t="s">
        <v>140</v>
      </c>
      <c r="J922" s="25"/>
      <c r="K922" s="25"/>
      <c r="L922" s="25"/>
      <c r="M922" s="25"/>
      <c r="N922" s="25"/>
      <c r="O922" s="25"/>
      <c r="P922" s="25"/>
      <c r="Q922" s="70"/>
    </row>
    <row r="923" spans="1:17">
      <c r="A923" s="77"/>
      <c r="B923" s="73" t="s">
        <v>125</v>
      </c>
      <c r="C923" s="88" t="s">
        <v>123</v>
      </c>
      <c r="D923" s="5" t="s">
        <v>3</v>
      </c>
      <c r="E923" s="18">
        <f>E924+E925+E926+E927</f>
        <v>91958.53</v>
      </c>
      <c r="F923" s="18">
        <f>F924+F925+F926+F927</f>
        <v>91854.53</v>
      </c>
      <c r="G923" s="18">
        <f t="shared" si="319"/>
        <v>-104</v>
      </c>
      <c r="H923" s="18">
        <f>H924+H925+H926+H927</f>
        <v>91574.89</v>
      </c>
      <c r="I923" s="48">
        <f t="shared" si="318"/>
        <v>99.695562102380791</v>
      </c>
      <c r="J923" s="11">
        <v>2</v>
      </c>
      <c r="K923" s="12">
        <v>2</v>
      </c>
      <c r="L923" s="12">
        <f t="shared" si="320"/>
        <v>100</v>
      </c>
      <c r="M923" s="12">
        <v>5</v>
      </c>
      <c r="N923" s="12">
        <v>5</v>
      </c>
      <c r="O923" s="12">
        <v>18</v>
      </c>
      <c r="P923" s="12">
        <v>18</v>
      </c>
      <c r="Q923" s="69"/>
    </row>
    <row r="924" spans="1:17">
      <c r="A924" s="77"/>
      <c r="B924" s="73"/>
      <c r="C924" s="88"/>
      <c r="D924" s="19" t="s">
        <v>5</v>
      </c>
      <c r="E924" s="18">
        <v>0</v>
      </c>
      <c r="F924" s="18">
        <v>0</v>
      </c>
      <c r="G924" s="18">
        <f t="shared" si="319"/>
        <v>0</v>
      </c>
      <c r="H924" s="18">
        <v>0</v>
      </c>
      <c r="I924" s="48" t="s">
        <v>140</v>
      </c>
      <c r="J924" s="20"/>
      <c r="K924" s="12"/>
      <c r="L924" s="12"/>
      <c r="M924" s="12"/>
      <c r="N924" s="12"/>
      <c r="O924" s="12"/>
      <c r="P924" s="12"/>
      <c r="Q924" s="69"/>
    </row>
    <row r="925" spans="1:17">
      <c r="A925" s="77"/>
      <c r="B925" s="73"/>
      <c r="C925" s="88"/>
      <c r="D925" s="21" t="s">
        <v>4</v>
      </c>
      <c r="E925" s="18">
        <v>91958.53</v>
      </c>
      <c r="F925" s="18">
        <v>91854.53</v>
      </c>
      <c r="G925" s="18">
        <f t="shared" si="319"/>
        <v>-104</v>
      </c>
      <c r="H925" s="18">
        <v>91574.89</v>
      </c>
      <c r="I925" s="48">
        <f t="shared" si="318"/>
        <v>99.695562102380791</v>
      </c>
      <c r="J925" s="20"/>
      <c r="K925" s="12"/>
      <c r="L925" s="12"/>
      <c r="M925" s="12"/>
      <c r="N925" s="12"/>
      <c r="O925" s="12"/>
      <c r="P925" s="12"/>
      <c r="Q925" s="69"/>
    </row>
    <row r="926" spans="1:17" ht="16.5" customHeight="1">
      <c r="A926" s="77"/>
      <c r="B926" s="73"/>
      <c r="C926" s="88"/>
      <c r="D926" s="19" t="s">
        <v>7</v>
      </c>
      <c r="E926" s="18">
        <v>0</v>
      </c>
      <c r="F926" s="18">
        <v>0</v>
      </c>
      <c r="G926" s="18">
        <f t="shared" si="319"/>
        <v>0</v>
      </c>
      <c r="H926" s="18">
        <v>0</v>
      </c>
      <c r="I926" s="48" t="s">
        <v>140</v>
      </c>
      <c r="J926" s="20"/>
      <c r="K926" s="12"/>
      <c r="L926" s="12"/>
      <c r="M926" s="12"/>
      <c r="N926" s="12"/>
      <c r="O926" s="12"/>
      <c r="P926" s="12"/>
      <c r="Q926" s="69"/>
    </row>
    <row r="927" spans="1:17" ht="23.25" customHeight="1">
      <c r="A927" s="77"/>
      <c r="B927" s="73"/>
      <c r="C927" s="88"/>
      <c r="D927" s="23" t="s">
        <v>6</v>
      </c>
      <c r="E927" s="18">
        <v>0</v>
      </c>
      <c r="F927" s="18">
        <v>0</v>
      </c>
      <c r="G927" s="18">
        <f t="shared" si="319"/>
        <v>0</v>
      </c>
      <c r="H927" s="18">
        <v>0</v>
      </c>
      <c r="I927" s="48" t="s">
        <v>140</v>
      </c>
      <c r="J927" s="12"/>
      <c r="K927" s="12"/>
      <c r="L927" s="12"/>
      <c r="M927" s="12"/>
      <c r="N927" s="12"/>
      <c r="O927" s="12"/>
      <c r="P927" s="12"/>
      <c r="Q927" s="69"/>
    </row>
    <row r="928" spans="1:17" ht="18.75" customHeight="1">
      <c r="A928" s="89"/>
      <c r="B928" s="73" t="s">
        <v>126</v>
      </c>
      <c r="C928" s="88" t="s">
        <v>123</v>
      </c>
      <c r="D928" s="5" t="s">
        <v>3</v>
      </c>
      <c r="E928" s="18">
        <f>E929+E930+E931+E932</f>
        <v>10998</v>
      </c>
      <c r="F928" s="18">
        <f>F929+F930+F931+F932</f>
        <v>10998</v>
      </c>
      <c r="G928" s="18">
        <f t="shared" ref="G928:G937" si="325">F928-E928</f>
        <v>0</v>
      </c>
      <c r="H928" s="18">
        <f>H929+H930+F931</f>
        <v>10997.96</v>
      </c>
      <c r="I928" s="48">
        <f t="shared" si="318"/>
        <v>99.99963629750863</v>
      </c>
      <c r="J928" s="11">
        <v>1</v>
      </c>
      <c r="K928" s="12">
        <v>1</v>
      </c>
      <c r="L928" s="12">
        <f t="shared" ref="L928:L933" si="326">(K928/J928)*100</f>
        <v>100</v>
      </c>
      <c r="M928" s="12">
        <v>2</v>
      </c>
      <c r="N928" s="12">
        <v>2</v>
      </c>
      <c r="O928" s="12">
        <v>8</v>
      </c>
      <c r="P928" s="12">
        <v>8</v>
      </c>
      <c r="Q928" s="69"/>
    </row>
    <row r="929" spans="1:17">
      <c r="A929" s="89"/>
      <c r="B929" s="73"/>
      <c r="C929" s="88"/>
      <c r="D929" s="19" t="s">
        <v>5</v>
      </c>
      <c r="E929" s="18">
        <v>6678</v>
      </c>
      <c r="F929" s="18">
        <v>6678</v>
      </c>
      <c r="G929" s="18">
        <f t="shared" si="325"/>
        <v>0</v>
      </c>
      <c r="H929" s="18">
        <v>6677.96</v>
      </c>
      <c r="I929" s="48">
        <f t="shared" si="318"/>
        <v>99.999401018268941</v>
      </c>
      <c r="J929" s="20"/>
      <c r="K929" s="12"/>
      <c r="L929" s="12"/>
      <c r="M929" s="12"/>
      <c r="N929" s="12"/>
      <c r="O929" s="12"/>
      <c r="P929" s="12"/>
      <c r="Q929" s="69"/>
    </row>
    <row r="930" spans="1:17">
      <c r="A930" s="89"/>
      <c r="B930" s="73"/>
      <c r="C930" s="88"/>
      <c r="D930" s="21" t="s">
        <v>4</v>
      </c>
      <c r="E930" s="18">
        <v>4320</v>
      </c>
      <c r="F930" s="18">
        <v>4320</v>
      </c>
      <c r="G930" s="18">
        <f t="shared" si="325"/>
        <v>0</v>
      </c>
      <c r="H930" s="18">
        <v>4320</v>
      </c>
      <c r="I930" s="48">
        <f t="shared" si="318"/>
        <v>100</v>
      </c>
      <c r="J930" s="20"/>
      <c r="K930" s="12"/>
      <c r="L930" s="12"/>
      <c r="M930" s="12"/>
      <c r="N930" s="12"/>
      <c r="O930" s="12"/>
      <c r="P930" s="12"/>
      <c r="Q930" s="69"/>
    </row>
    <row r="931" spans="1:17">
      <c r="A931" s="89"/>
      <c r="B931" s="73"/>
      <c r="C931" s="88"/>
      <c r="D931" s="19" t="s">
        <v>7</v>
      </c>
      <c r="E931" s="18">
        <v>0</v>
      </c>
      <c r="F931" s="18">
        <v>0</v>
      </c>
      <c r="G931" s="18">
        <f t="shared" si="325"/>
        <v>0</v>
      </c>
      <c r="H931" s="18">
        <v>0</v>
      </c>
      <c r="I931" s="55" t="s">
        <v>140</v>
      </c>
      <c r="J931" s="20"/>
      <c r="K931" s="12"/>
      <c r="L931" s="12"/>
      <c r="M931" s="12"/>
      <c r="N931" s="12"/>
      <c r="O931" s="12"/>
      <c r="P931" s="12"/>
      <c r="Q931" s="69"/>
    </row>
    <row r="932" spans="1:17" ht="22.5" customHeight="1">
      <c r="A932" s="89"/>
      <c r="B932" s="73"/>
      <c r="C932" s="88"/>
      <c r="D932" s="23" t="s">
        <v>6</v>
      </c>
      <c r="E932" s="18">
        <v>0</v>
      </c>
      <c r="F932" s="18">
        <v>0</v>
      </c>
      <c r="G932" s="18">
        <f t="shared" si="325"/>
        <v>0</v>
      </c>
      <c r="H932" s="18">
        <v>0</v>
      </c>
      <c r="I932" s="55" t="s">
        <v>140</v>
      </c>
      <c r="J932" s="12"/>
      <c r="K932" s="12"/>
      <c r="L932" s="12"/>
      <c r="M932" s="12"/>
      <c r="N932" s="12"/>
      <c r="O932" s="12"/>
      <c r="P932" s="12"/>
      <c r="Q932" s="69"/>
    </row>
    <row r="933" spans="1:17" ht="24" customHeight="1">
      <c r="A933" s="77"/>
      <c r="B933" s="73" t="s">
        <v>127</v>
      </c>
      <c r="C933" s="88" t="s">
        <v>123</v>
      </c>
      <c r="D933" s="5" t="s">
        <v>3</v>
      </c>
      <c r="E933" s="18">
        <f>E934+E935</f>
        <v>56614.22</v>
      </c>
      <c r="F933" s="18">
        <f>F934+F935+F936+F937</f>
        <v>56456.14</v>
      </c>
      <c r="G933" s="18">
        <f t="shared" si="325"/>
        <v>-158.08000000000175</v>
      </c>
      <c r="H933" s="18">
        <f>H934+H935+H936+H937</f>
        <v>56257.61</v>
      </c>
      <c r="I933" s="48">
        <f t="shared" ref="I933:I965" si="327">H933/F933*100</f>
        <v>99.64834648631664</v>
      </c>
      <c r="J933" s="11">
        <v>12</v>
      </c>
      <c r="K933" s="12">
        <v>12</v>
      </c>
      <c r="L933" s="22">
        <f t="shared" si="326"/>
        <v>100</v>
      </c>
      <c r="M933" s="12">
        <v>7</v>
      </c>
      <c r="N933" s="12">
        <v>7</v>
      </c>
      <c r="O933" s="12">
        <v>20</v>
      </c>
      <c r="P933" s="12">
        <v>20</v>
      </c>
      <c r="Q933" s="69"/>
    </row>
    <row r="934" spans="1:17">
      <c r="A934" s="77"/>
      <c r="B934" s="73"/>
      <c r="C934" s="88"/>
      <c r="D934" s="19" t="s">
        <v>5</v>
      </c>
      <c r="E934" s="18">
        <v>9374.2900000000009</v>
      </c>
      <c r="F934" s="18">
        <v>9374.2900000000009</v>
      </c>
      <c r="G934" s="18">
        <f t="shared" si="325"/>
        <v>0</v>
      </c>
      <c r="H934" s="18">
        <v>9371.2099999999991</v>
      </c>
      <c r="I934" s="48">
        <f t="shared" si="327"/>
        <v>99.967144178385752</v>
      </c>
      <c r="J934" s="20"/>
      <c r="K934" s="12"/>
      <c r="L934" s="12"/>
      <c r="M934" s="12"/>
      <c r="N934" s="12"/>
      <c r="O934" s="12"/>
      <c r="P934" s="12"/>
      <c r="Q934" s="69"/>
    </row>
    <row r="935" spans="1:17">
      <c r="A935" s="77"/>
      <c r="B935" s="73"/>
      <c r="C935" s="88"/>
      <c r="D935" s="21" t="s">
        <v>4</v>
      </c>
      <c r="E935" s="18">
        <v>47239.93</v>
      </c>
      <c r="F935" s="18">
        <v>47081.85</v>
      </c>
      <c r="G935" s="18">
        <f t="shared" si="325"/>
        <v>-158.08000000000175</v>
      </c>
      <c r="H935" s="18">
        <v>46886.400000000001</v>
      </c>
      <c r="I935" s="48">
        <f t="shared" si="327"/>
        <v>99.584871877379513</v>
      </c>
      <c r="J935" s="20"/>
      <c r="K935" s="12"/>
      <c r="L935" s="12"/>
      <c r="M935" s="12"/>
      <c r="N935" s="12"/>
      <c r="O935" s="12"/>
      <c r="P935" s="12"/>
      <c r="Q935" s="69"/>
    </row>
    <row r="936" spans="1:17">
      <c r="A936" s="77"/>
      <c r="B936" s="73"/>
      <c r="C936" s="88"/>
      <c r="D936" s="19" t="s">
        <v>7</v>
      </c>
      <c r="E936" s="18">
        <v>0</v>
      </c>
      <c r="F936" s="18">
        <v>0</v>
      </c>
      <c r="G936" s="18">
        <f t="shared" si="325"/>
        <v>0</v>
      </c>
      <c r="H936" s="18">
        <v>0</v>
      </c>
      <c r="I936" s="55" t="s">
        <v>140</v>
      </c>
      <c r="J936" s="20"/>
      <c r="K936" s="12"/>
      <c r="L936" s="12"/>
      <c r="M936" s="12"/>
      <c r="N936" s="12"/>
      <c r="O936" s="12"/>
      <c r="P936" s="12"/>
      <c r="Q936" s="69"/>
    </row>
    <row r="937" spans="1:17" ht="26.25" customHeight="1">
      <c r="A937" s="77"/>
      <c r="B937" s="73"/>
      <c r="C937" s="88"/>
      <c r="D937" s="23" t="s">
        <v>6</v>
      </c>
      <c r="E937" s="18">
        <v>0</v>
      </c>
      <c r="F937" s="18">
        <v>0</v>
      </c>
      <c r="G937" s="18">
        <f t="shared" si="325"/>
        <v>0</v>
      </c>
      <c r="H937" s="18">
        <v>0</v>
      </c>
      <c r="I937" s="55" t="s">
        <v>140</v>
      </c>
      <c r="J937" s="12"/>
      <c r="K937" s="12"/>
      <c r="L937" s="12"/>
      <c r="M937" s="12"/>
      <c r="N937" s="12"/>
      <c r="O937" s="12"/>
      <c r="P937" s="12"/>
      <c r="Q937" s="69"/>
    </row>
    <row r="938" spans="1:17" ht="24" customHeight="1">
      <c r="A938" s="77"/>
      <c r="B938" s="73" t="s">
        <v>128</v>
      </c>
      <c r="C938" s="88" t="s">
        <v>123</v>
      </c>
      <c r="D938" s="5" t="s">
        <v>3</v>
      </c>
      <c r="E938" s="18">
        <f>E939+E940+E941+E942</f>
        <v>160609.39000000001</v>
      </c>
      <c r="F938" s="18">
        <f>F939+F940+F941+F942</f>
        <v>164848.223</v>
      </c>
      <c r="G938" s="18">
        <f t="shared" ref="G938:G942" si="328">F938-E938</f>
        <v>4238.8329999999842</v>
      </c>
      <c r="H938" s="18">
        <f>H939+H940+H941+H942</f>
        <v>164420.08600000001</v>
      </c>
      <c r="I938" s="48">
        <f t="shared" si="327"/>
        <v>99.740284127903521</v>
      </c>
      <c r="J938" s="11">
        <v>0</v>
      </c>
      <c r="K938" s="12">
        <v>0</v>
      </c>
      <c r="L938" s="12" t="s">
        <v>140</v>
      </c>
      <c r="M938" s="12">
        <v>2</v>
      </c>
      <c r="N938" s="12">
        <v>2</v>
      </c>
      <c r="O938" s="12">
        <v>0</v>
      </c>
      <c r="P938" s="12">
        <v>0</v>
      </c>
      <c r="Q938" s="69"/>
    </row>
    <row r="939" spans="1:17">
      <c r="A939" s="77"/>
      <c r="B939" s="73"/>
      <c r="C939" s="88"/>
      <c r="D939" s="19" t="s">
        <v>5</v>
      </c>
      <c r="E939" s="18">
        <v>0</v>
      </c>
      <c r="F939" s="18">
        <v>0</v>
      </c>
      <c r="G939" s="18">
        <f t="shared" si="328"/>
        <v>0</v>
      </c>
      <c r="H939" s="18">
        <v>0</v>
      </c>
      <c r="I939" s="48" t="s">
        <v>140</v>
      </c>
      <c r="J939" s="20"/>
      <c r="K939" s="12"/>
      <c r="L939" s="12"/>
      <c r="M939" s="12"/>
      <c r="N939" s="12"/>
      <c r="O939" s="12"/>
      <c r="P939" s="12"/>
      <c r="Q939" s="69"/>
    </row>
    <row r="940" spans="1:17" ht="21" customHeight="1">
      <c r="A940" s="77"/>
      <c r="B940" s="73"/>
      <c r="C940" s="88"/>
      <c r="D940" s="21" t="s">
        <v>4</v>
      </c>
      <c r="E940" s="18">
        <v>160609.39000000001</v>
      </c>
      <c r="F940" s="18">
        <v>164848.223</v>
      </c>
      <c r="G940" s="18">
        <f t="shared" si="328"/>
        <v>4238.8329999999842</v>
      </c>
      <c r="H940" s="18">
        <v>164420.08600000001</v>
      </c>
      <c r="I940" s="48">
        <f t="shared" si="327"/>
        <v>99.740284127903521</v>
      </c>
      <c r="J940" s="20"/>
      <c r="K940" s="12"/>
      <c r="L940" s="12"/>
      <c r="M940" s="12"/>
      <c r="N940" s="12"/>
      <c r="O940" s="12"/>
      <c r="P940" s="12"/>
      <c r="Q940" s="69"/>
    </row>
    <row r="941" spans="1:17">
      <c r="A941" s="77"/>
      <c r="B941" s="73"/>
      <c r="C941" s="88"/>
      <c r="D941" s="19" t="s">
        <v>7</v>
      </c>
      <c r="E941" s="18">
        <v>0</v>
      </c>
      <c r="F941" s="18">
        <v>0</v>
      </c>
      <c r="G941" s="18">
        <f t="shared" si="328"/>
        <v>0</v>
      </c>
      <c r="H941" s="18">
        <v>0</v>
      </c>
      <c r="I941" s="48" t="s">
        <v>140</v>
      </c>
      <c r="J941" s="20"/>
      <c r="K941" s="12"/>
      <c r="L941" s="12"/>
      <c r="M941" s="12"/>
      <c r="N941" s="12"/>
      <c r="O941" s="12"/>
      <c r="P941" s="12"/>
      <c r="Q941" s="69"/>
    </row>
    <row r="942" spans="1:17" ht="24.75" customHeight="1">
      <c r="A942" s="77"/>
      <c r="B942" s="73"/>
      <c r="C942" s="88"/>
      <c r="D942" s="23" t="s">
        <v>6</v>
      </c>
      <c r="E942" s="23">
        <v>0</v>
      </c>
      <c r="F942" s="23">
        <v>0</v>
      </c>
      <c r="G942" s="23">
        <f t="shared" si="328"/>
        <v>0</v>
      </c>
      <c r="H942" s="23">
        <v>0</v>
      </c>
      <c r="I942" s="49" t="s">
        <v>140</v>
      </c>
      <c r="J942" s="12"/>
      <c r="K942" s="12"/>
      <c r="L942" s="12"/>
      <c r="M942" s="12"/>
      <c r="N942" s="12"/>
      <c r="O942" s="12"/>
      <c r="P942" s="12"/>
      <c r="Q942" s="69"/>
    </row>
    <row r="943" spans="1:17" ht="18.75" customHeight="1">
      <c r="A943" s="74" t="s">
        <v>163</v>
      </c>
      <c r="B943" s="74" t="s">
        <v>122</v>
      </c>
      <c r="C943" s="74" t="s">
        <v>123</v>
      </c>
      <c r="D943" s="5" t="s">
        <v>3</v>
      </c>
      <c r="E943" s="6">
        <f>E944+E945+E946+E947</f>
        <v>286713.34000000003</v>
      </c>
      <c r="F943" s="6">
        <f>F944+F945+F946+F947</f>
        <v>278841.47700000001</v>
      </c>
      <c r="G943" s="6">
        <f t="shared" ref="G943:G967" si="329">F943-E943</f>
        <v>-7871.8630000000121</v>
      </c>
      <c r="H943" s="6">
        <f>H944+H945+H946+H947</f>
        <v>244015.05400000003</v>
      </c>
      <c r="I943" s="17">
        <f t="shared" si="327"/>
        <v>87.510314686792455</v>
      </c>
      <c r="J943" s="29">
        <v>19</v>
      </c>
      <c r="K943" s="14">
        <v>18</v>
      </c>
      <c r="L943" s="41">
        <f>(K943/J943)*100</f>
        <v>94.73684210526315</v>
      </c>
      <c r="M943" s="14">
        <v>12</v>
      </c>
      <c r="N943" s="14">
        <v>12</v>
      </c>
      <c r="O943" s="14">
        <v>55</v>
      </c>
      <c r="P943" s="14">
        <v>55</v>
      </c>
      <c r="Q943" s="106" t="s">
        <v>292</v>
      </c>
    </row>
    <row r="944" spans="1:17">
      <c r="A944" s="74"/>
      <c r="B944" s="74"/>
      <c r="C944" s="74"/>
      <c r="D944" s="19" t="s">
        <v>5</v>
      </c>
      <c r="E944" s="18">
        <f>E949+E954+E959+E964</f>
        <v>109671.5</v>
      </c>
      <c r="F944" s="18">
        <f>F949+F954+F959+F964</f>
        <v>108517</v>
      </c>
      <c r="G944" s="18">
        <f t="shared" ref="G944:H944" si="330">G949+G954+G959+G964</f>
        <v>-1154.4999999999995</v>
      </c>
      <c r="H944" s="18">
        <f t="shared" si="330"/>
        <v>108514.76000000001</v>
      </c>
      <c r="I944" s="48">
        <f t="shared" si="327"/>
        <v>99.997935807292876</v>
      </c>
      <c r="J944" s="11">
        <v>7</v>
      </c>
      <c r="K944" s="12">
        <v>6</v>
      </c>
      <c r="L944" s="22">
        <f t="shared" ref="L944:L963" si="331">(K944/J944)*100</f>
        <v>85.714285714285708</v>
      </c>
      <c r="M944" s="12"/>
      <c r="N944" s="12"/>
      <c r="O944" s="12"/>
      <c r="P944" s="12"/>
      <c r="Q944" s="111"/>
    </row>
    <row r="945" spans="1:17">
      <c r="A945" s="74"/>
      <c r="B945" s="74"/>
      <c r="C945" s="74"/>
      <c r="D945" s="21" t="s">
        <v>4</v>
      </c>
      <c r="E945" s="18">
        <f>E960+E965</f>
        <v>105506.77</v>
      </c>
      <c r="F945" s="18">
        <f>F960+F965</f>
        <v>98789.406999999992</v>
      </c>
      <c r="G945" s="18">
        <f t="shared" ref="G945:H945" si="332">G960+G965</f>
        <v>-6717.3630000000085</v>
      </c>
      <c r="H945" s="18">
        <f t="shared" si="332"/>
        <v>98542.944000000003</v>
      </c>
      <c r="I945" s="48">
        <f t="shared" si="327"/>
        <v>99.750516773524126</v>
      </c>
      <c r="J945" s="20"/>
      <c r="K945" s="12"/>
      <c r="L945" s="12"/>
      <c r="M945" s="12"/>
      <c r="N945" s="12"/>
      <c r="O945" s="12"/>
      <c r="P945" s="12"/>
      <c r="Q945" s="111"/>
    </row>
    <row r="946" spans="1:17">
      <c r="A946" s="74"/>
      <c r="B946" s="74"/>
      <c r="C946" s="74"/>
      <c r="D946" s="19" t="s">
        <v>7</v>
      </c>
      <c r="E946" s="18">
        <v>0</v>
      </c>
      <c r="F946" s="18">
        <v>0</v>
      </c>
      <c r="G946" s="18">
        <v>0</v>
      </c>
      <c r="H946" s="18">
        <v>0</v>
      </c>
      <c r="I946" s="48" t="s">
        <v>140</v>
      </c>
      <c r="J946" s="20"/>
      <c r="K946" s="12"/>
      <c r="L946" s="12"/>
      <c r="M946" s="12"/>
      <c r="N946" s="12"/>
      <c r="O946" s="12"/>
      <c r="P946" s="12"/>
      <c r="Q946" s="111"/>
    </row>
    <row r="947" spans="1:17" ht="48" customHeight="1">
      <c r="A947" s="74"/>
      <c r="B947" s="74"/>
      <c r="C947" s="74"/>
      <c r="D947" s="23" t="s">
        <v>6</v>
      </c>
      <c r="E947" s="23">
        <f>F957+F962</f>
        <v>71535.070000000007</v>
      </c>
      <c r="F947" s="66">
        <f>F957+F962</f>
        <v>71535.070000000007</v>
      </c>
      <c r="G947" s="23">
        <f t="shared" ref="G947:H947" si="333">G957+G962</f>
        <v>0</v>
      </c>
      <c r="H947" s="23">
        <f t="shared" si="333"/>
        <v>36957.35</v>
      </c>
      <c r="I947" s="49">
        <f>H947/E947*100</f>
        <v>51.663261110948788</v>
      </c>
      <c r="J947" s="12"/>
      <c r="K947" s="12"/>
      <c r="L947" s="12"/>
      <c r="M947" s="12"/>
      <c r="N947" s="12"/>
      <c r="O947" s="12"/>
      <c r="P947" s="12"/>
      <c r="Q947" s="112"/>
    </row>
    <row r="948" spans="1:17" ht="24.75" customHeight="1">
      <c r="A948" s="98"/>
      <c r="B948" s="73" t="s">
        <v>251</v>
      </c>
      <c r="C948" s="88" t="s">
        <v>123</v>
      </c>
      <c r="D948" s="19" t="s">
        <v>3</v>
      </c>
      <c r="E948" s="23">
        <f>E949+E950+E951+E952</f>
        <v>1499.9</v>
      </c>
      <c r="F948" s="23">
        <f>F949+F950+F951+F952</f>
        <v>1499.9</v>
      </c>
      <c r="G948" s="23"/>
      <c r="H948" s="23">
        <f>H949+H950+H951+H952</f>
        <v>1499.9</v>
      </c>
      <c r="I948" s="49">
        <f>H948/F948*100</f>
        <v>100</v>
      </c>
      <c r="J948" s="12">
        <v>1</v>
      </c>
      <c r="K948" s="12">
        <v>1</v>
      </c>
      <c r="L948" s="12">
        <f>K948/J948*100</f>
        <v>100</v>
      </c>
      <c r="M948" s="12">
        <v>1</v>
      </c>
      <c r="N948" s="12">
        <v>1</v>
      </c>
      <c r="O948" s="12">
        <v>7</v>
      </c>
      <c r="P948" s="12">
        <v>7</v>
      </c>
      <c r="Q948" s="69"/>
    </row>
    <row r="949" spans="1:17" ht="18" customHeight="1">
      <c r="A949" s="99"/>
      <c r="B949" s="73"/>
      <c r="C949" s="88"/>
      <c r="D949" s="19" t="s">
        <v>5</v>
      </c>
      <c r="E949" s="23">
        <v>1499.9</v>
      </c>
      <c r="F949" s="23">
        <v>1499.9</v>
      </c>
      <c r="G949" s="42"/>
      <c r="H949" s="23">
        <v>1499.9</v>
      </c>
      <c r="I949" s="49">
        <f>H949/E949*100</f>
        <v>100</v>
      </c>
      <c r="J949" s="12"/>
      <c r="K949" s="12"/>
      <c r="L949" s="12"/>
      <c r="M949" s="12"/>
      <c r="N949" s="12"/>
      <c r="O949" s="12"/>
      <c r="P949" s="12"/>
      <c r="Q949" s="69"/>
    </row>
    <row r="950" spans="1:17" ht="15" customHeight="1">
      <c r="A950" s="99"/>
      <c r="B950" s="73"/>
      <c r="C950" s="88"/>
      <c r="D950" s="21" t="s">
        <v>4</v>
      </c>
      <c r="E950" s="18">
        <v>0</v>
      </c>
      <c r="F950" s="18">
        <v>0</v>
      </c>
      <c r="G950" s="42"/>
      <c r="H950" s="18">
        <v>0</v>
      </c>
      <c r="I950" s="28" t="s">
        <v>140</v>
      </c>
      <c r="J950" s="12"/>
      <c r="K950" s="12"/>
      <c r="L950" s="12"/>
      <c r="M950" s="12"/>
      <c r="N950" s="12"/>
      <c r="O950" s="12"/>
      <c r="P950" s="12"/>
      <c r="Q950" s="69"/>
    </row>
    <row r="951" spans="1:17" ht="16.5" customHeight="1">
      <c r="A951" s="99"/>
      <c r="B951" s="73"/>
      <c r="C951" s="88"/>
      <c r="D951" s="19" t="s">
        <v>7</v>
      </c>
      <c r="E951" s="18">
        <v>0</v>
      </c>
      <c r="F951" s="18">
        <v>0</v>
      </c>
      <c r="G951" s="42"/>
      <c r="H951" s="18">
        <v>0</v>
      </c>
      <c r="I951" s="28" t="s">
        <v>140</v>
      </c>
      <c r="J951" s="12"/>
      <c r="K951" s="12"/>
      <c r="L951" s="12"/>
      <c r="M951" s="12"/>
      <c r="N951" s="12"/>
      <c r="O951" s="12"/>
      <c r="P951" s="12"/>
      <c r="Q951" s="69"/>
    </row>
    <row r="952" spans="1:17" ht="24" customHeight="1">
      <c r="A952" s="100"/>
      <c r="B952" s="73"/>
      <c r="C952" s="88"/>
      <c r="D952" s="18" t="s">
        <v>6</v>
      </c>
      <c r="E952" s="18">
        <v>0</v>
      </c>
      <c r="F952" s="18">
        <v>0</v>
      </c>
      <c r="G952" s="42"/>
      <c r="H952" s="18">
        <v>0</v>
      </c>
      <c r="I952" s="28" t="s">
        <v>140</v>
      </c>
      <c r="J952" s="12"/>
      <c r="K952" s="12"/>
      <c r="L952" s="12"/>
      <c r="M952" s="12"/>
      <c r="N952" s="12"/>
      <c r="O952" s="12"/>
      <c r="P952" s="12"/>
      <c r="Q952" s="69"/>
    </row>
    <row r="953" spans="1:17" ht="18" customHeight="1">
      <c r="A953" s="77"/>
      <c r="B953" s="73" t="s">
        <v>199</v>
      </c>
      <c r="C953" s="88" t="s">
        <v>123</v>
      </c>
      <c r="D953" s="5" t="s">
        <v>3</v>
      </c>
      <c r="E953" s="18">
        <f>E954+E955+E956+E957</f>
        <v>26202.309999999998</v>
      </c>
      <c r="F953" s="18">
        <f>F954+F955+F956+F957</f>
        <v>25047.81</v>
      </c>
      <c r="G953" s="18">
        <f t="shared" si="329"/>
        <v>-1154.4999999999964</v>
      </c>
      <c r="H953" s="18">
        <f>H954+H955+H956+H957</f>
        <v>2950.82</v>
      </c>
      <c r="I953" s="48">
        <f t="shared" si="327"/>
        <v>11.780750492757651</v>
      </c>
      <c r="J953" s="11">
        <v>7</v>
      </c>
      <c r="K953" s="12">
        <v>7</v>
      </c>
      <c r="L953" s="12">
        <f t="shared" si="331"/>
        <v>100</v>
      </c>
      <c r="M953" s="12">
        <v>5</v>
      </c>
      <c r="N953" s="12">
        <v>5</v>
      </c>
      <c r="O953" s="12">
        <v>24</v>
      </c>
      <c r="P953" s="12">
        <v>24</v>
      </c>
      <c r="Q953" s="69"/>
    </row>
    <row r="954" spans="1:17">
      <c r="A954" s="77"/>
      <c r="B954" s="73"/>
      <c r="C954" s="88"/>
      <c r="D954" s="19" t="s">
        <v>5</v>
      </c>
      <c r="E954" s="18">
        <v>4105.3999999999996</v>
      </c>
      <c r="F954" s="18">
        <v>2950.9</v>
      </c>
      <c r="G954" s="18">
        <f t="shared" si="329"/>
        <v>-1154.4999999999995</v>
      </c>
      <c r="H954" s="18">
        <v>2950.82</v>
      </c>
      <c r="I954" s="48">
        <f t="shared" si="327"/>
        <v>99.997288962689353</v>
      </c>
      <c r="J954" s="20"/>
      <c r="K954" s="12"/>
      <c r="L954" s="12"/>
      <c r="M954" s="12"/>
      <c r="N954" s="12"/>
      <c r="O954" s="12"/>
      <c r="P954" s="12"/>
      <c r="Q954" s="69"/>
    </row>
    <row r="955" spans="1:17">
      <c r="A955" s="77"/>
      <c r="B955" s="73"/>
      <c r="C955" s="88"/>
      <c r="D955" s="21" t="s">
        <v>4</v>
      </c>
      <c r="E955" s="18">
        <v>0</v>
      </c>
      <c r="F955" s="18">
        <v>0</v>
      </c>
      <c r="G955" s="18">
        <f t="shared" si="329"/>
        <v>0</v>
      </c>
      <c r="H955" s="18">
        <v>0</v>
      </c>
      <c r="I955" s="55" t="s">
        <v>140</v>
      </c>
      <c r="J955" s="20"/>
      <c r="K955" s="12"/>
      <c r="L955" s="12"/>
      <c r="M955" s="12"/>
      <c r="N955" s="12"/>
      <c r="O955" s="12"/>
      <c r="P955" s="12"/>
      <c r="Q955" s="69"/>
    </row>
    <row r="956" spans="1:17">
      <c r="A956" s="77"/>
      <c r="B956" s="73"/>
      <c r="C956" s="88"/>
      <c r="D956" s="19" t="s">
        <v>7</v>
      </c>
      <c r="E956" s="18">
        <v>0</v>
      </c>
      <c r="F956" s="18">
        <v>0</v>
      </c>
      <c r="G956" s="18">
        <f t="shared" si="329"/>
        <v>0</v>
      </c>
      <c r="H956" s="18">
        <v>0</v>
      </c>
      <c r="I956" s="55" t="s">
        <v>140</v>
      </c>
      <c r="J956" s="20"/>
      <c r="K956" s="12"/>
      <c r="L956" s="12"/>
      <c r="M956" s="12"/>
      <c r="N956" s="12"/>
      <c r="O956" s="12"/>
      <c r="P956" s="12"/>
      <c r="Q956" s="69"/>
    </row>
    <row r="957" spans="1:17" ht="24.75" customHeight="1">
      <c r="A957" s="77"/>
      <c r="B957" s="73"/>
      <c r="C957" s="88"/>
      <c r="D957" s="18" t="s">
        <v>6</v>
      </c>
      <c r="E957" s="18">
        <v>22096.91</v>
      </c>
      <c r="F957" s="18">
        <v>22096.91</v>
      </c>
      <c r="G957" s="18">
        <f t="shared" si="329"/>
        <v>0</v>
      </c>
      <c r="H957" s="18">
        <v>0</v>
      </c>
      <c r="I957" s="48">
        <f t="shared" si="327"/>
        <v>0</v>
      </c>
      <c r="J957" s="12"/>
      <c r="K957" s="12"/>
      <c r="L957" s="12"/>
      <c r="M957" s="12"/>
      <c r="N957" s="12"/>
      <c r="O957" s="12"/>
      <c r="P957" s="12"/>
      <c r="Q957" s="69"/>
    </row>
    <row r="958" spans="1:17">
      <c r="A958" s="77"/>
      <c r="B958" s="73" t="s">
        <v>220</v>
      </c>
      <c r="C958" s="88" t="s">
        <v>123</v>
      </c>
      <c r="D958" s="5" t="s">
        <v>3</v>
      </c>
      <c r="E958" s="18">
        <f>E959++E960+E962</f>
        <v>108011.55</v>
      </c>
      <c r="F958" s="18">
        <f>F959++F960+F962</f>
        <v>99545.25</v>
      </c>
      <c r="G958" s="18">
        <f t="shared" si="329"/>
        <v>-8466.3000000000029</v>
      </c>
      <c r="H958" s="18">
        <f>H959+H960+H961+H962</f>
        <v>87064.35</v>
      </c>
      <c r="I958" s="48">
        <f t="shared" si="327"/>
        <v>87.462083826199645</v>
      </c>
      <c r="J958" s="11">
        <v>3</v>
      </c>
      <c r="K958" s="12">
        <v>3</v>
      </c>
      <c r="L958" s="12">
        <f t="shared" si="331"/>
        <v>100</v>
      </c>
      <c r="M958" s="12">
        <v>3</v>
      </c>
      <c r="N958" s="12">
        <v>3</v>
      </c>
      <c r="O958" s="12">
        <v>24</v>
      </c>
      <c r="P958" s="12">
        <v>24</v>
      </c>
      <c r="Q958" s="69"/>
    </row>
    <row r="959" spans="1:17">
      <c r="A959" s="77"/>
      <c r="B959" s="73"/>
      <c r="C959" s="88"/>
      <c r="D959" s="19" t="s">
        <v>5</v>
      </c>
      <c r="E959" s="18">
        <v>20704</v>
      </c>
      <c r="F959" s="18">
        <v>20704</v>
      </c>
      <c r="G959" s="18">
        <f t="shared" si="329"/>
        <v>0</v>
      </c>
      <c r="H959" s="18">
        <v>20703.91</v>
      </c>
      <c r="I959" s="48">
        <f t="shared" si="327"/>
        <v>99.99956530139103</v>
      </c>
      <c r="J959" s="20"/>
      <c r="K959" s="12"/>
      <c r="L959" s="12"/>
      <c r="M959" s="12"/>
      <c r="N959" s="12"/>
      <c r="O959" s="12"/>
      <c r="P959" s="12"/>
      <c r="Q959" s="69"/>
    </row>
    <row r="960" spans="1:17">
      <c r="A960" s="77"/>
      <c r="B960" s="73"/>
      <c r="C960" s="88"/>
      <c r="D960" s="21" t="s">
        <v>4</v>
      </c>
      <c r="E960" s="18">
        <v>37869.39</v>
      </c>
      <c r="F960" s="18">
        <v>29403.09</v>
      </c>
      <c r="G960" s="18">
        <f t="shared" si="329"/>
        <v>-8466.2999999999993</v>
      </c>
      <c r="H960" s="18">
        <v>29403.09</v>
      </c>
      <c r="I960" s="48">
        <f t="shared" si="327"/>
        <v>100</v>
      </c>
      <c r="J960" s="20"/>
      <c r="K960" s="12"/>
      <c r="L960" s="12"/>
      <c r="M960" s="12"/>
      <c r="N960" s="12"/>
      <c r="O960" s="12"/>
      <c r="P960" s="12"/>
      <c r="Q960" s="69"/>
    </row>
    <row r="961" spans="1:17" ht="16.5" customHeight="1">
      <c r="A961" s="77"/>
      <c r="B961" s="73"/>
      <c r="C961" s="88"/>
      <c r="D961" s="19" t="s">
        <v>7</v>
      </c>
      <c r="E961" s="18">
        <v>0</v>
      </c>
      <c r="F961" s="18">
        <v>0</v>
      </c>
      <c r="G961" s="18">
        <f t="shared" si="329"/>
        <v>0</v>
      </c>
      <c r="H961" s="18">
        <v>0</v>
      </c>
      <c r="I961" s="55" t="s">
        <v>140</v>
      </c>
      <c r="J961" s="20"/>
      <c r="K961" s="12"/>
      <c r="L961" s="12"/>
      <c r="M961" s="12"/>
      <c r="N961" s="12"/>
      <c r="O961" s="12"/>
      <c r="P961" s="12"/>
      <c r="Q961" s="69"/>
    </row>
    <row r="962" spans="1:17" ht="24.75" customHeight="1">
      <c r="A962" s="77"/>
      <c r="B962" s="73"/>
      <c r="C962" s="88"/>
      <c r="D962" s="23" t="s">
        <v>6</v>
      </c>
      <c r="E962" s="18">
        <v>49438.16</v>
      </c>
      <c r="F962" s="18">
        <v>49438.16</v>
      </c>
      <c r="G962" s="18">
        <f t="shared" si="329"/>
        <v>0</v>
      </c>
      <c r="H962" s="18">
        <v>36957.35</v>
      </c>
      <c r="I962" s="48">
        <f t="shared" si="327"/>
        <v>74.75470365401948</v>
      </c>
      <c r="J962" s="25"/>
      <c r="K962" s="25"/>
      <c r="L962" s="25"/>
      <c r="M962" s="25"/>
      <c r="N962" s="25"/>
      <c r="O962" s="25"/>
      <c r="P962" s="25"/>
      <c r="Q962" s="70"/>
    </row>
    <row r="963" spans="1:17" ht="12.75" customHeight="1">
      <c r="A963" s="89"/>
      <c r="B963" s="73" t="s">
        <v>200</v>
      </c>
      <c r="C963" s="88" t="s">
        <v>123</v>
      </c>
      <c r="D963" s="5" t="s">
        <v>3</v>
      </c>
      <c r="E963" s="18">
        <f>E964+E965+E966+E967</f>
        <v>150999.58000000002</v>
      </c>
      <c r="F963" s="18">
        <f>F964+F965+F966+F967</f>
        <v>152748.51699999999</v>
      </c>
      <c r="G963" s="18">
        <f t="shared" si="329"/>
        <v>1748.9369999999763</v>
      </c>
      <c r="H963" s="18">
        <f>H964+H965</f>
        <v>152499.984</v>
      </c>
      <c r="I963" s="48">
        <f t="shared" si="327"/>
        <v>99.837292692013506</v>
      </c>
      <c r="J963" s="11">
        <v>1</v>
      </c>
      <c r="K963" s="12">
        <v>1</v>
      </c>
      <c r="L963" s="12">
        <f t="shared" si="331"/>
        <v>100</v>
      </c>
      <c r="M963" s="12">
        <v>3</v>
      </c>
      <c r="N963" s="12">
        <v>3</v>
      </c>
      <c r="O963" s="12">
        <v>0</v>
      </c>
      <c r="P963" s="12">
        <v>0</v>
      </c>
      <c r="Q963" s="69"/>
    </row>
    <row r="964" spans="1:17" ht="24.75" customHeight="1">
      <c r="A964" s="89"/>
      <c r="B964" s="73"/>
      <c r="C964" s="88"/>
      <c r="D964" s="19" t="s">
        <v>5</v>
      </c>
      <c r="E964" s="18">
        <v>83362.2</v>
      </c>
      <c r="F964" s="18">
        <v>83362.2</v>
      </c>
      <c r="G964" s="18">
        <f t="shared" si="329"/>
        <v>0</v>
      </c>
      <c r="H964" s="18">
        <v>83360.13</v>
      </c>
      <c r="I964" s="48">
        <f t="shared" si="327"/>
        <v>99.997516860159649</v>
      </c>
      <c r="J964" s="20"/>
      <c r="K964" s="12"/>
      <c r="L964" s="12"/>
      <c r="M964" s="12"/>
      <c r="N964" s="12"/>
      <c r="O964" s="12"/>
      <c r="P964" s="12"/>
      <c r="Q964" s="69"/>
    </row>
    <row r="965" spans="1:17">
      <c r="A965" s="89"/>
      <c r="B965" s="73"/>
      <c r="C965" s="88"/>
      <c r="D965" s="21" t="s">
        <v>4</v>
      </c>
      <c r="E965" s="18">
        <v>67637.38</v>
      </c>
      <c r="F965" s="18">
        <v>69386.316999999995</v>
      </c>
      <c r="G965" s="18">
        <f t="shared" si="329"/>
        <v>1748.9369999999908</v>
      </c>
      <c r="H965" s="18">
        <v>69139.854000000007</v>
      </c>
      <c r="I965" s="48">
        <f t="shared" si="327"/>
        <v>99.644795961716795</v>
      </c>
      <c r="J965" s="20"/>
      <c r="K965" s="12"/>
      <c r="L965" s="14"/>
      <c r="M965" s="12"/>
      <c r="N965" s="12"/>
      <c r="O965" s="12"/>
      <c r="P965" s="12"/>
      <c r="Q965" s="69"/>
    </row>
    <row r="966" spans="1:17">
      <c r="A966" s="89"/>
      <c r="B966" s="73"/>
      <c r="C966" s="88"/>
      <c r="D966" s="19" t="s">
        <v>7</v>
      </c>
      <c r="E966" s="18">
        <v>0</v>
      </c>
      <c r="F966" s="18">
        <v>0</v>
      </c>
      <c r="G966" s="18">
        <f t="shared" si="329"/>
        <v>0</v>
      </c>
      <c r="H966" s="18">
        <v>0</v>
      </c>
      <c r="I966" s="55" t="s">
        <v>140</v>
      </c>
      <c r="J966" s="20"/>
      <c r="K966" s="12"/>
      <c r="L966" s="14"/>
      <c r="M966" s="12"/>
      <c r="N966" s="12"/>
      <c r="O966" s="12"/>
      <c r="P966" s="12"/>
      <c r="Q966" s="69"/>
    </row>
    <row r="967" spans="1:17" ht="24.75" customHeight="1">
      <c r="A967" s="89"/>
      <c r="B967" s="73"/>
      <c r="C967" s="88"/>
      <c r="D967" s="23" t="s">
        <v>6</v>
      </c>
      <c r="E967" s="18">
        <v>0</v>
      </c>
      <c r="F967" s="18">
        <v>0</v>
      </c>
      <c r="G967" s="18">
        <f t="shared" si="329"/>
        <v>0</v>
      </c>
      <c r="H967" s="18">
        <v>0</v>
      </c>
      <c r="I967" s="55" t="s">
        <v>140</v>
      </c>
      <c r="J967" s="12"/>
      <c r="K967" s="12"/>
      <c r="L967" s="14"/>
      <c r="M967" s="12"/>
      <c r="N967" s="12"/>
      <c r="O967" s="12"/>
      <c r="P967" s="12"/>
      <c r="Q967" s="69"/>
    </row>
    <row r="968" spans="1:17" ht="13.5" customHeight="1">
      <c r="A968" s="79" t="s">
        <v>164</v>
      </c>
      <c r="B968" s="74" t="s">
        <v>300</v>
      </c>
      <c r="C968" s="74" t="s">
        <v>129</v>
      </c>
      <c r="D968" s="5" t="s">
        <v>3</v>
      </c>
      <c r="E968" s="6">
        <f>E969+E970+E971+E972</f>
        <v>1935398.02</v>
      </c>
      <c r="F968" s="6">
        <f>F973+F978</f>
        <v>1931458.39</v>
      </c>
      <c r="G968" s="6">
        <f t="shared" ref="G968:H968" si="334">G973+G978</f>
        <v>-3939.630000000112</v>
      </c>
      <c r="H968" s="6">
        <f t="shared" si="334"/>
        <v>3566465.8600000003</v>
      </c>
      <c r="I968" s="17">
        <f t="shared" ref="I968:I972" si="335">H968/F968*100</f>
        <v>184.65144672363357</v>
      </c>
      <c r="J968" s="8">
        <v>15</v>
      </c>
      <c r="K968" s="8">
        <f>K969+K973+K978</f>
        <v>13</v>
      </c>
      <c r="L968" s="41">
        <f t="shared" ref="L968:L978" si="336">(K968/J968)*100</f>
        <v>86.666666666666671</v>
      </c>
      <c r="M968" s="8">
        <f t="shared" ref="M968:P968" si="337">M973+M978</f>
        <v>11</v>
      </c>
      <c r="N968" s="8">
        <f t="shared" si="337"/>
        <v>11</v>
      </c>
      <c r="O968" s="8">
        <f t="shared" si="337"/>
        <v>8</v>
      </c>
      <c r="P968" s="8">
        <f t="shared" si="337"/>
        <v>8</v>
      </c>
      <c r="Q968" s="106" t="s">
        <v>294</v>
      </c>
    </row>
    <row r="969" spans="1:17">
      <c r="A969" s="79"/>
      <c r="B969" s="74"/>
      <c r="C969" s="74"/>
      <c r="D969" s="19" t="s">
        <v>5</v>
      </c>
      <c r="E969" s="18">
        <f>E974</f>
        <v>17542.3</v>
      </c>
      <c r="F969" s="18">
        <f t="shared" ref="F969:F972" si="338">F974+F979</f>
        <v>10549.2</v>
      </c>
      <c r="G969" s="18">
        <f t="shared" ref="G969:G982" si="339">F969-E969</f>
        <v>-6993.0999999999985</v>
      </c>
      <c r="H969" s="18">
        <f t="shared" ref="H969" si="340">H974+H979</f>
        <v>10513.05</v>
      </c>
      <c r="I969" s="48">
        <f t="shared" si="335"/>
        <v>99.657319986349663</v>
      </c>
      <c r="J969" s="11">
        <v>4</v>
      </c>
      <c r="K969" s="12">
        <v>4</v>
      </c>
      <c r="L969" s="12">
        <f t="shared" si="336"/>
        <v>100</v>
      </c>
      <c r="M969" s="12"/>
      <c r="N969" s="12"/>
      <c r="O969" s="12"/>
      <c r="P969" s="12"/>
      <c r="Q969" s="111"/>
    </row>
    <row r="970" spans="1:17">
      <c r="A970" s="79"/>
      <c r="B970" s="74"/>
      <c r="C970" s="74"/>
      <c r="D970" s="21" t="s">
        <v>4</v>
      </c>
      <c r="E970" s="18">
        <f>E975</f>
        <v>2855.72</v>
      </c>
      <c r="F970" s="18">
        <f t="shared" si="338"/>
        <v>1717.31</v>
      </c>
      <c r="G970" s="18">
        <f t="shared" si="339"/>
        <v>-1138.4099999999999</v>
      </c>
      <c r="H970" s="18">
        <f t="shared" ref="H970" si="341">H975+H980</f>
        <v>1711.43</v>
      </c>
      <c r="I970" s="48">
        <f t="shared" si="335"/>
        <v>99.657604043533212</v>
      </c>
      <c r="J970" s="20"/>
      <c r="K970" s="12"/>
      <c r="L970" s="14"/>
      <c r="M970" s="12"/>
      <c r="N970" s="12"/>
      <c r="O970" s="12"/>
      <c r="P970" s="12"/>
      <c r="Q970" s="111"/>
    </row>
    <row r="971" spans="1:17">
      <c r="A971" s="79"/>
      <c r="B971" s="74"/>
      <c r="C971" s="74"/>
      <c r="D971" s="19" t="s">
        <v>7</v>
      </c>
      <c r="E971" s="18">
        <f>E981</f>
        <v>20000</v>
      </c>
      <c r="F971" s="18">
        <f t="shared" si="338"/>
        <v>24191.88</v>
      </c>
      <c r="G971" s="18">
        <f t="shared" si="339"/>
        <v>4191.880000000001</v>
      </c>
      <c r="H971" s="18">
        <f t="shared" ref="H971" si="342">H976+H981</f>
        <v>22944.95</v>
      </c>
      <c r="I971" s="48">
        <f t="shared" si="335"/>
        <v>94.845667223878422</v>
      </c>
      <c r="J971" s="20"/>
      <c r="K971" s="12"/>
      <c r="L971" s="14"/>
      <c r="M971" s="12"/>
      <c r="N971" s="12"/>
      <c r="O971" s="12"/>
      <c r="P971" s="12"/>
      <c r="Q971" s="111"/>
    </row>
    <row r="972" spans="1:17" ht="45" customHeight="1">
      <c r="A972" s="79"/>
      <c r="B972" s="74"/>
      <c r="C972" s="74"/>
      <c r="D972" s="18" t="s">
        <v>6</v>
      </c>
      <c r="E972" s="18">
        <f>E982</f>
        <v>1895000</v>
      </c>
      <c r="F972" s="18">
        <f t="shared" si="338"/>
        <v>1895000</v>
      </c>
      <c r="G972" s="18">
        <f t="shared" si="339"/>
        <v>0</v>
      </c>
      <c r="H972" s="18">
        <f t="shared" ref="H972" si="343">H977+H982</f>
        <v>3531296.43</v>
      </c>
      <c r="I972" s="48">
        <f t="shared" si="335"/>
        <v>186.34809656992087</v>
      </c>
      <c r="J972" s="12"/>
      <c r="K972" s="12"/>
      <c r="L972" s="14"/>
      <c r="M972" s="12"/>
      <c r="N972" s="12"/>
      <c r="O972" s="12"/>
      <c r="P972" s="12"/>
      <c r="Q972" s="112"/>
    </row>
    <row r="973" spans="1:17" ht="12.75" customHeight="1">
      <c r="A973" s="77"/>
      <c r="B973" s="73" t="s">
        <v>201</v>
      </c>
      <c r="C973" s="88" t="s">
        <v>129</v>
      </c>
      <c r="D973" s="5" t="s">
        <v>3</v>
      </c>
      <c r="E973" s="18">
        <f>E974+E975+E976+E977</f>
        <v>20398.02</v>
      </c>
      <c r="F973" s="18">
        <f>F974+F975+F976+F977</f>
        <v>12266.51</v>
      </c>
      <c r="G973" s="18">
        <f t="shared" ref="G973" si="344">F973-E973</f>
        <v>-8131.51</v>
      </c>
      <c r="H973" s="18">
        <f>H974+H975+H976+H977</f>
        <v>12224.48</v>
      </c>
      <c r="I973" s="48">
        <f t="shared" ref="I973:I975" si="345">H973/F973*100</f>
        <v>99.65735975432294</v>
      </c>
      <c r="J973" s="11">
        <v>1</v>
      </c>
      <c r="K973" s="12">
        <v>1</v>
      </c>
      <c r="L973" s="12">
        <f t="shared" si="336"/>
        <v>100</v>
      </c>
      <c r="M973" s="12">
        <v>1</v>
      </c>
      <c r="N973" s="12">
        <v>1</v>
      </c>
      <c r="O973" s="12">
        <v>8</v>
      </c>
      <c r="P973" s="12">
        <v>8</v>
      </c>
      <c r="Q973" s="69"/>
    </row>
    <row r="974" spans="1:17">
      <c r="A974" s="77"/>
      <c r="B974" s="73"/>
      <c r="C974" s="88"/>
      <c r="D974" s="19" t="s">
        <v>5</v>
      </c>
      <c r="E974" s="18">
        <v>17542.3</v>
      </c>
      <c r="F974" s="18">
        <v>10549.2</v>
      </c>
      <c r="G974" s="18">
        <f t="shared" si="339"/>
        <v>-6993.0999999999985</v>
      </c>
      <c r="H974" s="18">
        <v>10513.05</v>
      </c>
      <c r="I974" s="48">
        <f t="shared" si="345"/>
        <v>99.657319986349663</v>
      </c>
      <c r="J974" s="20"/>
      <c r="K974" s="12"/>
      <c r="L974" s="14"/>
      <c r="M974" s="12"/>
      <c r="N974" s="12"/>
      <c r="O974" s="12"/>
      <c r="P974" s="12"/>
      <c r="Q974" s="69"/>
    </row>
    <row r="975" spans="1:17">
      <c r="A975" s="77"/>
      <c r="B975" s="73"/>
      <c r="C975" s="88"/>
      <c r="D975" s="21" t="s">
        <v>4</v>
      </c>
      <c r="E975" s="18">
        <v>2855.72</v>
      </c>
      <c r="F975" s="18">
        <v>1717.31</v>
      </c>
      <c r="G975" s="18">
        <f t="shared" si="339"/>
        <v>-1138.4099999999999</v>
      </c>
      <c r="H975" s="18">
        <v>1711.43</v>
      </c>
      <c r="I975" s="48">
        <f t="shared" si="345"/>
        <v>99.657604043533212</v>
      </c>
      <c r="J975" s="20"/>
      <c r="K975" s="12"/>
      <c r="L975" s="14"/>
      <c r="M975" s="12"/>
      <c r="N975" s="12"/>
      <c r="O975" s="12"/>
      <c r="P975" s="12"/>
      <c r="Q975" s="69"/>
    </row>
    <row r="976" spans="1:17">
      <c r="A976" s="77"/>
      <c r="B976" s="73"/>
      <c r="C976" s="88"/>
      <c r="D976" s="19" t="s">
        <v>7</v>
      </c>
      <c r="E976" s="18">
        <v>0</v>
      </c>
      <c r="F976" s="18">
        <v>0</v>
      </c>
      <c r="G976" s="18">
        <f t="shared" si="339"/>
        <v>0</v>
      </c>
      <c r="H976" s="18">
        <v>0</v>
      </c>
      <c r="I976" s="48" t="s">
        <v>140</v>
      </c>
      <c r="J976" s="20"/>
      <c r="K976" s="12"/>
      <c r="L976" s="14"/>
      <c r="M976" s="12"/>
      <c r="N976" s="12"/>
      <c r="O976" s="12"/>
      <c r="P976" s="12"/>
      <c r="Q976" s="69"/>
    </row>
    <row r="977" spans="1:17" ht="26.25" customHeight="1">
      <c r="A977" s="77"/>
      <c r="B977" s="73"/>
      <c r="C977" s="88"/>
      <c r="D977" s="18" t="s">
        <v>6</v>
      </c>
      <c r="E977" s="18">
        <v>0</v>
      </c>
      <c r="F977" s="18">
        <v>0</v>
      </c>
      <c r="G977" s="18">
        <f t="shared" si="339"/>
        <v>0</v>
      </c>
      <c r="H977" s="18">
        <v>0</v>
      </c>
      <c r="I977" s="48" t="s">
        <v>140</v>
      </c>
      <c r="J977" s="12"/>
      <c r="K977" s="12"/>
      <c r="L977" s="14"/>
      <c r="M977" s="12"/>
      <c r="N977" s="12"/>
      <c r="O977" s="12"/>
      <c r="P977" s="12"/>
      <c r="Q977" s="69"/>
    </row>
    <row r="978" spans="1:17" ht="15" customHeight="1">
      <c r="A978" s="77"/>
      <c r="B978" s="73" t="s">
        <v>221</v>
      </c>
      <c r="C978" s="88" t="s">
        <v>129</v>
      </c>
      <c r="D978" s="5" t="s">
        <v>3</v>
      </c>
      <c r="E978" s="18">
        <f>E979+E980+E981+E982</f>
        <v>1915000</v>
      </c>
      <c r="F978" s="18">
        <f>F979+F980+F981+F982</f>
        <v>1919191.88</v>
      </c>
      <c r="G978" s="18">
        <f t="shared" si="339"/>
        <v>4191.8799999998882</v>
      </c>
      <c r="H978" s="18">
        <f>H979+H980+H981+H982</f>
        <v>3554241.3800000004</v>
      </c>
      <c r="I978" s="48">
        <f t="shared" ref="I978:I1035" si="346">H978/F978*100</f>
        <v>185.19468621344942</v>
      </c>
      <c r="J978" s="11">
        <v>10</v>
      </c>
      <c r="K978" s="12">
        <v>8</v>
      </c>
      <c r="L978" s="12">
        <f t="shared" si="336"/>
        <v>80</v>
      </c>
      <c r="M978" s="12">
        <v>10</v>
      </c>
      <c r="N978" s="12">
        <v>10</v>
      </c>
      <c r="O978" s="12">
        <v>0</v>
      </c>
      <c r="P978" s="12">
        <v>0</v>
      </c>
      <c r="Q978" s="69"/>
    </row>
    <row r="979" spans="1:17">
      <c r="A979" s="77"/>
      <c r="B979" s="73"/>
      <c r="C979" s="88"/>
      <c r="D979" s="19" t="s">
        <v>5</v>
      </c>
      <c r="E979" s="18">
        <v>0</v>
      </c>
      <c r="F979" s="18">
        <v>0</v>
      </c>
      <c r="G979" s="18">
        <f t="shared" si="339"/>
        <v>0</v>
      </c>
      <c r="H979" s="18">
        <v>0</v>
      </c>
      <c r="I979" s="48" t="s">
        <v>140</v>
      </c>
      <c r="J979" s="20"/>
      <c r="K979" s="12"/>
      <c r="L979" s="14"/>
      <c r="M979" s="12"/>
      <c r="N979" s="12"/>
      <c r="O979" s="12"/>
      <c r="P979" s="12"/>
      <c r="Q979" s="69"/>
    </row>
    <row r="980" spans="1:17">
      <c r="A980" s="77"/>
      <c r="B980" s="73"/>
      <c r="C980" s="88"/>
      <c r="D980" s="21" t="s">
        <v>4</v>
      </c>
      <c r="E980" s="18">
        <v>0</v>
      </c>
      <c r="F980" s="18">
        <v>0</v>
      </c>
      <c r="G980" s="18">
        <f t="shared" si="339"/>
        <v>0</v>
      </c>
      <c r="H980" s="18">
        <v>0</v>
      </c>
      <c r="I980" s="48" t="s">
        <v>140</v>
      </c>
      <c r="J980" s="20"/>
      <c r="K980" s="12"/>
      <c r="L980" s="14"/>
      <c r="M980" s="12"/>
      <c r="N980" s="12"/>
      <c r="O980" s="12"/>
      <c r="P980" s="12"/>
      <c r="Q980" s="69"/>
    </row>
    <row r="981" spans="1:17">
      <c r="A981" s="77"/>
      <c r="B981" s="73"/>
      <c r="C981" s="88"/>
      <c r="D981" s="19" t="s">
        <v>7</v>
      </c>
      <c r="E981" s="18">
        <v>20000</v>
      </c>
      <c r="F981" s="18">
        <v>24191.88</v>
      </c>
      <c r="G981" s="18">
        <f t="shared" si="339"/>
        <v>4191.880000000001</v>
      </c>
      <c r="H981" s="18">
        <v>22944.95</v>
      </c>
      <c r="I981" s="48">
        <f t="shared" si="346"/>
        <v>94.845667223878422</v>
      </c>
      <c r="J981" s="20"/>
      <c r="K981" s="12"/>
      <c r="L981" s="14"/>
      <c r="M981" s="12"/>
      <c r="N981" s="12"/>
      <c r="O981" s="12"/>
      <c r="P981" s="12"/>
      <c r="Q981" s="69"/>
    </row>
    <row r="982" spans="1:17" ht="26.25" customHeight="1">
      <c r="A982" s="77"/>
      <c r="B982" s="73"/>
      <c r="C982" s="88"/>
      <c r="D982" s="23" t="s">
        <v>6</v>
      </c>
      <c r="E982" s="23">
        <v>1895000</v>
      </c>
      <c r="F982" s="23">
        <v>1895000</v>
      </c>
      <c r="G982" s="23">
        <f t="shared" si="339"/>
        <v>0</v>
      </c>
      <c r="H982" s="23">
        <v>3531296.43</v>
      </c>
      <c r="I982" s="49">
        <f t="shared" si="346"/>
        <v>186.34809656992087</v>
      </c>
      <c r="J982" s="25"/>
      <c r="K982" s="25"/>
      <c r="L982" s="26"/>
      <c r="M982" s="25"/>
      <c r="N982" s="25"/>
      <c r="O982" s="25"/>
      <c r="P982" s="25"/>
      <c r="Q982" s="70"/>
    </row>
    <row r="983" spans="1:17" ht="14.25" customHeight="1">
      <c r="A983" s="74" t="s">
        <v>165</v>
      </c>
      <c r="B983" s="74" t="s">
        <v>130</v>
      </c>
      <c r="C983" s="74" t="s">
        <v>131</v>
      </c>
      <c r="D983" s="5" t="s">
        <v>3</v>
      </c>
      <c r="E983" s="6">
        <f>E988+E993</f>
        <v>206761.821</v>
      </c>
      <c r="F983" s="6">
        <f>F984+F985</f>
        <v>216870.193</v>
      </c>
      <c r="G983" s="6">
        <f t="shared" ref="G983:H1007" si="347">F983-E983</f>
        <v>10108.372000000003</v>
      </c>
      <c r="H983" s="6">
        <f>H990+H995</f>
        <v>209250.06700000001</v>
      </c>
      <c r="I983" s="17">
        <f t="shared" si="346"/>
        <v>96.486319353254785</v>
      </c>
      <c r="J983" s="29">
        <v>9</v>
      </c>
      <c r="K983" s="14">
        <v>9</v>
      </c>
      <c r="L983" s="14">
        <f t="shared" ref="L983:L1003" si="348">(K983/J983)*100</f>
        <v>100</v>
      </c>
      <c r="M983" s="14">
        <v>9</v>
      </c>
      <c r="N983" s="14">
        <v>9</v>
      </c>
      <c r="O983" s="14">
        <v>0</v>
      </c>
      <c r="P983" s="14">
        <v>0</v>
      </c>
      <c r="Q983" s="106" t="s">
        <v>294</v>
      </c>
    </row>
    <row r="984" spans="1:17">
      <c r="A984" s="74"/>
      <c r="B984" s="74"/>
      <c r="C984" s="74"/>
      <c r="D984" s="19" t="s">
        <v>5</v>
      </c>
      <c r="E984" s="18">
        <v>0</v>
      </c>
      <c r="F984" s="18">
        <f>F989</f>
        <v>7500</v>
      </c>
      <c r="G984" s="18">
        <f t="shared" si="347"/>
        <v>7500</v>
      </c>
      <c r="H984" s="18">
        <v>0</v>
      </c>
      <c r="I984" s="48" t="s">
        <v>140</v>
      </c>
      <c r="J984" s="11">
        <v>1</v>
      </c>
      <c r="K984" s="12">
        <v>1</v>
      </c>
      <c r="L984" s="12">
        <f t="shared" si="348"/>
        <v>100</v>
      </c>
      <c r="M984" s="12"/>
      <c r="N984" s="12"/>
      <c r="O984" s="12"/>
      <c r="P984" s="12"/>
      <c r="Q984" s="111"/>
    </row>
    <row r="985" spans="1:17">
      <c r="A985" s="74"/>
      <c r="B985" s="74"/>
      <c r="C985" s="74"/>
      <c r="D985" s="21" t="s">
        <v>4</v>
      </c>
      <c r="E985" s="18">
        <f>E988+E993</f>
        <v>206761.821</v>
      </c>
      <c r="F985" s="18">
        <f>F990+F995</f>
        <v>209370.193</v>
      </c>
      <c r="G985" s="18">
        <f t="shared" si="347"/>
        <v>2608.372000000003</v>
      </c>
      <c r="H985" s="18">
        <f>H990+H995</f>
        <v>209250.06700000001</v>
      </c>
      <c r="I985" s="48">
        <f t="shared" si="346"/>
        <v>99.942625070799835</v>
      </c>
      <c r="J985" s="11"/>
      <c r="K985" s="12"/>
      <c r="L985" s="14"/>
      <c r="M985" s="12"/>
      <c r="N985" s="12"/>
      <c r="O985" s="12"/>
      <c r="P985" s="12"/>
      <c r="Q985" s="111"/>
    </row>
    <row r="986" spans="1:17" ht="19.5" customHeight="1">
      <c r="A986" s="74"/>
      <c r="B986" s="74"/>
      <c r="C986" s="74"/>
      <c r="D986" s="19" t="s">
        <v>7</v>
      </c>
      <c r="E986" s="18">
        <v>0</v>
      </c>
      <c r="F986" s="18">
        <v>0</v>
      </c>
      <c r="G986" s="18">
        <f t="shared" si="347"/>
        <v>0</v>
      </c>
      <c r="H986" s="18">
        <v>0</v>
      </c>
      <c r="I986" s="48" t="s">
        <v>140</v>
      </c>
      <c r="J986" s="11"/>
      <c r="K986" s="12"/>
      <c r="L986" s="14"/>
      <c r="M986" s="12"/>
      <c r="N986" s="12"/>
      <c r="O986" s="12"/>
      <c r="P986" s="12"/>
      <c r="Q986" s="111"/>
    </row>
    <row r="987" spans="1:17" ht="42.75" customHeight="1">
      <c r="A987" s="74"/>
      <c r="B987" s="74"/>
      <c r="C987" s="74"/>
      <c r="D987" s="23" t="s">
        <v>6</v>
      </c>
      <c r="E987" s="23">
        <v>0</v>
      </c>
      <c r="F987" s="23">
        <v>0</v>
      </c>
      <c r="G987" s="23">
        <f t="shared" si="347"/>
        <v>0</v>
      </c>
      <c r="H987" s="23">
        <v>0</v>
      </c>
      <c r="I987" s="49" t="s">
        <v>140</v>
      </c>
      <c r="J987" s="11"/>
      <c r="K987" s="12"/>
      <c r="L987" s="14"/>
      <c r="M987" s="12"/>
      <c r="N987" s="12"/>
      <c r="O987" s="12"/>
      <c r="P987" s="12"/>
      <c r="Q987" s="112"/>
    </row>
    <row r="988" spans="1:17" ht="20.25" customHeight="1">
      <c r="A988" s="77"/>
      <c r="B988" s="73" t="s">
        <v>222</v>
      </c>
      <c r="C988" s="88" t="s">
        <v>131</v>
      </c>
      <c r="D988" s="5" t="s">
        <v>3</v>
      </c>
      <c r="E988" s="18">
        <f>E989+E990+E991+E992</f>
        <v>180084.79399999999</v>
      </c>
      <c r="F988" s="18">
        <f>F989+F990</f>
        <v>187584.79399999999</v>
      </c>
      <c r="G988" s="18">
        <f t="shared" si="347"/>
        <v>7500</v>
      </c>
      <c r="H988" s="18">
        <f>H989+H990</f>
        <v>180084.79300000001</v>
      </c>
      <c r="I988" s="48">
        <f t="shared" si="346"/>
        <v>96.001807587879441</v>
      </c>
      <c r="J988" s="11">
        <v>7</v>
      </c>
      <c r="K988" s="12">
        <v>7</v>
      </c>
      <c r="L988" s="12">
        <f t="shared" si="348"/>
        <v>100</v>
      </c>
      <c r="M988" s="12">
        <v>6</v>
      </c>
      <c r="N988" s="12">
        <v>6</v>
      </c>
      <c r="O988" s="12">
        <v>0</v>
      </c>
      <c r="P988" s="12">
        <v>0</v>
      </c>
      <c r="Q988" s="69"/>
    </row>
    <row r="989" spans="1:17">
      <c r="A989" s="77"/>
      <c r="B989" s="73"/>
      <c r="C989" s="88"/>
      <c r="D989" s="19" t="s">
        <v>5</v>
      </c>
      <c r="E989" s="18">
        <v>0</v>
      </c>
      <c r="F989" s="18">
        <v>7500</v>
      </c>
      <c r="G989" s="18">
        <f t="shared" si="347"/>
        <v>7500</v>
      </c>
      <c r="H989" s="18">
        <v>0</v>
      </c>
      <c r="I989" s="48" t="s">
        <v>140</v>
      </c>
      <c r="J989" s="11"/>
      <c r="K989" s="12"/>
      <c r="L989" s="12"/>
      <c r="M989" s="12"/>
      <c r="N989" s="12"/>
      <c r="O989" s="12"/>
      <c r="P989" s="12"/>
      <c r="Q989" s="69"/>
    </row>
    <row r="990" spans="1:17">
      <c r="A990" s="77"/>
      <c r="B990" s="73"/>
      <c r="C990" s="88"/>
      <c r="D990" s="21" t="s">
        <v>4</v>
      </c>
      <c r="E990" s="18">
        <v>180084.79399999999</v>
      </c>
      <c r="F990" s="18">
        <v>180084.79399999999</v>
      </c>
      <c r="G990" s="18">
        <f t="shared" si="347"/>
        <v>0</v>
      </c>
      <c r="H990" s="18">
        <v>180084.79300000001</v>
      </c>
      <c r="I990" s="48">
        <f t="shared" si="346"/>
        <v>99.999999444706035</v>
      </c>
      <c r="J990" s="11"/>
      <c r="K990" s="12"/>
      <c r="L990" s="12"/>
      <c r="M990" s="12"/>
      <c r="N990" s="12"/>
      <c r="O990" s="12"/>
      <c r="P990" s="12"/>
      <c r="Q990" s="69"/>
    </row>
    <row r="991" spans="1:17">
      <c r="A991" s="77"/>
      <c r="B991" s="73"/>
      <c r="C991" s="88"/>
      <c r="D991" s="19" t="s">
        <v>7</v>
      </c>
      <c r="E991" s="18">
        <v>0</v>
      </c>
      <c r="F991" s="18">
        <v>0</v>
      </c>
      <c r="G991" s="18">
        <f t="shared" si="347"/>
        <v>0</v>
      </c>
      <c r="H991" s="18">
        <v>0</v>
      </c>
      <c r="I991" s="17" t="s">
        <v>140</v>
      </c>
      <c r="J991" s="11"/>
      <c r="K991" s="12"/>
      <c r="L991" s="14"/>
      <c r="M991" s="12"/>
      <c r="N991" s="12"/>
      <c r="O991" s="12"/>
      <c r="P991" s="12"/>
      <c r="Q991" s="69"/>
    </row>
    <row r="992" spans="1:17" ht="22.5" customHeight="1">
      <c r="A992" s="77"/>
      <c r="B992" s="73"/>
      <c r="C992" s="88"/>
      <c r="D992" s="23" t="s">
        <v>6</v>
      </c>
      <c r="E992" s="23">
        <v>0</v>
      </c>
      <c r="F992" s="23">
        <v>0</v>
      </c>
      <c r="G992" s="23">
        <f t="shared" si="347"/>
        <v>0</v>
      </c>
      <c r="H992" s="23">
        <v>0</v>
      </c>
      <c r="I992" s="28" t="s">
        <v>140</v>
      </c>
      <c r="J992" s="11"/>
      <c r="K992" s="25"/>
      <c r="L992" s="26"/>
      <c r="M992" s="25"/>
      <c r="N992" s="25"/>
      <c r="O992" s="25"/>
      <c r="P992" s="25"/>
      <c r="Q992" s="70"/>
    </row>
    <row r="993" spans="1:17" ht="20.25" customHeight="1">
      <c r="A993" s="77"/>
      <c r="B993" s="73" t="s">
        <v>202</v>
      </c>
      <c r="C993" s="88" t="s">
        <v>131</v>
      </c>
      <c r="D993" s="5" t="s">
        <v>3</v>
      </c>
      <c r="E993" s="18">
        <f>E994+E995+E996+E997</f>
        <v>26677.026999999998</v>
      </c>
      <c r="F993" s="18">
        <f>F994+F995+F996+F997</f>
        <v>29285.399000000001</v>
      </c>
      <c r="G993" s="18">
        <f t="shared" si="347"/>
        <v>2608.372000000003</v>
      </c>
      <c r="H993" s="18">
        <f>H994+H995+H996</f>
        <v>29165.274000000001</v>
      </c>
      <c r="I993" s="48">
        <f t="shared" si="346"/>
        <v>99.589812657153828</v>
      </c>
      <c r="J993" s="11">
        <v>1</v>
      </c>
      <c r="K993" s="12">
        <v>1</v>
      </c>
      <c r="L993" s="12">
        <f t="shared" si="348"/>
        <v>100</v>
      </c>
      <c r="M993" s="12">
        <v>3</v>
      </c>
      <c r="N993" s="12">
        <v>3</v>
      </c>
      <c r="O993" s="12">
        <v>0</v>
      </c>
      <c r="P993" s="12">
        <v>0</v>
      </c>
      <c r="Q993" s="69"/>
    </row>
    <row r="994" spans="1:17">
      <c r="A994" s="77"/>
      <c r="B994" s="73"/>
      <c r="C994" s="88"/>
      <c r="D994" s="19" t="s">
        <v>5</v>
      </c>
      <c r="E994" s="18">
        <v>0</v>
      </c>
      <c r="F994" s="18">
        <v>0</v>
      </c>
      <c r="G994" s="18">
        <f t="shared" si="347"/>
        <v>0</v>
      </c>
      <c r="H994" s="18">
        <v>0</v>
      </c>
      <c r="I994" s="48" t="s">
        <v>140</v>
      </c>
      <c r="J994" s="11"/>
      <c r="K994" s="12"/>
      <c r="L994" s="12"/>
      <c r="M994" s="12"/>
      <c r="N994" s="12"/>
      <c r="O994" s="12"/>
      <c r="P994" s="12"/>
      <c r="Q994" s="69"/>
    </row>
    <row r="995" spans="1:17">
      <c r="A995" s="77"/>
      <c r="B995" s="73"/>
      <c r="C995" s="88"/>
      <c r="D995" s="21" t="s">
        <v>4</v>
      </c>
      <c r="E995" s="18">
        <v>26677.026999999998</v>
      </c>
      <c r="F995" s="18">
        <v>29285.399000000001</v>
      </c>
      <c r="G995" s="18">
        <f t="shared" si="347"/>
        <v>2608.372000000003</v>
      </c>
      <c r="H995" s="18">
        <v>29165.274000000001</v>
      </c>
      <c r="I995" s="48">
        <f t="shared" si="346"/>
        <v>99.589812657153828</v>
      </c>
      <c r="J995" s="11"/>
      <c r="K995" s="12"/>
      <c r="L995" s="12"/>
      <c r="M995" s="12"/>
      <c r="N995" s="12"/>
      <c r="O995" s="12"/>
      <c r="P995" s="12"/>
      <c r="Q995" s="69"/>
    </row>
    <row r="996" spans="1:17">
      <c r="A996" s="77"/>
      <c r="B996" s="73"/>
      <c r="C996" s="88"/>
      <c r="D996" s="19" t="s">
        <v>7</v>
      </c>
      <c r="E996" s="18">
        <v>0</v>
      </c>
      <c r="F996" s="18">
        <v>0</v>
      </c>
      <c r="G996" s="18">
        <f t="shared" si="347"/>
        <v>0</v>
      </c>
      <c r="H996" s="18">
        <v>0</v>
      </c>
      <c r="I996" s="48" t="s">
        <v>140</v>
      </c>
      <c r="J996" s="20"/>
      <c r="K996" s="12"/>
      <c r="L996" s="12"/>
      <c r="M996" s="12"/>
      <c r="N996" s="12"/>
      <c r="O996" s="12"/>
      <c r="P996" s="12"/>
      <c r="Q996" s="69"/>
    </row>
    <row r="997" spans="1:17" ht="27.75" customHeight="1">
      <c r="A997" s="77"/>
      <c r="B997" s="73"/>
      <c r="C997" s="88"/>
      <c r="D997" s="23" t="s">
        <v>6</v>
      </c>
      <c r="E997" s="23">
        <v>0</v>
      </c>
      <c r="F997" s="23">
        <v>0</v>
      </c>
      <c r="G997" s="23">
        <f t="shared" si="347"/>
        <v>0</v>
      </c>
      <c r="H997" s="23">
        <v>0</v>
      </c>
      <c r="I997" s="49" t="s">
        <v>140</v>
      </c>
      <c r="J997" s="12"/>
      <c r="K997" s="12"/>
      <c r="L997" s="12"/>
      <c r="M997" s="12"/>
      <c r="N997" s="12"/>
      <c r="O997" s="12"/>
      <c r="P997" s="12"/>
      <c r="Q997" s="69"/>
    </row>
    <row r="998" spans="1:17" ht="38.25" customHeight="1">
      <c r="A998" s="79" t="s">
        <v>166</v>
      </c>
      <c r="B998" s="74" t="s">
        <v>132</v>
      </c>
      <c r="C998" s="74" t="s">
        <v>283</v>
      </c>
      <c r="D998" s="5" t="s">
        <v>3</v>
      </c>
      <c r="E998" s="6">
        <f>E999+E1000+E1001+E1002</f>
        <v>237589.31</v>
      </c>
      <c r="F998" s="6">
        <f>F999+F1000+F1001+F1002</f>
        <v>242853.40100000001</v>
      </c>
      <c r="G998" s="6">
        <f t="shared" si="347"/>
        <v>5264.0910000000149</v>
      </c>
      <c r="H998" s="6">
        <f>H999+H1000+H1001+H1002</f>
        <v>242084.36599999998</v>
      </c>
      <c r="I998" s="17">
        <f t="shared" si="346"/>
        <v>99.683333650328393</v>
      </c>
      <c r="J998" s="29">
        <v>13</v>
      </c>
      <c r="K998" s="14">
        <v>13</v>
      </c>
      <c r="L998" s="14">
        <f t="shared" si="348"/>
        <v>100</v>
      </c>
      <c r="M998" s="14">
        <v>8</v>
      </c>
      <c r="N998" s="14">
        <v>8</v>
      </c>
      <c r="O998" s="14">
        <v>16</v>
      </c>
      <c r="P998" s="14">
        <v>16</v>
      </c>
      <c r="Q998" s="106" t="s">
        <v>294</v>
      </c>
    </row>
    <row r="999" spans="1:17">
      <c r="A999" s="79"/>
      <c r="B999" s="74"/>
      <c r="C999" s="74"/>
      <c r="D999" s="19" t="s">
        <v>5</v>
      </c>
      <c r="E999" s="18">
        <v>0</v>
      </c>
      <c r="F999" s="18">
        <v>0</v>
      </c>
      <c r="G999" s="6">
        <f t="shared" si="347"/>
        <v>0</v>
      </c>
      <c r="H999" s="18">
        <v>0</v>
      </c>
      <c r="I999" s="17" t="s">
        <v>140</v>
      </c>
      <c r="J999" s="11">
        <v>2</v>
      </c>
      <c r="K999" s="12">
        <v>2</v>
      </c>
      <c r="L999" s="12">
        <f t="shared" si="348"/>
        <v>100</v>
      </c>
      <c r="M999" s="12"/>
      <c r="N999" s="12"/>
      <c r="O999" s="12"/>
      <c r="P999" s="12"/>
      <c r="Q999" s="111"/>
    </row>
    <row r="1000" spans="1:17">
      <c r="A1000" s="79"/>
      <c r="B1000" s="74"/>
      <c r="C1000" s="74"/>
      <c r="D1000" s="21" t="s">
        <v>4</v>
      </c>
      <c r="E1000" s="18">
        <f>E1005+E1010</f>
        <v>237589.31</v>
      </c>
      <c r="F1000" s="18">
        <f>F1005+F1010</f>
        <v>242853.40100000001</v>
      </c>
      <c r="G1000" s="6">
        <f t="shared" si="347"/>
        <v>5264.0910000000149</v>
      </c>
      <c r="H1000" s="18">
        <f>H1005+H1010</f>
        <v>242084.36599999998</v>
      </c>
      <c r="I1000" s="17">
        <f t="shared" si="346"/>
        <v>99.683333650328393</v>
      </c>
      <c r="J1000" s="20"/>
      <c r="K1000" s="12"/>
      <c r="L1000" s="14"/>
      <c r="M1000" s="12"/>
      <c r="N1000" s="12"/>
      <c r="O1000" s="12"/>
      <c r="P1000" s="12"/>
      <c r="Q1000" s="111"/>
    </row>
    <row r="1001" spans="1:17">
      <c r="A1001" s="79"/>
      <c r="B1001" s="74"/>
      <c r="C1001" s="74"/>
      <c r="D1001" s="19" t="s">
        <v>7</v>
      </c>
      <c r="E1001" s="18">
        <v>0</v>
      </c>
      <c r="F1001" s="18">
        <v>0</v>
      </c>
      <c r="G1001" s="6">
        <f t="shared" si="347"/>
        <v>0</v>
      </c>
      <c r="H1001" s="18">
        <v>0</v>
      </c>
      <c r="I1001" s="17"/>
      <c r="J1001" s="20"/>
      <c r="K1001" s="12"/>
      <c r="L1001" s="14"/>
      <c r="M1001" s="12"/>
      <c r="N1001" s="12"/>
      <c r="O1001" s="12"/>
      <c r="P1001" s="12"/>
      <c r="Q1001" s="111"/>
    </row>
    <row r="1002" spans="1:17" ht="31.5" customHeight="1">
      <c r="A1002" s="79"/>
      <c r="B1002" s="74"/>
      <c r="C1002" s="74"/>
      <c r="D1002" s="18" t="s">
        <v>6</v>
      </c>
      <c r="E1002" s="18">
        <v>0</v>
      </c>
      <c r="F1002" s="18">
        <v>0</v>
      </c>
      <c r="G1002" s="6">
        <f t="shared" si="347"/>
        <v>0</v>
      </c>
      <c r="H1002" s="18">
        <f t="shared" si="347"/>
        <v>0</v>
      </c>
      <c r="I1002" s="17" t="s">
        <v>140</v>
      </c>
      <c r="J1002" s="12"/>
      <c r="K1002" s="12"/>
      <c r="L1002" s="14"/>
      <c r="M1002" s="12"/>
      <c r="N1002" s="12"/>
      <c r="O1002" s="12"/>
      <c r="P1002" s="12"/>
      <c r="Q1002" s="112"/>
    </row>
    <row r="1003" spans="1:17" ht="13.5" customHeight="1">
      <c r="A1003" s="89"/>
      <c r="B1003" s="73" t="s">
        <v>227</v>
      </c>
      <c r="C1003" s="88" t="s">
        <v>283</v>
      </c>
      <c r="D1003" s="5" t="s">
        <v>3</v>
      </c>
      <c r="E1003" s="18">
        <f>E1004+E1005+E1006+E1007</f>
        <v>95387.59</v>
      </c>
      <c r="F1003" s="18">
        <f>F1004+F1005+F1006+F1007</f>
        <v>93947.668000000005</v>
      </c>
      <c r="G1003" s="18">
        <f t="shared" si="347"/>
        <v>-1439.9219999999914</v>
      </c>
      <c r="H1003" s="18">
        <f>H1004+H1005+H1006+H1007</f>
        <v>93939.7</v>
      </c>
      <c r="I1003" s="48">
        <f t="shared" si="346"/>
        <v>99.991518682507362</v>
      </c>
      <c r="J1003" s="11">
        <v>11</v>
      </c>
      <c r="K1003" s="12">
        <v>11</v>
      </c>
      <c r="L1003" s="12">
        <f t="shared" si="348"/>
        <v>100</v>
      </c>
      <c r="M1003" s="12">
        <v>6</v>
      </c>
      <c r="N1003" s="12">
        <v>6</v>
      </c>
      <c r="O1003" s="12">
        <v>16</v>
      </c>
      <c r="P1003" s="12">
        <v>16</v>
      </c>
      <c r="Q1003" s="69"/>
    </row>
    <row r="1004" spans="1:17">
      <c r="A1004" s="89"/>
      <c r="B1004" s="73"/>
      <c r="C1004" s="88"/>
      <c r="D1004" s="19" t="s">
        <v>5</v>
      </c>
      <c r="E1004" s="18">
        <v>0</v>
      </c>
      <c r="F1004" s="18">
        <v>0</v>
      </c>
      <c r="G1004" s="18">
        <f t="shared" si="347"/>
        <v>0</v>
      </c>
      <c r="H1004" s="18">
        <v>0</v>
      </c>
      <c r="I1004" s="48" t="s">
        <v>140</v>
      </c>
      <c r="J1004" s="20"/>
      <c r="K1004" s="12"/>
      <c r="L1004" s="12"/>
      <c r="M1004" s="12"/>
      <c r="N1004" s="12"/>
      <c r="O1004" s="12"/>
      <c r="P1004" s="12"/>
      <c r="Q1004" s="69"/>
    </row>
    <row r="1005" spans="1:17">
      <c r="A1005" s="89"/>
      <c r="B1005" s="73"/>
      <c r="C1005" s="88"/>
      <c r="D1005" s="21" t="s">
        <v>4</v>
      </c>
      <c r="E1005" s="18">
        <v>95387.59</v>
      </c>
      <c r="F1005" s="18">
        <v>93947.668000000005</v>
      </c>
      <c r="G1005" s="18">
        <f t="shared" si="347"/>
        <v>-1439.9219999999914</v>
      </c>
      <c r="H1005" s="18">
        <v>93939.7</v>
      </c>
      <c r="I1005" s="48">
        <f t="shared" si="346"/>
        <v>99.991518682507362</v>
      </c>
      <c r="J1005" s="20"/>
      <c r="K1005" s="12"/>
      <c r="L1005" s="12"/>
      <c r="M1005" s="12"/>
      <c r="N1005" s="12"/>
      <c r="O1005" s="12"/>
      <c r="P1005" s="12"/>
      <c r="Q1005" s="69"/>
    </row>
    <row r="1006" spans="1:17">
      <c r="A1006" s="89"/>
      <c r="B1006" s="73"/>
      <c r="C1006" s="88"/>
      <c r="D1006" s="19" t="s">
        <v>7</v>
      </c>
      <c r="E1006" s="18">
        <v>0</v>
      </c>
      <c r="F1006" s="18">
        <v>0</v>
      </c>
      <c r="G1006" s="18">
        <f t="shared" si="347"/>
        <v>0</v>
      </c>
      <c r="H1006" s="18">
        <v>0</v>
      </c>
      <c r="I1006" s="48" t="s">
        <v>140</v>
      </c>
      <c r="J1006" s="20"/>
      <c r="K1006" s="12"/>
      <c r="L1006" s="12"/>
      <c r="M1006" s="12"/>
      <c r="N1006" s="12"/>
      <c r="O1006" s="12"/>
      <c r="P1006" s="12"/>
      <c r="Q1006" s="69"/>
    </row>
    <row r="1007" spans="1:17" ht="24" customHeight="1">
      <c r="A1007" s="89"/>
      <c r="B1007" s="73"/>
      <c r="C1007" s="88"/>
      <c r="D1007" s="23" t="s">
        <v>6</v>
      </c>
      <c r="E1007" s="18">
        <v>0</v>
      </c>
      <c r="F1007" s="18">
        <v>0</v>
      </c>
      <c r="G1007" s="18">
        <f t="shared" si="347"/>
        <v>0</v>
      </c>
      <c r="H1007" s="18">
        <v>0</v>
      </c>
      <c r="I1007" s="48" t="s">
        <v>140</v>
      </c>
      <c r="J1007" s="25"/>
      <c r="K1007" s="25"/>
      <c r="L1007" s="25"/>
      <c r="M1007" s="25"/>
      <c r="N1007" s="25"/>
      <c r="O1007" s="25"/>
      <c r="P1007" s="25"/>
      <c r="Q1007" s="70"/>
    </row>
    <row r="1008" spans="1:17" ht="24" customHeight="1">
      <c r="A1008" s="77"/>
      <c r="B1008" s="73" t="s">
        <v>223</v>
      </c>
      <c r="C1008" s="88" t="s">
        <v>283</v>
      </c>
      <c r="D1008" s="5" t="s">
        <v>3</v>
      </c>
      <c r="E1008" s="18">
        <f>E1009+E1010+E1011+E1012</f>
        <v>142201.72</v>
      </c>
      <c r="F1008" s="18">
        <f>F1009+F1010+F1011+F1012</f>
        <v>148905.73300000001</v>
      </c>
      <c r="G1008" s="18">
        <f t="shared" ref="G1008:H1012" si="349">F1008-E1008</f>
        <v>6704.0130000000063</v>
      </c>
      <c r="H1008" s="18">
        <f>H1009+H1010+H1011+H1012</f>
        <v>148144.666</v>
      </c>
      <c r="I1008" s="48">
        <f t="shared" si="346"/>
        <v>99.488893419570346</v>
      </c>
      <c r="J1008" s="11">
        <v>0</v>
      </c>
      <c r="K1008" s="12">
        <v>0</v>
      </c>
      <c r="L1008" s="12" t="s">
        <v>140</v>
      </c>
      <c r="M1008" s="12">
        <v>2</v>
      </c>
      <c r="N1008" s="12">
        <v>2</v>
      </c>
      <c r="O1008" s="12">
        <v>0</v>
      </c>
      <c r="P1008" s="12">
        <v>0</v>
      </c>
      <c r="Q1008" s="69"/>
    </row>
    <row r="1009" spans="1:17">
      <c r="A1009" s="77"/>
      <c r="B1009" s="73"/>
      <c r="C1009" s="88"/>
      <c r="D1009" s="19" t="s">
        <v>5</v>
      </c>
      <c r="E1009" s="18">
        <v>0</v>
      </c>
      <c r="F1009" s="18">
        <v>0</v>
      </c>
      <c r="G1009" s="18">
        <f t="shared" si="349"/>
        <v>0</v>
      </c>
      <c r="H1009" s="18">
        <f t="shared" si="349"/>
        <v>0</v>
      </c>
      <c r="I1009" s="48" t="s">
        <v>140</v>
      </c>
      <c r="J1009" s="20"/>
      <c r="K1009" s="12"/>
      <c r="L1009" s="12"/>
      <c r="M1009" s="12"/>
      <c r="N1009" s="12"/>
      <c r="O1009" s="12"/>
      <c r="P1009" s="12"/>
      <c r="Q1009" s="69"/>
    </row>
    <row r="1010" spans="1:17">
      <c r="A1010" s="77"/>
      <c r="B1010" s="73"/>
      <c r="C1010" s="88"/>
      <c r="D1010" s="21" t="s">
        <v>4</v>
      </c>
      <c r="E1010" s="18">
        <v>142201.72</v>
      </c>
      <c r="F1010" s="18">
        <v>148905.73300000001</v>
      </c>
      <c r="G1010" s="18">
        <f t="shared" si="349"/>
        <v>6704.0130000000063</v>
      </c>
      <c r="H1010" s="18">
        <v>148144.666</v>
      </c>
      <c r="I1010" s="48">
        <f t="shared" si="346"/>
        <v>99.488893419570346</v>
      </c>
      <c r="J1010" s="20"/>
      <c r="K1010" s="12"/>
      <c r="L1010" s="12"/>
      <c r="M1010" s="12"/>
      <c r="N1010" s="12"/>
      <c r="O1010" s="12"/>
      <c r="P1010" s="12"/>
      <c r="Q1010" s="69"/>
    </row>
    <row r="1011" spans="1:17">
      <c r="A1011" s="77"/>
      <c r="B1011" s="73"/>
      <c r="C1011" s="88"/>
      <c r="D1011" s="19" t="s">
        <v>7</v>
      </c>
      <c r="E1011" s="18">
        <v>0</v>
      </c>
      <c r="F1011" s="18">
        <v>0</v>
      </c>
      <c r="G1011" s="18">
        <f t="shared" si="349"/>
        <v>0</v>
      </c>
      <c r="H1011" s="23">
        <f t="shared" si="349"/>
        <v>0</v>
      </c>
      <c r="I1011" s="48" t="s">
        <v>140</v>
      </c>
      <c r="J1011" s="20"/>
      <c r="K1011" s="12"/>
      <c r="L1011" s="12"/>
      <c r="M1011" s="12"/>
      <c r="N1011" s="12"/>
      <c r="O1011" s="12"/>
      <c r="P1011" s="12"/>
      <c r="Q1011" s="69"/>
    </row>
    <row r="1012" spans="1:17" ht="30.75" customHeight="1">
      <c r="A1012" s="77"/>
      <c r="B1012" s="73"/>
      <c r="C1012" s="88"/>
      <c r="D1012" s="23" t="s">
        <v>6</v>
      </c>
      <c r="E1012" s="23">
        <v>0</v>
      </c>
      <c r="F1012" s="23">
        <v>0</v>
      </c>
      <c r="G1012" s="23">
        <f t="shared" si="349"/>
        <v>0</v>
      </c>
      <c r="H1012" s="23">
        <f t="shared" si="349"/>
        <v>0</v>
      </c>
      <c r="I1012" s="49" t="s">
        <v>140</v>
      </c>
      <c r="J1012" s="25"/>
      <c r="K1012" s="25"/>
      <c r="L1012" s="25"/>
      <c r="M1012" s="25"/>
      <c r="N1012" s="25"/>
      <c r="O1012" s="25"/>
      <c r="P1012" s="25"/>
      <c r="Q1012" s="70"/>
    </row>
    <row r="1013" spans="1:17" ht="21.75" customHeight="1">
      <c r="A1013" s="79" t="s">
        <v>167</v>
      </c>
      <c r="B1013" s="74" t="s">
        <v>133</v>
      </c>
      <c r="C1013" s="74" t="s">
        <v>62</v>
      </c>
      <c r="D1013" s="5" t="s">
        <v>3</v>
      </c>
      <c r="E1013" s="6">
        <f>E1018+E1023+E1028+E1033</f>
        <v>49549.19</v>
      </c>
      <c r="F1013" s="6">
        <f>F1018+F1023+F1028+F1033</f>
        <v>49548.639999999999</v>
      </c>
      <c r="G1013" s="6">
        <f t="shared" ref="G1013:G1027" si="350">F1013-E1013</f>
        <v>-0.55000000000291038</v>
      </c>
      <c r="H1013" s="6">
        <f>H1018+H1023+H1028+H1033</f>
        <v>49468.961999999992</v>
      </c>
      <c r="I1013" s="17">
        <f t="shared" si="346"/>
        <v>99.839192357247327</v>
      </c>
      <c r="J1013" s="58">
        <v>15</v>
      </c>
      <c r="K1013" s="14">
        <v>14</v>
      </c>
      <c r="L1013" s="41">
        <f t="shared" ref="L1013:L1023" si="351">(K1013/J1013)*100</f>
        <v>93.333333333333329</v>
      </c>
      <c r="M1013" s="14">
        <v>30</v>
      </c>
      <c r="N1013" s="14">
        <v>30</v>
      </c>
      <c r="O1013" s="14">
        <v>26</v>
      </c>
      <c r="P1013" s="14">
        <v>26</v>
      </c>
      <c r="Q1013" s="106" t="s">
        <v>297</v>
      </c>
    </row>
    <row r="1014" spans="1:17" ht="19.5" customHeight="1">
      <c r="A1014" s="79"/>
      <c r="B1014" s="74"/>
      <c r="C1014" s="74"/>
      <c r="D1014" s="19" t="s">
        <v>5</v>
      </c>
      <c r="E1014" s="18">
        <v>0</v>
      </c>
      <c r="F1014" s="18">
        <v>0</v>
      </c>
      <c r="G1014" s="18">
        <f t="shared" si="350"/>
        <v>0</v>
      </c>
      <c r="H1014" s="18">
        <v>0</v>
      </c>
      <c r="I1014" s="48" t="s">
        <v>140</v>
      </c>
      <c r="J1014" s="11">
        <v>3</v>
      </c>
      <c r="K1014" s="12">
        <v>3</v>
      </c>
      <c r="L1014" s="12">
        <f t="shared" si="351"/>
        <v>100</v>
      </c>
      <c r="M1014" s="14"/>
      <c r="N1014" s="14"/>
      <c r="O1014" s="14"/>
      <c r="P1014" s="14"/>
      <c r="Q1014" s="111"/>
    </row>
    <row r="1015" spans="1:17" ht="17.25" customHeight="1">
      <c r="A1015" s="79"/>
      <c r="B1015" s="74"/>
      <c r="C1015" s="74"/>
      <c r="D1015" s="19" t="s">
        <v>4</v>
      </c>
      <c r="E1015" s="18">
        <f>E1018+E1023+E1028+E1033</f>
        <v>49549.19</v>
      </c>
      <c r="F1015" s="18">
        <f>F1018+F1023+F1028+F1033</f>
        <v>49548.639999999999</v>
      </c>
      <c r="G1015" s="18">
        <f t="shared" si="350"/>
        <v>-0.55000000000291038</v>
      </c>
      <c r="H1015" s="18">
        <f>H1018+H1023+H1028+H1033</f>
        <v>49468.961999999992</v>
      </c>
      <c r="I1015" s="48">
        <f t="shared" si="346"/>
        <v>99.839192357247327</v>
      </c>
      <c r="J1015" s="15"/>
      <c r="K1015" s="14"/>
      <c r="L1015" s="14"/>
      <c r="M1015" s="14"/>
      <c r="N1015" s="14"/>
      <c r="O1015" s="14"/>
      <c r="P1015" s="14"/>
      <c r="Q1015" s="111"/>
    </row>
    <row r="1016" spans="1:17" ht="20.25" customHeight="1">
      <c r="A1016" s="79"/>
      <c r="B1016" s="74"/>
      <c r="C1016" s="74"/>
      <c r="D1016" s="19" t="s">
        <v>7</v>
      </c>
      <c r="E1016" s="18">
        <v>0</v>
      </c>
      <c r="F1016" s="18">
        <v>0</v>
      </c>
      <c r="G1016" s="18">
        <f t="shared" si="350"/>
        <v>0</v>
      </c>
      <c r="H1016" s="18">
        <v>0</v>
      </c>
      <c r="I1016" s="48" t="s">
        <v>140</v>
      </c>
      <c r="J1016" s="15"/>
      <c r="K1016" s="14"/>
      <c r="L1016" s="14"/>
      <c r="M1016" s="14"/>
      <c r="N1016" s="14"/>
      <c r="O1016" s="14"/>
      <c r="P1016" s="14"/>
      <c r="Q1016" s="111"/>
    </row>
    <row r="1017" spans="1:17" ht="41.25" customHeight="1">
      <c r="A1017" s="79"/>
      <c r="B1017" s="74"/>
      <c r="C1017" s="74"/>
      <c r="D1017" s="18" t="s">
        <v>6</v>
      </c>
      <c r="E1017" s="18">
        <v>0</v>
      </c>
      <c r="F1017" s="18">
        <v>0</v>
      </c>
      <c r="G1017" s="18">
        <f t="shared" si="350"/>
        <v>0</v>
      </c>
      <c r="H1017" s="18">
        <v>0</v>
      </c>
      <c r="I1017" s="48" t="s">
        <v>140</v>
      </c>
      <c r="J1017" s="14"/>
      <c r="K1017" s="14"/>
      <c r="L1017" s="14"/>
      <c r="M1017" s="14"/>
      <c r="N1017" s="14"/>
      <c r="O1017" s="14"/>
      <c r="P1017" s="14"/>
      <c r="Q1017" s="112"/>
    </row>
    <row r="1018" spans="1:17" ht="15.75" customHeight="1">
      <c r="A1018" s="77"/>
      <c r="B1018" s="73" t="s">
        <v>224</v>
      </c>
      <c r="C1018" s="88" t="s">
        <v>62</v>
      </c>
      <c r="D1018" s="5" t="s">
        <v>3</v>
      </c>
      <c r="E1018" s="18">
        <f>E1019+E1020+E1021+E1022</f>
        <v>25216.41</v>
      </c>
      <c r="F1018" s="18">
        <f>F1019+F1020+F1021+F1022</f>
        <v>25216.401999999998</v>
      </c>
      <c r="G1018" s="18">
        <f t="shared" si="350"/>
        <v>-8.0000000016298145E-3</v>
      </c>
      <c r="H1018" s="18">
        <f>H1019+H1020+H1021+H1022</f>
        <v>25140.460999999999</v>
      </c>
      <c r="I1018" s="48">
        <f t="shared" si="346"/>
        <v>99.698842840465502</v>
      </c>
      <c r="J1018" s="11">
        <v>4</v>
      </c>
      <c r="K1018" s="12">
        <v>3</v>
      </c>
      <c r="L1018" s="12">
        <f t="shared" si="351"/>
        <v>75</v>
      </c>
      <c r="M1018" s="12">
        <v>7</v>
      </c>
      <c r="N1018" s="12">
        <v>7</v>
      </c>
      <c r="O1018" s="12">
        <v>8</v>
      </c>
      <c r="P1018" s="12">
        <v>8</v>
      </c>
      <c r="Q1018" s="69"/>
    </row>
    <row r="1019" spans="1:17">
      <c r="A1019" s="77"/>
      <c r="B1019" s="73"/>
      <c r="C1019" s="88"/>
      <c r="D1019" s="19" t="s">
        <v>5</v>
      </c>
      <c r="E1019" s="18">
        <v>0</v>
      </c>
      <c r="F1019" s="18">
        <v>0</v>
      </c>
      <c r="G1019" s="18">
        <f t="shared" si="350"/>
        <v>0</v>
      </c>
      <c r="H1019" s="18">
        <v>0</v>
      </c>
      <c r="I1019" s="48" t="s">
        <v>140</v>
      </c>
      <c r="J1019" s="20"/>
      <c r="K1019" s="12"/>
      <c r="L1019" s="12"/>
      <c r="M1019" s="12"/>
      <c r="N1019" s="12"/>
      <c r="O1019" s="12"/>
      <c r="P1019" s="12"/>
      <c r="Q1019" s="69"/>
    </row>
    <row r="1020" spans="1:17">
      <c r="A1020" s="77"/>
      <c r="B1020" s="73"/>
      <c r="C1020" s="88"/>
      <c r="D1020" s="21" t="s">
        <v>4</v>
      </c>
      <c r="E1020" s="18">
        <v>25216.41</v>
      </c>
      <c r="F1020" s="18">
        <v>25216.401999999998</v>
      </c>
      <c r="G1020" s="18">
        <f t="shared" si="350"/>
        <v>-8.0000000016298145E-3</v>
      </c>
      <c r="H1020" s="18">
        <v>25140.460999999999</v>
      </c>
      <c r="I1020" s="48">
        <f t="shared" si="346"/>
        <v>99.698842840465502</v>
      </c>
      <c r="J1020" s="20"/>
      <c r="K1020" s="12"/>
      <c r="L1020" s="12"/>
      <c r="M1020" s="12"/>
      <c r="N1020" s="12"/>
      <c r="O1020" s="12"/>
      <c r="P1020" s="12"/>
      <c r="Q1020" s="69"/>
    </row>
    <row r="1021" spans="1:17">
      <c r="A1021" s="77"/>
      <c r="B1021" s="73"/>
      <c r="C1021" s="88"/>
      <c r="D1021" s="19" t="s">
        <v>7</v>
      </c>
      <c r="E1021" s="18">
        <v>0</v>
      </c>
      <c r="F1021" s="18">
        <v>0</v>
      </c>
      <c r="G1021" s="18">
        <f t="shared" si="350"/>
        <v>0</v>
      </c>
      <c r="H1021" s="18">
        <v>0</v>
      </c>
      <c r="I1021" s="48" t="s">
        <v>140</v>
      </c>
      <c r="J1021" s="20"/>
      <c r="K1021" s="12"/>
      <c r="L1021" s="12"/>
      <c r="M1021" s="12"/>
      <c r="N1021" s="12"/>
      <c r="O1021" s="12"/>
      <c r="P1021" s="12"/>
      <c r="Q1021" s="69"/>
    </row>
    <row r="1022" spans="1:17" ht="38.25" customHeight="1">
      <c r="A1022" s="77"/>
      <c r="B1022" s="73"/>
      <c r="C1022" s="88"/>
      <c r="D1022" s="23" t="s">
        <v>6</v>
      </c>
      <c r="E1022" s="23">
        <v>0</v>
      </c>
      <c r="F1022" s="23">
        <v>0</v>
      </c>
      <c r="G1022" s="23">
        <f t="shared" si="350"/>
        <v>0</v>
      </c>
      <c r="H1022" s="23">
        <v>0</v>
      </c>
      <c r="I1022" s="49" t="s">
        <v>140</v>
      </c>
      <c r="J1022" s="25"/>
      <c r="K1022" s="25"/>
      <c r="L1022" s="25"/>
      <c r="M1022" s="25"/>
      <c r="N1022" s="25"/>
      <c r="O1022" s="25"/>
      <c r="P1022" s="25"/>
      <c r="Q1022" s="70"/>
    </row>
    <row r="1023" spans="1:17" ht="19.5" customHeight="1">
      <c r="A1023" s="77"/>
      <c r="B1023" s="73" t="s">
        <v>203</v>
      </c>
      <c r="C1023" s="73" t="s">
        <v>32</v>
      </c>
      <c r="D1023" s="5" t="s">
        <v>3</v>
      </c>
      <c r="E1023" s="18">
        <f>E1024+E1025+E1026+E1027</f>
        <v>143.82</v>
      </c>
      <c r="F1023" s="18">
        <f>F1024+F1025+F1026+F1027</f>
        <v>143.27500000000001</v>
      </c>
      <c r="G1023" s="18">
        <f t="shared" si="350"/>
        <v>-0.54499999999998749</v>
      </c>
      <c r="H1023" s="18">
        <f>H1024+H1025+H1026+H1027</f>
        <v>141.12</v>
      </c>
      <c r="I1023" s="48">
        <f t="shared" si="346"/>
        <v>98.495899493980104</v>
      </c>
      <c r="J1023" s="11">
        <v>3</v>
      </c>
      <c r="K1023" s="12">
        <v>3</v>
      </c>
      <c r="L1023" s="12">
        <f t="shared" si="351"/>
        <v>100</v>
      </c>
      <c r="M1023" s="12">
        <v>8</v>
      </c>
      <c r="N1023" s="12">
        <v>8</v>
      </c>
      <c r="O1023" s="12">
        <v>14</v>
      </c>
      <c r="P1023" s="12">
        <v>14</v>
      </c>
      <c r="Q1023" s="69"/>
    </row>
    <row r="1024" spans="1:17">
      <c r="A1024" s="77"/>
      <c r="B1024" s="73"/>
      <c r="C1024" s="73"/>
      <c r="D1024" s="19" t="s">
        <v>5</v>
      </c>
      <c r="E1024" s="18">
        <v>0</v>
      </c>
      <c r="F1024" s="18">
        <v>0</v>
      </c>
      <c r="G1024" s="18">
        <f t="shared" si="350"/>
        <v>0</v>
      </c>
      <c r="H1024" s="18">
        <v>0</v>
      </c>
      <c r="I1024" s="48" t="s">
        <v>140</v>
      </c>
      <c r="J1024" s="20"/>
      <c r="K1024" s="12"/>
      <c r="L1024" s="12"/>
      <c r="M1024" s="12"/>
      <c r="N1024" s="12"/>
      <c r="O1024" s="12"/>
      <c r="P1024" s="12"/>
      <c r="Q1024" s="69"/>
    </row>
    <row r="1025" spans="1:17" ht="15" customHeight="1">
      <c r="A1025" s="77"/>
      <c r="B1025" s="73"/>
      <c r="C1025" s="73"/>
      <c r="D1025" s="21" t="s">
        <v>4</v>
      </c>
      <c r="E1025" s="18">
        <v>143.82</v>
      </c>
      <c r="F1025" s="18">
        <v>143.27500000000001</v>
      </c>
      <c r="G1025" s="18">
        <f t="shared" si="350"/>
        <v>-0.54499999999998749</v>
      </c>
      <c r="H1025" s="18">
        <v>141.12</v>
      </c>
      <c r="I1025" s="48">
        <f t="shared" si="346"/>
        <v>98.495899493980104</v>
      </c>
      <c r="J1025" s="20"/>
      <c r="K1025" s="12"/>
      <c r="L1025" s="12"/>
      <c r="M1025" s="12"/>
      <c r="N1025" s="12"/>
      <c r="O1025" s="12"/>
      <c r="P1025" s="12"/>
      <c r="Q1025" s="69"/>
    </row>
    <row r="1026" spans="1:17">
      <c r="A1026" s="77"/>
      <c r="B1026" s="73"/>
      <c r="C1026" s="73"/>
      <c r="D1026" s="19" t="s">
        <v>7</v>
      </c>
      <c r="E1026" s="18">
        <v>0</v>
      </c>
      <c r="F1026" s="18">
        <v>0</v>
      </c>
      <c r="G1026" s="18">
        <f t="shared" si="350"/>
        <v>0</v>
      </c>
      <c r="H1026" s="18">
        <v>0</v>
      </c>
      <c r="I1026" s="48" t="s">
        <v>140</v>
      </c>
      <c r="J1026" s="20"/>
      <c r="K1026" s="12"/>
      <c r="L1026" s="12"/>
      <c r="M1026" s="12"/>
      <c r="N1026" s="12"/>
      <c r="O1026" s="12"/>
      <c r="P1026" s="12"/>
      <c r="Q1026" s="69"/>
    </row>
    <row r="1027" spans="1:17" ht="47.25" customHeight="1">
      <c r="A1027" s="77"/>
      <c r="B1027" s="73"/>
      <c r="C1027" s="73"/>
      <c r="D1027" s="23" t="s">
        <v>6</v>
      </c>
      <c r="E1027" s="23">
        <v>0</v>
      </c>
      <c r="F1027" s="23">
        <v>0</v>
      </c>
      <c r="G1027" s="23">
        <f t="shared" si="350"/>
        <v>0</v>
      </c>
      <c r="H1027" s="23">
        <v>0</v>
      </c>
      <c r="I1027" s="49" t="s">
        <v>140</v>
      </c>
      <c r="J1027" s="25"/>
      <c r="K1027" s="25"/>
      <c r="L1027" s="25"/>
      <c r="M1027" s="12"/>
      <c r="N1027" s="12"/>
      <c r="O1027" s="12"/>
      <c r="P1027" s="12"/>
      <c r="Q1027" s="69"/>
    </row>
    <row r="1028" spans="1:17" ht="20.25" customHeight="1">
      <c r="A1028" s="77"/>
      <c r="B1028" s="73" t="s">
        <v>204</v>
      </c>
      <c r="C1028" s="73" t="s">
        <v>35</v>
      </c>
      <c r="D1028" s="5" t="s">
        <v>3</v>
      </c>
      <c r="E1028" s="18">
        <f>E1029+E1030+E1031+E1032</f>
        <v>24138.959999999999</v>
      </c>
      <c r="F1028" s="18">
        <f>F1029+F1030+F1031+F1032</f>
        <v>24138.963</v>
      </c>
      <c r="G1028" s="18">
        <f t="shared" ref="G1028:G1053" si="352">F1028-E1028</f>
        <v>3.0000000006111804E-3</v>
      </c>
      <c r="H1028" s="18">
        <f>H1029+H1030+H1031+H1032</f>
        <v>24138.963</v>
      </c>
      <c r="I1028" s="48">
        <f t="shared" si="346"/>
        <v>100</v>
      </c>
      <c r="J1028" s="11">
        <v>2</v>
      </c>
      <c r="K1028" s="12">
        <v>2</v>
      </c>
      <c r="L1028" s="12">
        <f t="shared" ref="L1028:L1053" si="353">(K1028/J1028)*100</f>
        <v>100</v>
      </c>
      <c r="M1028" s="12">
        <v>8</v>
      </c>
      <c r="N1028" s="12">
        <v>8</v>
      </c>
      <c r="O1028" s="12">
        <v>0</v>
      </c>
      <c r="P1028" s="12">
        <v>0</v>
      </c>
      <c r="Q1028" s="69"/>
    </row>
    <row r="1029" spans="1:17">
      <c r="A1029" s="77"/>
      <c r="B1029" s="73"/>
      <c r="C1029" s="73"/>
      <c r="D1029" s="19" t="s">
        <v>5</v>
      </c>
      <c r="E1029" s="18">
        <v>0</v>
      </c>
      <c r="F1029" s="18">
        <v>0</v>
      </c>
      <c r="G1029" s="18">
        <f t="shared" si="352"/>
        <v>0</v>
      </c>
      <c r="H1029" s="18">
        <v>0</v>
      </c>
      <c r="I1029" s="48" t="s">
        <v>140</v>
      </c>
      <c r="J1029" s="20"/>
      <c r="K1029" s="12"/>
      <c r="L1029" s="12"/>
      <c r="M1029" s="12"/>
      <c r="N1029" s="12"/>
      <c r="O1029" s="12"/>
      <c r="P1029" s="12"/>
      <c r="Q1029" s="69"/>
    </row>
    <row r="1030" spans="1:17" ht="17.25" customHeight="1">
      <c r="A1030" s="77"/>
      <c r="B1030" s="73"/>
      <c r="C1030" s="73"/>
      <c r="D1030" s="21" t="s">
        <v>4</v>
      </c>
      <c r="E1030" s="18">
        <v>24138.959999999999</v>
      </c>
      <c r="F1030" s="18">
        <v>24138.963</v>
      </c>
      <c r="G1030" s="18">
        <f t="shared" si="352"/>
        <v>3.0000000006111804E-3</v>
      </c>
      <c r="H1030" s="18">
        <v>24138.963</v>
      </c>
      <c r="I1030" s="48">
        <f t="shared" si="346"/>
        <v>100</v>
      </c>
      <c r="J1030" s="20"/>
      <c r="K1030" s="12"/>
      <c r="L1030" s="12"/>
      <c r="M1030" s="12"/>
      <c r="N1030" s="12"/>
      <c r="O1030" s="12"/>
      <c r="P1030" s="12"/>
      <c r="Q1030" s="69"/>
    </row>
    <row r="1031" spans="1:17" ht="18.75" customHeight="1">
      <c r="A1031" s="77"/>
      <c r="B1031" s="73"/>
      <c r="C1031" s="73"/>
      <c r="D1031" s="19" t="s">
        <v>7</v>
      </c>
      <c r="E1031" s="18">
        <v>0</v>
      </c>
      <c r="F1031" s="18">
        <v>0</v>
      </c>
      <c r="G1031" s="18">
        <f t="shared" si="352"/>
        <v>0</v>
      </c>
      <c r="H1031" s="18">
        <v>0</v>
      </c>
      <c r="I1031" s="48" t="s">
        <v>140</v>
      </c>
      <c r="J1031" s="20"/>
      <c r="K1031" s="12"/>
      <c r="L1031" s="12"/>
      <c r="M1031" s="12"/>
      <c r="N1031" s="12"/>
      <c r="O1031" s="12"/>
      <c r="P1031" s="12"/>
      <c r="Q1031" s="69"/>
    </row>
    <row r="1032" spans="1:17" ht="23.25" customHeight="1">
      <c r="A1032" s="77"/>
      <c r="B1032" s="73"/>
      <c r="C1032" s="73"/>
      <c r="D1032" s="23" t="s">
        <v>6</v>
      </c>
      <c r="E1032" s="18">
        <v>0</v>
      </c>
      <c r="F1032" s="18">
        <v>0</v>
      </c>
      <c r="G1032" s="18">
        <f t="shared" si="352"/>
        <v>0</v>
      </c>
      <c r="H1032" s="18">
        <v>0</v>
      </c>
      <c r="I1032" s="48" t="s">
        <v>140</v>
      </c>
      <c r="J1032" s="25"/>
      <c r="K1032" s="25"/>
      <c r="L1032" s="25"/>
      <c r="M1032" s="25"/>
      <c r="N1032" s="25"/>
      <c r="O1032" s="25"/>
      <c r="P1032" s="25"/>
      <c r="Q1032" s="70"/>
    </row>
    <row r="1033" spans="1:17">
      <c r="A1033" s="101"/>
      <c r="B1033" s="73" t="s">
        <v>205</v>
      </c>
      <c r="C1033" s="88" t="s">
        <v>62</v>
      </c>
      <c r="D1033" s="5" t="s">
        <v>3</v>
      </c>
      <c r="E1033" s="18">
        <f>E1034+E1035+E1036+E1037</f>
        <v>50</v>
      </c>
      <c r="F1033" s="18">
        <f>F1034+F1035+F1036+F1037</f>
        <v>50</v>
      </c>
      <c r="G1033" s="18">
        <f t="shared" si="352"/>
        <v>0</v>
      </c>
      <c r="H1033" s="18">
        <f>H1034+H1035+H1036+H1037</f>
        <v>48.417999999999999</v>
      </c>
      <c r="I1033" s="48">
        <f t="shared" si="346"/>
        <v>96.835999999999999</v>
      </c>
      <c r="J1033" s="11">
        <v>3</v>
      </c>
      <c r="K1033" s="12">
        <v>3</v>
      </c>
      <c r="L1033" s="12">
        <f t="shared" si="353"/>
        <v>100</v>
      </c>
      <c r="M1033" s="12">
        <v>7</v>
      </c>
      <c r="N1033" s="12">
        <v>7</v>
      </c>
      <c r="O1033" s="12">
        <v>4</v>
      </c>
      <c r="P1033" s="12">
        <v>4</v>
      </c>
      <c r="Q1033" s="69"/>
    </row>
    <row r="1034" spans="1:17">
      <c r="A1034" s="101"/>
      <c r="B1034" s="73"/>
      <c r="C1034" s="88"/>
      <c r="D1034" s="19" t="s">
        <v>5</v>
      </c>
      <c r="E1034" s="18">
        <v>0</v>
      </c>
      <c r="F1034" s="18">
        <v>0</v>
      </c>
      <c r="G1034" s="18">
        <f t="shared" si="352"/>
        <v>0</v>
      </c>
      <c r="H1034" s="18">
        <v>0</v>
      </c>
      <c r="I1034" s="48" t="s">
        <v>140</v>
      </c>
      <c r="J1034" s="20"/>
      <c r="K1034" s="12"/>
      <c r="L1034" s="12"/>
      <c r="M1034" s="12"/>
      <c r="N1034" s="12"/>
      <c r="O1034" s="12"/>
      <c r="P1034" s="12"/>
      <c r="Q1034" s="69"/>
    </row>
    <row r="1035" spans="1:17">
      <c r="A1035" s="101"/>
      <c r="B1035" s="73"/>
      <c r="C1035" s="88"/>
      <c r="D1035" s="21" t="s">
        <v>4</v>
      </c>
      <c r="E1035" s="18">
        <v>50</v>
      </c>
      <c r="F1035" s="18">
        <v>50</v>
      </c>
      <c r="G1035" s="18">
        <f t="shared" si="352"/>
        <v>0</v>
      </c>
      <c r="H1035" s="18">
        <v>48.417999999999999</v>
      </c>
      <c r="I1035" s="48">
        <f t="shared" si="346"/>
        <v>96.835999999999999</v>
      </c>
      <c r="J1035" s="20"/>
      <c r="K1035" s="12"/>
      <c r="L1035" s="12"/>
      <c r="M1035" s="12"/>
      <c r="N1035" s="12"/>
      <c r="O1035" s="12"/>
      <c r="P1035" s="12"/>
      <c r="Q1035" s="69"/>
    </row>
    <row r="1036" spans="1:17">
      <c r="A1036" s="101"/>
      <c r="B1036" s="73"/>
      <c r="C1036" s="88"/>
      <c r="D1036" s="19" t="s">
        <v>7</v>
      </c>
      <c r="E1036" s="18">
        <v>0</v>
      </c>
      <c r="F1036" s="18">
        <v>0</v>
      </c>
      <c r="G1036" s="18">
        <f t="shared" si="352"/>
        <v>0</v>
      </c>
      <c r="H1036" s="18">
        <v>0</v>
      </c>
      <c r="I1036" s="48" t="s">
        <v>140</v>
      </c>
      <c r="J1036" s="20"/>
      <c r="K1036" s="12"/>
      <c r="L1036" s="12"/>
      <c r="M1036" s="12"/>
      <c r="N1036" s="12"/>
      <c r="O1036" s="12"/>
      <c r="P1036" s="12"/>
      <c r="Q1036" s="69"/>
    </row>
    <row r="1037" spans="1:17" ht="21.75" customHeight="1">
      <c r="A1037" s="101"/>
      <c r="B1037" s="73"/>
      <c r="C1037" s="88"/>
      <c r="D1037" s="23" t="s">
        <v>6</v>
      </c>
      <c r="E1037" s="18">
        <v>0</v>
      </c>
      <c r="F1037" s="18">
        <v>0</v>
      </c>
      <c r="G1037" s="18">
        <f t="shared" si="352"/>
        <v>0</v>
      </c>
      <c r="H1037" s="18">
        <v>0</v>
      </c>
      <c r="I1037" s="48" t="s">
        <v>140</v>
      </c>
      <c r="J1037" s="12"/>
      <c r="K1037" s="12"/>
      <c r="L1037" s="12"/>
      <c r="M1037" s="12"/>
      <c r="N1037" s="12"/>
      <c r="O1037" s="12"/>
      <c r="P1037" s="12"/>
      <c r="Q1037" s="69"/>
    </row>
    <row r="1038" spans="1:17">
      <c r="A1038" s="102" t="s">
        <v>168</v>
      </c>
      <c r="B1038" s="74" t="s">
        <v>173</v>
      </c>
      <c r="C1038" s="74" t="s">
        <v>129</v>
      </c>
      <c r="D1038" s="5" t="s">
        <v>3</v>
      </c>
      <c r="E1038" s="6">
        <f>E1039+E1040+E1041</f>
        <v>992743.89</v>
      </c>
      <c r="F1038" s="6">
        <f>F1039+F1040+F1041</f>
        <v>949200.4</v>
      </c>
      <c r="G1038" s="6">
        <f t="shared" ref="G1038" si="354">G1039+G1040+I1041</f>
        <v>-43442.729340970473</v>
      </c>
      <c r="H1038" s="6">
        <f>H1039+H1040+H1041</f>
        <v>937738.78</v>
      </c>
      <c r="I1038" s="17">
        <f t="shared" ref="I1038:I1050" si="355">H1038/F1038*100</f>
        <v>98.792497348294418</v>
      </c>
      <c r="J1038" s="29">
        <v>7</v>
      </c>
      <c r="K1038" s="14">
        <v>7</v>
      </c>
      <c r="L1038" s="41">
        <f t="shared" si="353"/>
        <v>100</v>
      </c>
      <c r="M1038" s="14">
        <v>4</v>
      </c>
      <c r="N1038" s="14">
        <v>4</v>
      </c>
      <c r="O1038" s="14">
        <v>26</v>
      </c>
      <c r="P1038" s="14">
        <v>26</v>
      </c>
      <c r="Q1038" s="106" t="s">
        <v>301</v>
      </c>
    </row>
    <row r="1039" spans="1:17">
      <c r="A1039" s="102"/>
      <c r="B1039" s="74"/>
      <c r="C1039" s="74"/>
      <c r="D1039" s="19" t="s">
        <v>5</v>
      </c>
      <c r="E1039" s="18">
        <f>E1044</f>
        <v>681120.5</v>
      </c>
      <c r="F1039" s="18">
        <f>F1044</f>
        <v>637577</v>
      </c>
      <c r="G1039" s="18">
        <f t="shared" ref="G1039:H1039" si="356">G1044</f>
        <v>-43543.5</v>
      </c>
      <c r="H1039" s="18">
        <f t="shared" si="356"/>
        <v>635259.77399999998</v>
      </c>
      <c r="I1039" s="48">
        <f t="shared" si="355"/>
        <v>99.63655746678441</v>
      </c>
      <c r="J1039" s="11">
        <v>1</v>
      </c>
      <c r="K1039" s="12">
        <v>1</v>
      </c>
      <c r="L1039" s="12">
        <f t="shared" si="353"/>
        <v>100</v>
      </c>
      <c r="M1039" s="14"/>
      <c r="N1039" s="14"/>
      <c r="O1039" s="14"/>
      <c r="P1039" s="14"/>
      <c r="Q1039" s="111"/>
    </row>
    <row r="1040" spans="1:17" ht="32.25" customHeight="1">
      <c r="A1040" s="102"/>
      <c r="B1040" s="74"/>
      <c r="C1040" s="74"/>
      <c r="D1040" s="21" t="s">
        <v>4</v>
      </c>
      <c r="E1040" s="18">
        <f>E1045+E1050</f>
        <v>261822.89</v>
      </c>
      <c r="F1040" s="18">
        <f>F1045+F1050</f>
        <v>261822.90000000002</v>
      </c>
      <c r="G1040" s="18">
        <f t="shared" ref="G1040:H1040" si="357">G1045+G1050</f>
        <v>1.0000000000218279E-2</v>
      </c>
      <c r="H1040" s="18">
        <f t="shared" si="357"/>
        <v>252299.69400000002</v>
      </c>
      <c r="I1040" s="48">
        <f t="shared" si="355"/>
        <v>96.362729921637865</v>
      </c>
      <c r="J1040" s="15"/>
      <c r="K1040" s="14"/>
      <c r="L1040" s="14"/>
      <c r="M1040" s="14"/>
      <c r="N1040" s="14"/>
      <c r="O1040" s="14"/>
      <c r="P1040" s="14"/>
      <c r="Q1040" s="111"/>
    </row>
    <row r="1041" spans="1:17" ht="39" customHeight="1">
      <c r="A1041" s="102"/>
      <c r="B1041" s="74"/>
      <c r="C1041" s="74"/>
      <c r="D1041" s="19" t="s">
        <v>7</v>
      </c>
      <c r="E1041" s="18">
        <f>E1046</f>
        <v>49800.5</v>
      </c>
      <c r="F1041" s="18">
        <f>F1046</f>
        <v>49800.5</v>
      </c>
      <c r="G1041" s="18">
        <f t="shared" ref="G1041:H1041" si="358">G1046</f>
        <v>0</v>
      </c>
      <c r="H1041" s="18">
        <f t="shared" si="358"/>
        <v>50179.311999999998</v>
      </c>
      <c r="I1041" s="48">
        <f>H1041/F1041*100</f>
        <v>100.76065902952782</v>
      </c>
      <c r="J1041" s="15"/>
      <c r="K1041" s="14"/>
      <c r="L1041" s="14"/>
      <c r="M1041" s="14"/>
      <c r="N1041" s="14"/>
      <c r="O1041" s="14"/>
      <c r="P1041" s="14"/>
      <c r="Q1041" s="111"/>
    </row>
    <row r="1042" spans="1:17" ht="30" customHeight="1">
      <c r="A1042" s="102"/>
      <c r="B1042" s="74"/>
      <c r="C1042" s="74"/>
      <c r="D1042" s="18" t="s">
        <v>6</v>
      </c>
      <c r="E1042" s="18">
        <v>0</v>
      </c>
      <c r="F1042" s="18">
        <v>0</v>
      </c>
      <c r="G1042" s="18">
        <f t="shared" si="352"/>
        <v>0</v>
      </c>
      <c r="H1042" s="18">
        <v>0</v>
      </c>
      <c r="I1042" s="48" t="s">
        <v>140</v>
      </c>
      <c r="J1042" s="14"/>
      <c r="K1042" s="14"/>
      <c r="L1042" s="14"/>
      <c r="M1042" s="14"/>
      <c r="N1042" s="14"/>
      <c r="O1042" s="14"/>
      <c r="P1042" s="14"/>
      <c r="Q1042" s="112"/>
    </row>
    <row r="1043" spans="1:17">
      <c r="A1043" s="101"/>
      <c r="B1043" s="73" t="s">
        <v>206</v>
      </c>
      <c r="C1043" s="88" t="s">
        <v>129</v>
      </c>
      <c r="D1043" s="5" t="s">
        <v>3</v>
      </c>
      <c r="E1043" s="18">
        <f>E1044+E1045+E1046</f>
        <v>744821.41</v>
      </c>
      <c r="F1043" s="18">
        <f>F1044+F1045+F1046+F1047</f>
        <v>701277.92</v>
      </c>
      <c r="G1043" s="18">
        <f t="shared" si="352"/>
        <v>-43543.489999999991</v>
      </c>
      <c r="H1043" s="18">
        <f>H1044+H1045+H1046</f>
        <v>698403.56900000002</v>
      </c>
      <c r="I1043" s="48">
        <f t="shared" si="355"/>
        <v>99.590126693280169</v>
      </c>
      <c r="J1043" s="11">
        <v>2</v>
      </c>
      <c r="K1043" s="12">
        <v>2</v>
      </c>
      <c r="L1043" s="12">
        <f t="shared" si="353"/>
        <v>100</v>
      </c>
      <c r="M1043" s="12">
        <v>2</v>
      </c>
      <c r="N1043" s="12">
        <v>2</v>
      </c>
      <c r="O1043" s="12">
        <v>20</v>
      </c>
      <c r="P1043" s="12">
        <v>20</v>
      </c>
      <c r="Q1043" s="69"/>
    </row>
    <row r="1044" spans="1:17">
      <c r="A1044" s="101"/>
      <c r="B1044" s="73"/>
      <c r="C1044" s="88"/>
      <c r="D1044" s="19" t="s">
        <v>5</v>
      </c>
      <c r="E1044" s="18">
        <v>681120.5</v>
      </c>
      <c r="F1044" s="18">
        <v>637577</v>
      </c>
      <c r="G1044" s="18">
        <f>F1044-E1044</f>
        <v>-43543.5</v>
      </c>
      <c r="H1044" s="18">
        <v>635259.77399999998</v>
      </c>
      <c r="I1044" s="48">
        <f t="shared" si="355"/>
        <v>99.63655746678441</v>
      </c>
      <c r="J1044" s="20"/>
      <c r="K1044" s="12"/>
      <c r="L1044" s="12"/>
      <c r="M1044" s="12"/>
      <c r="N1044" s="12"/>
      <c r="O1044" s="12"/>
      <c r="P1044" s="12"/>
      <c r="Q1044" s="69"/>
    </row>
    <row r="1045" spans="1:17">
      <c r="A1045" s="101"/>
      <c r="B1045" s="73"/>
      <c r="C1045" s="88"/>
      <c r="D1045" s="21" t="s">
        <v>4</v>
      </c>
      <c r="E1045" s="18">
        <v>13900.41</v>
      </c>
      <c r="F1045" s="18">
        <v>13900.42</v>
      </c>
      <c r="G1045" s="18">
        <f t="shared" si="352"/>
        <v>1.0000000000218279E-2</v>
      </c>
      <c r="H1045" s="18">
        <v>12964.483</v>
      </c>
      <c r="I1045" s="48">
        <f t="shared" si="355"/>
        <v>93.266843735656906</v>
      </c>
      <c r="J1045" s="20"/>
      <c r="K1045" s="12"/>
      <c r="L1045" s="12"/>
      <c r="M1045" s="12"/>
      <c r="N1045" s="12"/>
      <c r="O1045" s="12"/>
      <c r="P1045" s="12"/>
      <c r="Q1045" s="69"/>
    </row>
    <row r="1046" spans="1:17">
      <c r="A1046" s="101"/>
      <c r="B1046" s="73"/>
      <c r="C1046" s="88"/>
      <c r="D1046" s="19" t="s">
        <v>7</v>
      </c>
      <c r="E1046" s="18">
        <v>49800.5</v>
      </c>
      <c r="F1046" s="18">
        <v>49800.5</v>
      </c>
      <c r="G1046" s="18">
        <f t="shared" si="352"/>
        <v>0</v>
      </c>
      <c r="H1046" s="18">
        <v>50179.311999999998</v>
      </c>
      <c r="I1046" s="48">
        <f t="shared" si="355"/>
        <v>100.76065902952782</v>
      </c>
      <c r="J1046" s="20"/>
      <c r="K1046" s="12"/>
      <c r="L1046" s="12"/>
      <c r="M1046" s="12"/>
      <c r="N1046" s="12"/>
      <c r="O1046" s="12"/>
      <c r="P1046" s="12"/>
      <c r="Q1046" s="69"/>
    </row>
    <row r="1047" spans="1:17" ht="22.5">
      <c r="A1047" s="101"/>
      <c r="B1047" s="73"/>
      <c r="C1047" s="88"/>
      <c r="D1047" s="18" t="s">
        <v>6</v>
      </c>
      <c r="E1047" s="18">
        <v>0</v>
      </c>
      <c r="F1047" s="18">
        <v>0</v>
      </c>
      <c r="G1047" s="18">
        <f t="shared" si="352"/>
        <v>0</v>
      </c>
      <c r="H1047" s="18">
        <v>0</v>
      </c>
      <c r="I1047" s="48" t="s">
        <v>140</v>
      </c>
      <c r="J1047" s="12"/>
      <c r="K1047" s="12"/>
      <c r="L1047" s="12"/>
      <c r="M1047" s="12"/>
      <c r="N1047" s="12"/>
      <c r="O1047" s="12"/>
      <c r="P1047" s="12"/>
      <c r="Q1047" s="69"/>
    </row>
    <row r="1048" spans="1:17">
      <c r="A1048" s="101"/>
      <c r="B1048" s="73" t="s">
        <v>225</v>
      </c>
      <c r="C1048" s="88" t="s">
        <v>129</v>
      </c>
      <c r="D1048" s="5" t="s">
        <v>3</v>
      </c>
      <c r="E1048" s="18">
        <f>E1049+E1050+E1051+E1052</f>
        <v>247922.48</v>
      </c>
      <c r="F1048" s="18">
        <f>F1049+F1050+F1051+F1052</f>
        <v>247922.48</v>
      </c>
      <c r="G1048" s="18">
        <f t="shared" si="352"/>
        <v>0</v>
      </c>
      <c r="H1048" s="18">
        <f>H1049+H1050+H1051+H1052</f>
        <v>239335.21100000001</v>
      </c>
      <c r="I1048" s="48">
        <f t="shared" si="355"/>
        <v>96.536308849443586</v>
      </c>
      <c r="J1048" s="11">
        <v>4</v>
      </c>
      <c r="K1048" s="12">
        <v>4</v>
      </c>
      <c r="L1048" s="12">
        <f t="shared" si="353"/>
        <v>100</v>
      </c>
      <c r="M1048" s="12">
        <v>2</v>
      </c>
      <c r="N1048" s="12">
        <v>2</v>
      </c>
      <c r="O1048" s="12">
        <v>6</v>
      </c>
      <c r="P1048" s="12">
        <v>6</v>
      </c>
      <c r="Q1048" s="69"/>
    </row>
    <row r="1049" spans="1:17">
      <c r="A1049" s="101"/>
      <c r="B1049" s="73"/>
      <c r="C1049" s="88"/>
      <c r="D1049" s="19" t="s">
        <v>5</v>
      </c>
      <c r="E1049" s="18">
        <v>0</v>
      </c>
      <c r="F1049" s="18">
        <v>0</v>
      </c>
      <c r="G1049" s="18">
        <f t="shared" si="352"/>
        <v>0</v>
      </c>
      <c r="H1049" s="18">
        <v>0</v>
      </c>
      <c r="I1049" s="48" t="s">
        <v>140</v>
      </c>
      <c r="J1049" s="20"/>
      <c r="K1049" s="12"/>
      <c r="L1049" s="12"/>
      <c r="M1049" s="12"/>
      <c r="N1049" s="12"/>
      <c r="O1049" s="12"/>
      <c r="P1049" s="12"/>
      <c r="Q1049" s="69"/>
    </row>
    <row r="1050" spans="1:17">
      <c r="A1050" s="101"/>
      <c r="B1050" s="73"/>
      <c r="C1050" s="88"/>
      <c r="D1050" s="21" t="s">
        <v>4</v>
      </c>
      <c r="E1050" s="18">
        <v>247922.48</v>
      </c>
      <c r="F1050" s="18">
        <v>247922.48</v>
      </c>
      <c r="G1050" s="18">
        <f t="shared" si="352"/>
        <v>0</v>
      </c>
      <c r="H1050" s="18">
        <v>239335.21100000001</v>
      </c>
      <c r="I1050" s="48">
        <f t="shared" si="355"/>
        <v>96.536308849443586</v>
      </c>
      <c r="J1050" s="20"/>
      <c r="K1050" s="12"/>
      <c r="L1050" s="12"/>
      <c r="M1050" s="12"/>
      <c r="N1050" s="12"/>
      <c r="O1050" s="12"/>
      <c r="P1050" s="12"/>
      <c r="Q1050" s="69"/>
    </row>
    <row r="1051" spans="1:17">
      <c r="A1051" s="101"/>
      <c r="B1051" s="73"/>
      <c r="C1051" s="88"/>
      <c r="D1051" s="19" t="s">
        <v>7</v>
      </c>
      <c r="E1051" s="18">
        <v>0</v>
      </c>
      <c r="F1051" s="18">
        <v>0</v>
      </c>
      <c r="G1051" s="18">
        <f t="shared" si="352"/>
        <v>0</v>
      </c>
      <c r="H1051" s="18">
        <v>0</v>
      </c>
      <c r="I1051" s="48" t="s">
        <v>140</v>
      </c>
      <c r="J1051" s="20"/>
      <c r="K1051" s="12"/>
      <c r="L1051" s="12"/>
      <c r="M1051" s="12"/>
      <c r="N1051" s="12"/>
      <c r="O1051" s="12"/>
      <c r="P1051" s="12"/>
      <c r="Q1051" s="69"/>
    </row>
    <row r="1052" spans="1:17" ht="46.5" customHeight="1">
      <c r="A1052" s="101"/>
      <c r="B1052" s="73"/>
      <c r="C1052" s="88"/>
      <c r="D1052" s="23" t="s">
        <v>6</v>
      </c>
      <c r="E1052" s="23">
        <v>0</v>
      </c>
      <c r="F1052" s="23">
        <v>0</v>
      </c>
      <c r="G1052" s="23">
        <f t="shared" si="352"/>
        <v>0</v>
      </c>
      <c r="H1052" s="23">
        <v>0</v>
      </c>
      <c r="I1052" s="49" t="s">
        <v>140</v>
      </c>
      <c r="J1052" s="25"/>
      <c r="K1052" s="25"/>
      <c r="L1052" s="25"/>
      <c r="M1052" s="25"/>
      <c r="N1052" s="25"/>
      <c r="O1052" s="25"/>
      <c r="P1052" s="25"/>
      <c r="Q1052" s="70"/>
    </row>
    <row r="1053" spans="1:17" ht="38.25" customHeight="1">
      <c r="A1053" s="9"/>
      <c r="B1053" s="16"/>
      <c r="C1053" s="5"/>
      <c r="D1053" s="59" t="s">
        <v>134</v>
      </c>
      <c r="E1053" s="67">
        <f t="shared" ref="E1053:F1056" si="359">E6+E138+E233+E288+E308+E403+E443+E463+E488+E523+E618+E643+E678+E693+E753+E768+E808+E848+E903+E943+E968+E983+E998+E1013+E1038</f>
        <v>132429689.31599998</v>
      </c>
      <c r="F1053" s="67">
        <f t="shared" si="359"/>
        <v>132946005.78799997</v>
      </c>
      <c r="G1053" s="6">
        <f t="shared" si="352"/>
        <v>516316.47199998796</v>
      </c>
      <c r="H1053" s="6">
        <f>H6+H138+H233+H288+H308+H403+H443+H463+H488+H523+H618+H643+H678+H693+H753+H768+H808+H848+H903+H943+H968+H983+H998+H1013+H1038</f>
        <v>131024665.204</v>
      </c>
      <c r="I1053" s="41">
        <f t="shared" ref="I1053" si="360">H1053/F1053*100</f>
        <v>98.554796308011078</v>
      </c>
      <c r="J1053" s="8">
        <f>J6+J138+J233+J288+J308+J403+J443+J463+J488+J523+J618+J643+J678+J693+J753+J768+J808+J848+J903+J943+J968+J983+J998+J1013+J1038</f>
        <v>671</v>
      </c>
      <c r="K1053" s="8">
        <f>K6+K138+K233+K288+K308+K403+K443+K463+K488+K523+K618+K643+K678+K693+K753+K768+K808+K848+K903+K943+K968+K983+K998+K1013+K1038</f>
        <v>619</v>
      </c>
      <c r="L1053" s="41">
        <f t="shared" si="353"/>
        <v>92.250372578241439</v>
      </c>
      <c r="M1053" s="8">
        <f>M6+M138+M233+M288+M308+M403+M443+M463+M488+M523+M618+M643+M678+M693+M753+M768+M808+M848+M903+M943+M968+M983+M998+M1013+M1038</f>
        <v>690</v>
      </c>
      <c r="N1053" s="8">
        <f>N6+N138+N233+N288+N308+N403+N443+N463+N488+N523+N618+N643+N678+N693+N753+N768+N808+N848+N903+N943+N968+N983+N998+N1013+N1038</f>
        <v>674</v>
      </c>
      <c r="O1053" s="8">
        <f>O6+O138+O233+O288+O308+O403+O443+O463+O488+O523+O618+O643+O678+O693+O753+O768+O808+O848+O903+O943+O968+O983+O998+O1013+O1038</f>
        <v>2435</v>
      </c>
      <c r="P1053" s="8">
        <f>P6+P138+P233+P288+P308+P403+P443+P463+P488+P523+P618+P643+P678+P693+P753+P768+P808+P848+P903+P943+P968+P983+P998+P1013+P1038</f>
        <v>2418</v>
      </c>
      <c r="Q1053" s="70"/>
    </row>
    <row r="1054" spans="1:17">
      <c r="A1054" s="9"/>
      <c r="B1054" s="16"/>
      <c r="C1054" s="5"/>
      <c r="D1054" s="60" t="s">
        <v>135</v>
      </c>
      <c r="E1054" s="6">
        <f t="shared" si="359"/>
        <v>25745593.940000001</v>
      </c>
      <c r="F1054" s="6">
        <f t="shared" si="359"/>
        <v>26374331.061999999</v>
      </c>
      <c r="G1054" s="6">
        <f t="shared" ref="G1054" si="361">F1054-E1054</f>
        <v>628737.12199999765</v>
      </c>
      <c r="H1054" s="6">
        <f>H7+H139+H234+H289+H309+H404+H444+H464+H489+H524+H619+H644+H679+H694+H754+H769+H809+H849+H904+H944+H969+H984+H999+H1014+H1039</f>
        <v>26012458.346999999</v>
      </c>
      <c r="I1054" s="41">
        <f t="shared" ref="I1054" si="362">H1054/F1054*100</f>
        <v>98.627935949733399</v>
      </c>
      <c r="J1054" s="25"/>
      <c r="K1054" s="25"/>
      <c r="L1054" s="26"/>
      <c r="M1054" s="25"/>
      <c r="N1054" s="25"/>
      <c r="O1054" s="25"/>
      <c r="P1054" s="25"/>
      <c r="Q1054" s="70"/>
    </row>
    <row r="1055" spans="1:17">
      <c r="A1055" s="9"/>
      <c r="B1055" s="16"/>
      <c r="C1055" s="5"/>
      <c r="D1055" s="60" t="s">
        <v>136</v>
      </c>
      <c r="E1055" s="6">
        <f t="shared" si="359"/>
        <v>79992368.932000011</v>
      </c>
      <c r="F1055" s="6">
        <f t="shared" si="359"/>
        <v>79594949.584000021</v>
      </c>
      <c r="G1055" s="6">
        <f t="shared" ref="G1055" si="363">F1055-E1055</f>
        <v>-397419.34799998999</v>
      </c>
      <c r="H1055" s="6">
        <f>H8+H140+H235+H290+H310+H405+H445+H465+H490+H525+H620+H645+H680+H695+H755+H770+H810+H850+H905+H945+H970+H985+H1000+H1015+H1040</f>
        <v>76628576.821000025</v>
      </c>
      <c r="I1055" s="41">
        <f t="shared" ref="I1055" si="364">H1055/F1055*100</f>
        <v>96.273164593352178</v>
      </c>
      <c r="J1055" s="25"/>
      <c r="K1055" s="25"/>
      <c r="L1055" s="26"/>
      <c r="M1055" s="25"/>
      <c r="N1055" s="25"/>
      <c r="O1055" s="25"/>
      <c r="P1055" s="25"/>
      <c r="Q1055" s="70"/>
    </row>
    <row r="1056" spans="1:17">
      <c r="A1056" s="9"/>
      <c r="B1056" s="16"/>
      <c r="C1056" s="5"/>
      <c r="D1056" s="60" t="s">
        <v>137</v>
      </c>
      <c r="E1056" s="6">
        <f t="shared" si="359"/>
        <v>1060428.9369999999</v>
      </c>
      <c r="F1056" s="6">
        <f t="shared" si="359"/>
        <v>1345427.6349999998</v>
      </c>
      <c r="G1056" s="6">
        <f t="shared" ref="G1056" si="365">F1056-E1056</f>
        <v>284998.69799999986</v>
      </c>
      <c r="H1056" s="6">
        <f>H9+H141+H236+H291+H311+H406+H446+H466+H491+H526+H621+H646+H681+H696+H756+H771+H811+H851+H906+H946+H971+H986+H1001+H1016+H1041</f>
        <v>1244645.3890000002</v>
      </c>
      <c r="I1056" s="41">
        <f t="shared" ref="I1056" si="366">H1056/F1056*100</f>
        <v>92.509277840127041</v>
      </c>
      <c r="J1056" s="25"/>
      <c r="K1056" s="25"/>
      <c r="L1056" s="26"/>
      <c r="M1056" s="25"/>
      <c r="N1056" s="25"/>
      <c r="O1056" s="25"/>
      <c r="P1056" s="25"/>
      <c r="Q1056" s="70"/>
    </row>
    <row r="1057" spans="1:17" ht="22.5">
      <c r="A1057" s="9"/>
      <c r="B1057" s="16"/>
      <c r="C1057" s="5"/>
      <c r="D1057" s="60" t="s">
        <v>138</v>
      </c>
      <c r="E1057" s="6">
        <f>E11+E142+E237+E292+E312+E407+E447+E467+E492+E527+E622+E647+E682+E697+E757+E772+E812+E852+E907+E947+E972+E987+E1002+E1017+E1042</f>
        <v>2176275.9070000001</v>
      </c>
      <c r="F1057" s="6">
        <f>F11+F142+F237+F292+F312+F407+F447+F467+F492+F527+F622+F647+F682+F697+F757+F772+F812+F852+F907+F947+F972+F987+F1002+F1017+F1042</f>
        <v>2176275.9070000001</v>
      </c>
      <c r="G1057" s="6">
        <f t="shared" ref="G1057" si="367">F1057-E1057</f>
        <v>0</v>
      </c>
      <c r="H1057" s="6">
        <f>H11+H142+H237+H292+H312+H407+H447+H467+H492+H527+H622+H647+H682+H697+H757+H772+H812+H852+H907+H947+H972+H987+H1002+H1017+H1042</f>
        <v>3797561.9070000001</v>
      </c>
      <c r="I1057" s="41">
        <f t="shared" ref="I1057" si="368">H1057/F1057*100</f>
        <v>174.49818264242725</v>
      </c>
      <c r="J1057" s="25"/>
      <c r="K1057" s="25"/>
      <c r="L1057" s="26"/>
      <c r="M1057" s="25"/>
      <c r="N1057" s="25"/>
      <c r="O1057" s="25"/>
      <c r="P1057" s="25"/>
      <c r="Q1057" s="70"/>
    </row>
    <row r="1058" spans="1:17" ht="22.5">
      <c r="A1058" s="9"/>
      <c r="B1058" s="61"/>
      <c r="C1058" s="61"/>
      <c r="D1058" s="62" t="s">
        <v>139</v>
      </c>
      <c r="E1058" s="6">
        <f>E10</f>
        <v>23455021.600000001</v>
      </c>
      <c r="F1058" s="6">
        <f>F10</f>
        <v>23455021.600000001</v>
      </c>
      <c r="G1058" s="6">
        <f t="shared" ref="G1058" si="369">F1058-E1058</f>
        <v>0</v>
      </c>
      <c r="H1058" s="6">
        <f>H10</f>
        <v>23341422.739999998</v>
      </c>
      <c r="I1058" s="41">
        <f t="shared" ref="I1058" si="370">H1058/F1058*100</f>
        <v>99.515673607395001</v>
      </c>
      <c r="J1058" s="9"/>
      <c r="K1058" s="9"/>
      <c r="L1058" s="9"/>
      <c r="M1058" s="9"/>
      <c r="N1058" s="9"/>
      <c r="O1058" s="9"/>
      <c r="P1058" s="9"/>
      <c r="Q1058" s="69"/>
    </row>
    <row r="1059" spans="1:17">
      <c r="F1059" s="64"/>
      <c r="H1059" s="10"/>
      <c r="I1059" s="65"/>
      <c r="Q1059" s="69"/>
    </row>
  </sheetData>
  <mergeCells count="651">
    <mergeCell ref="Q903:Q907"/>
    <mergeCell ref="Q943:Q947"/>
    <mergeCell ref="Q968:Q972"/>
    <mergeCell ref="Q983:Q987"/>
    <mergeCell ref="Q998:Q1002"/>
    <mergeCell ref="Q1013:Q1017"/>
    <mergeCell ref="Q1038:Q1042"/>
    <mergeCell ref="Q523:Q527"/>
    <mergeCell ref="Q618:Q622"/>
    <mergeCell ref="Q643:Q647"/>
    <mergeCell ref="Q678:Q682"/>
    <mergeCell ref="Q693:Q697"/>
    <mergeCell ref="Q753:Q757"/>
    <mergeCell ref="Q768:Q772"/>
    <mergeCell ref="Q808:Q812"/>
    <mergeCell ref="Q848:Q852"/>
    <mergeCell ref="Q6:Q11"/>
    <mergeCell ref="Q138:Q142"/>
    <mergeCell ref="Q233:Q237"/>
    <mergeCell ref="Q288:Q292"/>
    <mergeCell ref="Q308:Q312"/>
    <mergeCell ref="Q403:Q407"/>
    <mergeCell ref="Q443:Q447"/>
    <mergeCell ref="Q463:Q467"/>
    <mergeCell ref="Q488:Q492"/>
    <mergeCell ref="A1028:A1032"/>
    <mergeCell ref="A1033:A1037"/>
    <mergeCell ref="A1038:A1042"/>
    <mergeCell ref="A1043:A1047"/>
    <mergeCell ref="A1048:A1052"/>
    <mergeCell ref="A90:A95"/>
    <mergeCell ref="B1048:B1052"/>
    <mergeCell ref="A993:A997"/>
    <mergeCell ref="A998:A1002"/>
    <mergeCell ref="A983:A987"/>
    <mergeCell ref="A988:A992"/>
    <mergeCell ref="A973:A977"/>
    <mergeCell ref="A978:A982"/>
    <mergeCell ref="A968:A972"/>
    <mergeCell ref="B968:B972"/>
    <mergeCell ref="B933:B937"/>
    <mergeCell ref="B918:B922"/>
    <mergeCell ref="B893:B897"/>
    <mergeCell ref="A878:A882"/>
    <mergeCell ref="B873:B877"/>
    <mergeCell ref="B848:B852"/>
    <mergeCell ref="A628:A632"/>
    <mergeCell ref="B998:B1002"/>
    <mergeCell ref="B838:B842"/>
    <mergeCell ref="C1048:C1052"/>
    <mergeCell ref="A1008:A1012"/>
    <mergeCell ref="B1043:B1047"/>
    <mergeCell ref="C1043:C1047"/>
    <mergeCell ref="A1013:A1017"/>
    <mergeCell ref="A1003:A1007"/>
    <mergeCell ref="B1038:B1042"/>
    <mergeCell ref="C1038:C1042"/>
    <mergeCell ref="B1023:B1027"/>
    <mergeCell ref="C1023:C1027"/>
    <mergeCell ref="B1028:B1032"/>
    <mergeCell ref="C1028:C1032"/>
    <mergeCell ref="B1033:B1037"/>
    <mergeCell ref="C1033:C1037"/>
    <mergeCell ref="B1013:B1017"/>
    <mergeCell ref="C1013:C1017"/>
    <mergeCell ref="B1018:B1022"/>
    <mergeCell ref="C1018:C1022"/>
    <mergeCell ref="B1003:B1007"/>
    <mergeCell ref="C1003:C1007"/>
    <mergeCell ref="B1008:B1012"/>
    <mergeCell ref="A1018:A1022"/>
    <mergeCell ref="C1008:C1012"/>
    <mergeCell ref="A1023:A1027"/>
    <mergeCell ref="C998:C1002"/>
    <mergeCell ref="B983:B987"/>
    <mergeCell ref="C983:C987"/>
    <mergeCell ref="B973:B977"/>
    <mergeCell ref="C973:C977"/>
    <mergeCell ref="B978:B982"/>
    <mergeCell ref="C978:C982"/>
    <mergeCell ref="C968:C972"/>
    <mergeCell ref="A953:A957"/>
    <mergeCell ref="B988:B992"/>
    <mergeCell ref="C988:C992"/>
    <mergeCell ref="A958:A962"/>
    <mergeCell ref="B993:B997"/>
    <mergeCell ref="C993:C997"/>
    <mergeCell ref="A963:A967"/>
    <mergeCell ref="B958:B962"/>
    <mergeCell ref="C958:C962"/>
    <mergeCell ref="B963:B967"/>
    <mergeCell ref="C963:C967"/>
    <mergeCell ref="C933:C937"/>
    <mergeCell ref="A923:A927"/>
    <mergeCell ref="B923:B927"/>
    <mergeCell ref="C923:C927"/>
    <mergeCell ref="A943:A947"/>
    <mergeCell ref="B953:B957"/>
    <mergeCell ref="C953:C957"/>
    <mergeCell ref="A933:A937"/>
    <mergeCell ref="B938:B942"/>
    <mergeCell ref="C938:C942"/>
    <mergeCell ref="A938:A942"/>
    <mergeCell ref="B943:B947"/>
    <mergeCell ref="C943:C947"/>
    <mergeCell ref="B948:B952"/>
    <mergeCell ref="C948:C952"/>
    <mergeCell ref="A948:A952"/>
    <mergeCell ref="C918:C922"/>
    <mergeCell ref="A898:A902"/>
    <mergeCell ref="B903:B907"/>
    <mergeCell ref="C903:C907"/>
    <mergeCell ref="A903:A907"/>
    <mergeCell ref="B913:B917"/>
    <mergeCell ref="C913:C917"/>
    <mergeCell ref="A928:A932"/>
    <mergeCell ref="B928:B932"/>
    <mergeCell ref="C928:C932"/>
    <mergeCell ref="A918:A922"/>
    <mergeCell ref="B908:B912"/>
    <mergeCell ref="A908:A912"/>
    <mergeCell ref="C908:C912"/>
    <mergeCell ref="C893:C897"/>
    <mergeCell ref="A893:A897"/>
    <mergeCell ref="B898:B902"/>
    <mergeCell ref="C898:C902"/>
    <mergeCell ref="A883:A887"/>
    <mergeCell ref="B883:B887"/>
    <mergeCell ref="C883:C887"/>
    <mergeCell ref="A913:A917"/>
    <mergeCell ref="B888:B892"/>
    <mergeCell ref="C888:C892"/>
    <mergeCell ref="C873:C877"/>
    <mergeCell ref="A868:A872"/>
    <mergeCell ref="B878:B882"/>
    <mergeCell ref="C878:C882"/>
    <mergeCell ref="A873:A877"/>
    <mergeCell ref="A888:A892"/>
    <mergeCell ref="B868:B872"/>
    <mergeCell ref="C868:C872"/>
    <mergeCell ref="A858:A862"/>
    <mergeCell ref="C848:C852"/>
    <mergeCell ref="A863:A867"/>
    <mergeCell ref="B858:B862"/>
    <mergeCell ref="C858:C862"/>
    <mergeCell ref="A848:A852"/>
    <mergeCell ref="B863:B867"/>
    <mergeCell ref="C863:C867"/>
    <mergeCell ref="A853:A857"/>
    <mergeCell ref="B853:B857"/>
    <mergeCell ref="C853:C857"/>
    <mergeCell ref="C838:C842"/>
    <mergeCell ref="A843:A847"/>
    <mergeCell ref="A833:A837"/>
    <mergeCell ref="A838:A842"/>
    <mergeCell ref="B843:B847"/>
    <mergeCell ref="C843:C847"/>
    <mergeCell ref="B833:B837"/>
    <mergeCell ref="C833:C837"/>
    <mergeCell ref="A823:A827"/>
    <mergeCell ref="B818:B822"/>
    <mergeCell ref="C818:C822"/>
    <mergeCell ref="A828:A832"/>
    <mergeCell ref="B823:B827"/>
    <mergeCell ref="C823:C827"/>
    <mergeCell ref="A813:A817"/>
    <mergeCell ref="A818:A822"/>
    <mergeCell ref="B828:B832"/>
    <mergeCell ref="C828:C832"/>
    <mergeCell ref="B813:B817"/>
    <mergeCell ref="C813:C817"/>
    <mergeCell ref="A803:A807"/>
    <mergeCell ref="B798:B802"/>
    <mergeCell ref="C798:C802"/>
    <mergeCell ref="A808:A812"/>
    <mergeCell ref="B803:B807"/>
    <mergeCell ref="C803:C807"/>
    <mergeCell ref="A793:A797"/>
    <mergeCell ref="A798:A802"/>
    <mergeCell ref="B808:B812"/>
    <mergeCell ref="C808:C812"/>
    <mergeCell ref="B793:B797"/>
    <mergeCell ref="C793:C797"/>
    <mergeCell ref="B783:B787"/>
    <mergeCell ref="C783:C787"/>
    <mergeCell ref="A788:A792"/>
    <mergeCell ref="A778:A782"/>
    <mergeCell ref="A783:A787"/>
    <mergeCell ref="B788:B792"/>
    <mergeCell ref="C788:C792"/>
    <mergeCell ref="B778:B782"/>
    <mergeCell ref="C778:C782"/>
    <mergeCell ref="A773:A777"/>
    <mergeCell ref="B768:B772"/>
    <mergeCell ref="C768:C772"/>
    <mergeCell ref="A758:A762"/>
    <mergeCell ref="A763:A767"/>
    <mergeCell ref="B773:B777"/>
    <mergeCell ref="C773:C777"/>
    <mergeCell ref="B758:B762"/>
    <mergeCell ref="C758:C762"/>
    <mergeCell ref="A753:A757"/>
    <mergeCell ref="A748:A752"/>
    <mergeCell ref="B753:B757"/>
    <mergeCell ref="C753:C757"/>
    <mergeCell ref="B748:B752"/>
    <mergeCell ref="C748:C752"/>
    <mergeCell ref="A768:A772"/>
    <mergeCell ref="B763:B767"/>
    <mergeCell ref="C763:C767"/>
    <mergeCell ref="A738:A742"/>
    <mergeCell ref="A743:A747"/>
    <mergeCell ref="A698:A702"/>
    <mergeCell ref="B733:B737"/>
    <mergeCell ref="C733:C737"/>
    <mergeCell ref="A703:A707"/>
    <mergeCell ref="B738:B742"/>
    <mergeCell ref="C738:C742"/>
    <mergeCell ref="A728:A732"/>
    <mergeCell ref="B723:B727"/>
    <mergeCell ref="C723:C727"/>
    <mergeCell ref="A733:A737"/>
    <mergeCell ref="B743:B747"/>
    <mergeCell ref="C743:C747"/>
    <mergeCell ref="B728:B732"/>
    <mergeCell ref="C728:C732"/>
    <mergeCell ref="A718:A722"/>
    <mergeCell ref="A723:A727"/>
    <mergeCell ref="B713:B717"/>
    <mergeCell ref="C713:C717"/>
    <mergeCell ref="A683:A687"/>
    <mergeCell ref="B718:B722"/>
    <mergeCell ref="C718:C722"/>
    <mergeCell ref="B703:B707"/>
    <mergeCell ref="C703:C707"/>
    <mergeCell ref="B708:B712"/>
    <mergeCell ref="C708:C712"/>
    <mergeCell ref="A708:A712"/>
    <mergeCell ref="A713:A717"/>
    <mergeCell ref="A658:A662"/>
    <mergeCell ref="B693:B697"/>
    <mergeCell ref="C693:C697"/>
    <mergeCell ref="A663:A667"/>
    <mergeCell ref="B698:B702"/>
    <mergeCell ref="C698:C702"/>
    <mergeCell ref="A668:A672"/>
    <mergeCell ref="A673:A677"/>
    <mergeCell ref="B683:B687"/>
    <mergeCell ref="C683:C687"/>
    <mergeCell ref="B688:B692"/>
    <mergeCell ref="C688:C692"/>
    <mergeCell ref="A688:A692"/>
    <mergeCell ref="B673:B677"/>
    <mergeCell ref="C673:C677"/>
    <mergeCell ref="A693:A697"/>
    <mergeCell ref="B668:B672"/>
    <mergeCell ref="C668:C672"/>
    <mergeCell ref="B658:B662"/>
    <mergeCell ref="A678:A682"/>
    <mergeCell ref="B678:B682"/>
    <mergeCell ref="C678:C682"/>
    <mergeCell ref="C658:C662"/>
    <mergeCell ref="B663:B667"/>
    <mergeCell ref="C653:C657"/>
    <mergeCell ref="A598:A602"/>
    <mergeCell ref="B638:B642"/>
    <mergeCell ref="C638:C642"/>
    <mergeCell ref="A603:A607"/>
    <mergeCell ref="B643:B647"/>
    <mergeCell ref="C643:C647"/>
    <mergeCell ref="A588:A592"/>
    <mergeCell ref="B623:B627"/>
    <mergeCell ref="C623:C627"/>
    <mergeCell ref="B613:B617"/>
    <mergeCell ref="C613:C617"/>
    <mergeCell ref="A618:A622"/>
    <mergeCell ref="B603:B607"/>
    <mergeCell ref="A643:A647"/>
    <mergeCell ref="A648:A652"/>
    <mergeCell ref="A653:A657"/>
    <mergeCell ref="A623:A627"/>
    <mergeCell ref="C588:C592"/>
    <mergeCell ref="C663:C667"/>
    <mergeCell ref="A633:A637"/>
    <mergeCell ref="A638:A642"/>
    <mergeCell ref="C603:C607"/>
    <mergeCell ref="A583:A587"/>
    <mergeCell ref="B618:B622"/>
    <mergeCell ref="C618:C622"/>
    <mergeCell ref="B608:B612"/>
    <mergeCell ref="C608:C612"/>
    <mergeCell ref="A593:A597"/>
    <mergeCell ref="B633:B637"/>
    <mergeCell ref="C633:C637"/>
    <mergeCell ref="B628:B632"/>
    <mergeCell ref="C628:C632"/>
    <mergeCell ref="B598:B602"/>
    <mergeCell ref="C598:C602"/>
    <mergeCell ref="A608:A612"/>
    <mergeCell ref="B648:B652"/>
    <mergeCell ref="C648:C652"/>
    <mergeCell ref="A613:A617"/>
    <mergeCell ref="B653:B657"/>
    <mergeCell ref="B593:B597"/>
    <mergeCell ref="C593:C597"/>
    <mergeCell ref="B588:B592"/>
    <mergeCell ref="B578:B582"/>
    <mergeCell ref="C578:C582"/>
    <mergeCell ref="B583:B587"/>
    <mergeCell ref="C583:C587"/>
    <mergeCell ref="A553:A557"/>
    <mergeCell ref="B553:B557"/>
    <mergeCell ref="C553:C557"/>
    <mergeCell ref="B558:B562"/>
    <mergeCell ref="C558:C562"/>
    <mergeCell ref="A563:A567"/>
    <mergeCell ref="A573:A577"/>
    <mergeCell ref="A578:A582"/>
    <mergeCell ref="B573:B577"/>
    <mergeCell ref="A568:A572"/>
    <mergeCell ref="C548:C552"/>
    <mergeCell ref="B533:B537"/>
    <mergeCell ref="C533:C537"/>
    <mergeCell ref="C573:C577"/>
    <mergeCell ref="A558:A562"/>
    <mergeCell ref="B538:B542"/>
    <mergeCell ref="C538:C542"/>
    <mergeCell ref="A528:A532"/>
    <mergeCell ref="B523:B527"/>
    <mergeCell ref="C523:C527"/>
    <mergeCell ref="A533:A537"/>
    <mergeCell ref="B528:B532"/>
    <mergeCell ref="C528:C532"/>
    <mergeCell ref="A523:A527"/>
    <mergeCell ref="A538:A542"/>
    <mergeCell ref="B563:B567"/>
    <mergeCell ref="C563:C567"/>
    <mergeCell ref="A543:A547"/>
    <mergeCell ref="B568:B572"/>
    <mergeCell ref="C568:C572"/>
    <mergeCell ref="A548:A552"/>
    <mergeCell ref="B543:B547"/>
    <mergeCell ref="C543:C547"/>
    <mergeCell ref="B548:B552"/>
    <mergeCell ref="A518:A522"/>
    <mergeCell ref="B513:B517"/>
    <mergeCell ref="C513:C517"/>
    <mergeCell ref="B518:B522"/>
    <mergeCell ref="C518:C522"/>
    <mergeCell ref="A508:A512"/>
    <mergeCell ref="B508:B512"/>
    <mergeCell ref="C508:C512"/>
    <mergeCell ref="A513:A517"/>
    <mergeCell ref="B498:B502"/>
    <mergeCell ref="C498:C502"/>
    <mergeCell ref="A498:A502"/>
    <mergeCell ref="B503:B507"/>
    <mergeCell ref="C503:C507"/>
    <mergeCell ref="B478:B482"/>
    <mergeCell ref="C478:C482"/>
    <mergeCell ref="B468:B472"/>
    <mergeCell ref="C468:C472"/>
    <mergeCell ref="A483:A487"/>
    <mergeCell ref="B483:B487"/>
    <mergeCell ref="C483:C487"/>
    <mergeCell ref="A488:A492"/>
    <mergeCell ref="B488:B492"/>
    <mergeCell ref="C488:C492"/>
    <mergeCell ref="A503:A507"/>
    <mergeCell ref="A493:A497"/>
    <mergeCell ref="A463:A467"/>
    <mergeCell ref="A468:A472"/>
    <mergeCell ref="A478:A482"/>
    <mergeCell ref="B438:B442"/>
    <mergeCell ref="C438:C442"/>
    <mergeCell ref="A438:A442"/>
    <mergeCell ref="B428:B432"/>
    <mergeCell ref="C428:C432"/>
    <mergeCell ref="A473:A477"/>
    <mergeCell ref="B473:B477"/>
    <mergeCell ref="C473:C477"/>
    <mergeCell ref="A448:A452"/>
    <mergeCell ref="B458:B462"/>
    <mergeCell ref="C458:C462"/>
    <mergeCell ref="B463:B467"/>
    <mergeCell ref="C463:C467"/>
    <mergeCell ref="A453:A457"/>
    <mergeCell ref="B448:B452"/>
    <mergeCell ref="C448:C452"/>
    <mergeCell ref="A458:A462"/>
    <mergeCell ref="B453:B457"/>
    <mergeCell ref="C453:C457"/>
    <mergeCell ref="A443:A447"/>
    <mergeCell ref="B443:B447"/>
    <mergeCell ref="A423:A427"/>
    <mergeCell ref="B433:B437"/>
    <mergeCell ref="C433:C437"/>
    <mergeCell ref="A408:A412"/>
    <mergeCell ref="B418:B422"/>
    <mergeCell ref="C418:C422"/>
    <mergeCell ref="A418:A422"/>
    <mergeCell ref="B423:B427"/>
    <mergeCell ref="C423:C427"/>
    <mergeCell ref="A428:A432"/>
    <mergeCell ref="A433:A437"/>
    <mergeCell ref="B408:B412"/>
    <mergeCell ref="C408:C412"/>
    <mergeCell ref="A388:A392"/>
    <mergeCell ref="A393:A397"/>
    <mergeCell ref="A413:A417"/>
    <mergeCell ref="B413:B417"/>
    <mergeCell ref="C413:C417"/>
    <mergeCell ref="A363:A367"/>
    <mergeCell ref="B398:B402"/>
    <mergeCell ref="C398:C402"/>
    <mergeCell ref="B393:B397"/>
    <mergeCell ref="C393:C397"/>
    <mergeCell ref="A383:A387"/>
    <mergeCell ref="A403:A407"/>
    <mergeCell ref="A368:A372"/>
    <mergeCell ref="B403:B407"/>
    <mergeCell ref="C403:C407"/>
    <mergeCell ref="A373:A377"/>
    <mergeCell ref="A398:A402"/>
    <mergeCell ref="A323:A327"/>
    <mergeCell ref="B363:B367"/>
    <mergeCell ref="C363:C367"/>
    <mergeCell ref="A348:A352"/>
    <mergeCell ref="B383:B387"/>
    <mergeCell ref="C383:C387"/>
    <mergeCell ref="A333:A337"/>
    <mergeCell ref="B368:B372"/>
    <mergeCell ref="C368:C372"/>
    <mergeCell ref="A338:A342"/>
    <mergeCell ref="B373:B377"/>
    <mergeCell ref="C373:C377"/>
    <mergeCell ref="A343:A347"/>
    <mergeCell ref="B378:B382"/>
    <mergeCell ref="C378:C382"/>
    <mergeCell ref="A358:A362"/>
    <mergeCell ref="A378:A382"/>
    <mergeCell ref="B353:B357"/>
    <mergeCell ref="C353:C357"/>
    <mergeCell ref="A353:A357"/>
    <mergeCell ref="A328:A332"/>
    <mergeCell ref="A298:A302"/>
    <mergeCell ref="B338:B342"/>
    <mergeCell ref="C338:C342"/>
    <mergeCell ref="A278:A282"/>
    <mergeCell ref="B308:B312"/>
    <mergeCell ref="C308:C312"/>
    <mergeCell ref="B318:B322"/>
    <mergeCell ref="C318:C322"/>
    <mergeCell ref="A283:A287"/>
    <mergeCell ref="B313:B317"/>
    <mergeCell ref="C313:C317"/>
    <mergeCell ref="B323:B327"/>
    <mergeCell ref="C323:C327"/>
    <mergeCell ref="A313:A317"/>
    <mergeCell ref="B278:B282"/>
    <mergeCell ref="C278:C282"/>
    <mergeCell ref="B283:B287"/>
    <mergeCell ref="C283:C287"/>
    <mergeCell ref="A318:A322"/>
    <mergeCell ref="A293:A297"/>
    <mergeCell ref="B293:B297"/>
    <mergeCell ref="C293:C297"/>
    <mergeCell ref="A303:A307"/>
    <mergeCell ref="A308:A312"/>
    <mergeCell ref="A268:A272"/>
    <mergeCell ref="B298:B302"/>
    <mergeCell ref="C298:C302"/>
    <mergeCell ref="A273:A277"/>
    <mergeCell ref="B303:B307"/>
    <mergeCell ref="C303:C307"/>
    <mergeCell ref="A208:A212"/>
    <mergeCell ref="A258:A262"/>
    <mergeCell ref="A263:A267"/>
    <mergeCell ref="B288:B292"/>
    <mergeCell ref="C288:C292"/>
    <mergeCell ref="C273:C277"/>
    <mergeCell ref="A253:A257"/>
    <mergeCell ref="A233:A237"/>
    <mergeCell ref="C263:C267"/>
    <mergeCell ref="B263:B267"/>
    <mergeCell ref="A223:A227"/>
    <mergeCell ref="B268:B272"/>
    <mergeCell ref="C268:C272"/>
    <mergeCell ref="A228:A232"/>
    <mergeCell ref="C243:C247"/>
    <mergeCell ref="A288:A292"/>
    <mergeCell ref="C253:C257"/>
    <mergeCell ref="B258:B262"/>
    <mergeCell ref="A213:A217"/>
    <mergeCell ref="A218:A222"/>
    <mergeCell ref="C258:C262"/>
    <mergeCell ref="A203:A207"/>
    <mergeCell ref="B233:B237"/>
    <mergeCell ref="C233:C237"/>
    <mergeCell ref="C238:C242"/>
    <mergeCell ref="B238:B242"/>
    <mergeCell ref="A238:A242"/>
    <mergeCell ref="A243:A247"/>
    <mergeCell ref="B228:B232"/>
    <mergeCell ref="B243:B247"/>
    <mergeCell ref="B253:B257"/>
    <mergeCell ref="C228:C232"/>
    <mergeCell ref="C203:C207"/>
    <mergeCell ref="C208:C212"/>
    <mergeCell ref="C213:C217"/>
    <mergeCell ref="C218:C222"/>
    <mergeCell ref="A248:A252"/>
    <mergeCell ref="B248:B252"/>
    <mergeCell ref="C248:C252"/>
    <mergeCell ref="A198:A202"/>
    <mergeCell ref="A158:A162"/>
    <mergeCell ref="A163:A167"/>
    <mergeCell ref="A168:A172"/>
    <mergeCell ref="A173:A177"/>
    <mergeCell ref="B198:B202"/>
    <mergeCell ref="B173:B177"/>
    <mergeCell ref="B178:B182"/>
    <mergeCell ref="B183:B187"/>
    <mergeCell ref="B188:B192"/>
    <mergeCell ref="B193:B197"/>
    <mergeCell ref="A178:A182"/>
    <mergeCell ref="A183:A187"/>
    <mergeCell ref="A188:A192"/>
    <mergeCell ref="A193:A197"/>
    <mergeCell ref="B158:B162"/>
    <mergeCell ref="B163:B167"/>
    <mergeCell ref="Q3:Q4"/>
    <mergeCell ref="B148:B152"/>
    <mergeCell ref="C148:C152"/>
    <mergeCell ref="C153:C157"/>
    <mergeCell ref="A138:A142"/>
    <mergeCell ref="C138:C142"/>
    <mergeCell ref="C132:C137"/>
    <mergeCell ref="C114:C119"/>
    <mergeCell ref="A36:A41"/>
    <mergeCell ref="A54:A59"/>
    <mergeCell ref="A60:A65"/>
    <mergeCell ref="A66:A71"/>
    <mergeCell ref="A72:A77"/>
    <mergeCell ref="A84:A89"/>
    <mergeCell ref="A96:A101"/>
    <mergeCell ref="A102:A107"/>
    <mergeCell ref="A108:A113"/>
    <mergeCell ref="A114:A119"/>
    <mergeCell ref="A120:A125"/>
    <mergeCell ref="A126:A131"/>
    <mergeCell ref="A132:A137"/>
    <mergeCell ref="A143:A147"/>
    <mergeCell ref="A148:A152"/>
    <mergeCell ref="B96:B101"/>
    <mergeCell ref="B143:B147"/>
    <mergeCell ref="C143:C147"/>
    <mergeCell ref="C223:C227"/>
    <mergeCell ref="C198:C202"/>
    <mergeCell ref="C173:C177"/>
    <mergeCell ref="C178:C182"/>
    <mergeCell ref="C183:C187"/>
    <mergeCell ref="C188:C192"/>
    <mergeCell ref="C193:C197"/>
    <mergeCell ref="C158:C162"/>
    <mergeCell ref="C163:C167"/>
    <mergeCell ref="B102:B107"/>
    <mergeCell ref="B108:B113"/>
    <mergeCell ref="B114:B119"/>
    <mergeCell ref="B120:B125"/>
    <mergeCell ref="B126:B131"/>
    <mergeCell ref="C96:C101"/>
    <mergeCell ref="C102:C107"/>
    <mergeCell ref="C108:C113"/>
    <mergeCell ref="C120:C125"/>
    <mergeCell ref="C126:C131"/>
    <mergeCell ref="A153:A157"/>
    <mergeCell ref="B132:B137"/>
    <mergeCell ref="B138:B142"/>
    <mergeCell ref="C42:C47"/>
    <mergeCell ref="B42:B47"/>
    <mergeCell ref="C36:C41"/>
    <mergeCell ref="C18:C23"/>
    <mergeCell ref="B18:B23"/>
    <mergeCell ref="B30:B35"/>
    <mergeCell ref="C30:C35"/>
    <mergeCell ref="B153:B157"/>
    <mergeCell ref="C48:C53"/>
    <mergeCell ref="C54:C59"/>
    <mergeCell ref="C60:C65"/>
    <mergeCell ref="C84:C89"/>
    <mergeCell ref="C72:C77"/>
    <mergeCell ref="C66:C71"/>
    <mergeCell ref="C90:C95"/>
    <mergeCell ref="B78:B83"/>
    <mergeCell ref="C78:C83"/>
    <mergeCell ref="A30:A35"/>
    <mergeCell ref="A24:A29"/>
    <mergeCell ref="B24:B29"/>
    <mergeCell ref="C24:C29"/>
    <mergeCell ref="A1:P1"/>
    <mergeCell ref="B6:B11"/>
    <mergeCell ref="B3:B4"/>
    <mergeCell ref="C3:C4"/>
    <mergeCell ref="E3:I3"/>
    <mergeCell ref="A3:A4"/>
    <mergeCell ref="J3:L3"/>
    <mergeCell ref="M3:N3"/>
    <mergeCell ref="C6:C11"/>
    <mergeCell ref="D3:D4"/>
    <mergeCell ref="O3:P3"/>
    <mergeCell ref="A6:A11"/>
    <mergeCell ref="A2:P2"/>
    <mergeCell ref="B90:B95"/>
    <mergeCell ref="B36:B41"/>
    <mergeCell ref="B60:B65"/>
    <mergeCell ref="A12:A17"/>
    <mergeCell ref="B12:B17"/>
    <mergeCell ref="C12:C17"/>
    <mergeCell ref="A18:A23"/>
    <mergeCell ref="A42:A47"/>
    <mergeCell ref="B66:B71"/>
    <mergeCell ref="B72:B77"/>
    <mergeCell ref="B54:B59"/>
    <mergeCell ref="B84:B89"/>
    <mergeCell ref="A48:A53"/>
    <mergeCell ref="B48:B53"/>
    <mergeCell ref="A78:A83"/>
    <mergeCell ref="B273:B277"/>
    <mergeCell ref="B213:B217"/>
    <mergeCell ref="B218:B222"/>
    <mergeCell ref="B208:B212"/>
    <mergeCell ref="B168:B172"/>
    <mergeCell ref="B203:B207"/>
    <mergeCell ref="C493:C497"/>
    <mergeCell ref="B493:B497"/>
    <mergeCell ref="B223:B227"/>
    <mergeCell ref="B358:B362"/>
    <mergeCell ref="C358:C362"/>
    <mergeCell ref="B343:B347"/>
    <mergeCell ref="C343:C347"/>
    <mergeCell ref="B348:B352"/>
    <mergeCell ref="C348:C352"/>
    <mergeCell ref="C168:C172"/>
    <mergeCell ref="B333:B337"/>
    <mergeCell ref="C333:C337"/>
    <mergeCell ref="B388:B392"/>
    <mergeCell ref="C388:C392"/>
    <mergeCell ref="C443:C447"/>
    <mergeCell ref="B328:B332"/>
    <mergeCell ref="C328:C332"/>
  </mergeCells>
  <pageMargins left="0.39370078740157483" right="0.39370078740157483" top="0.55118110236220474" bottom="0.39370078740157483" header="0.35433070866141736" footer="0.31496062992125984"/>
  <pageSetup paperSize="9" scale="8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Наталья Макаренко</cp:lastModifiedBy>
  <cp:lastPrinted>2026-04-24T08:04:06Z</cp:lastPrinted>
  <dcterms:created xsi:type="dcterms:W3CDTF">2016-01-25T11:04:51Z</dcterms:created>
  <dcterms:modified xsi:type="dcterms:W3CDTF">2026-04-24T08:04:31Z</dcterms:modified>
</cp:coreProperties>
</file>