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rupr.avtodor.local\roadorg\staff\roman.skomorohov\Рабочий стол\Годовой отчет 2025  ТЕКСТ\Итог\"/>
    </mc:Choice>
  </mc:AlternateContent>
  <bookViews>
    <workbookView xWindow="120" yWindow="15" windowWidth="19035" windowHeight="1201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Лист1!$3:$5</definedName>
    <definedName name="_xlnm.Print_Area" localSheetId="0">Лист1!$A$1:$P$60</definedName>
  </definedNames>
  <calcPr calcId="162913"/>
</workbook>
</file>

<file path=xl/calcChain.xml><?xml version="1.0" encoding="utf-8"?>
<calcChain xmlns="http://schemas.openxmlformats.org/spreadsheetml/2006/main">
  <c r="G6" i="1" l="1"/>
  <c r="E42" i="1"/>
  <c r="E8" i="1"/>
  <c r="E7" i="1"/>
  <c r="E21" i="1" l="1"/>
  <c r="E14" i="1"/>
  <c r="E9" i="1" l="1"/>
  <c r="H21" i="1" l="1"/>
  <c r="F21" i="1"/>
  <c r="H14" i="1"/>
  <c r="F14" i="1"/>
  <c r="I8" i="1"/>
  <c r="I7" i="1"/>
  <c r="G7" i="1"/>
  <c r="G8" i="1" l="1"/>
  <c r="I49" i="1" l="1"/>
  <c r="G49" i="1"/>
  <c r="G42" i="1" l="1"/>
  <c r="I15" i="1" l="1"/>
  <c r="L60" i="1"/>
  <c r="I60" i="1"/>
  <c r="G60" i="1"/>
  <c r="L59" i="1"/>
  <c r="I59" i="1"/>
  <c r="G59" i="1"/>
  <c r="L58" i="1"/>
  <c r="I58" i="1"/>
  <c r="G58" i="1"/>
  <c r="L57" i="1"/>
  <c r="I57" i="1"/>
  <c r="G57" i="1"/>
  <c r="L56" i="1"/>
  <c r="I56" i="1"/>
  <c r="G56" i="1"/>
  <c r="L55" i="1"/>
  <c r="I55" i="1"/>
  <c r="G55" i="1"/>
  <c r="L54" i="1"/>
  <c r="I54" i="1"/>
  <c r="G54" i="1"/>
  <c r="L53" i="1"/>
  <c r="I53" i="1"/>
  <c r="G53" i="1"/>
  <c r="L52" i="1"/>
  <c r="I52" i="1"/>
  <c r="G52" i="1"/>
  <c r="L51" i="1"/>
  <c r="I51" i="1"/>
  <c r="G51" i="1"/>
  <c r="L50" i="1"/>
  <c r="I50" i="1"/>
  <c r="G50" i="1"/>
  <c r="L49" i="1"/>
  <c r="L48" i="1"/>
  <c r="I48" i="1"/>
  <c r="G48" i="1"/>
  <c r="L47" i="1"/>
  <c r="I47" i="1"/>
  <c r="G47" i="1"/>
  <c r="L46" i="1"/>
  <c r="I46" i="1"/>
  <c r="G46" i="1"/>
  <c r="L45" i="1"/>
  <c r="I45" i="1"/>
  <c r="G45" i="1"/>
  <c r="L44" i="1"/>
  <c r="I44" i="1"/>
  <c r="G44" i="1"/>
  <c r="L43" i="1"/>
  <c r="I43" i="1"/>
  <c r="G43" i="1"/>
  <c r="L42" i="1"/>
  <c r="I42" i="1"/>
  <c r="L41" i="1"/>
  <c r="I41" i="1"/>
  <c r="G41" i="1"/>
  <c r="L40" i="1"/>
  <c r="I40" i="1"/>
  <c r="G40" i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6" i="1"/>
  <c r="I9" i="1"/>
  <c r="I10" i="1"/>
  <c r="I11" i="1"/>
  <c r="I12" i="1"/>
  <c r="I13" i="1"/>
  <c r="I14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6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</calcChain>
</file>

<file path=xl/sharedStrings.xml><?xml version="1.0" encoding="utf-8"?>
<sst xmlns="http://schemas.openxmlformats.org/spreadsheetml/2006/main" count="78" uniqueCount="33">
  <si>
    <t>№ п/п</t>
  </si>
  <si>
    <t>Отклонения            (+, -)            (гр.6 - гр.5)</t>
  </si>
  <si>
    <t>% выполнения (гр.8/6)</t>
  </si>
  <si>
    <t>Источники финансирования</t>
  </si>
  <si>
    <t>Всего</t>
  </si>
  <si>
    <t>областной бюджет</t>
  </si>
  <si>
    <t>федеральный бюджет</t>
  </si>
  <si>
    <t>внебюджетные источники</t>
  </si>
  <si>
    <t>Объем финансирования государственной программы  (тыс.рублей)</t>
  </si>
  <si>
    <t>местные бюджеты</t>
  </si>
  <si>
    <t>доля выполненных в полном объеме, %</t>
  </si>
  <si>
    <t>Фактические расходы (областно и федеральный бюджеты - кассовый расход)</t>
  </si>
  <si>
    <t>Предусмотрено</t>
  </si>
  <si>
    <t>Выполнено в полном объеме</t>
  </si>
  <si>
    <t>Оценка эффективности госпрограммы за _____ год</t>
  </si>
  <si>
    <t>Выполнено</t>
  </si>
  <si>
    <t>Наименование гоударственной программы (структурного элемента)</t>
  </si>
  <si>
    <t>Ответственный исполнитель государственной программы, структурного элемента</t>
  </si>
  <si>
    <t>Выполнение показателей  госпрограммы (структурных элементов) (единиц)</t>
  </si>
  <si>
    <t>Выполнение мероприятий структурных элементов (ед.)</t>
  </si>
  <si>
    <t>Выполнение контрольных точек структурных элементов (ед.)</t>
  </si>
  <si>
    <t xml:space="preserve">территориальный фонд ОМС </t>
  </si>
  <si>
    <t xml:space="preserve">Государственная программа "Развитие транспортной системы, обеспечение перевозки пассажиров в Курской области и безопасности дорожного движения" </t>
  </si>
  <si>
    <t>РП №1 "Региональный проект "Развитие сети автомобильных дорог регионального или межмуниципального значения""</t>
  </si>
  <si>
    <t>РП №2 "Региональный проект «Содействие развитию автомобильных дорог местного значения»"</t>
  </si>
  <si>
    <t>РП №3 "Региональный проект «Содействие повышению доступности перевозок населению Курской области»"</t>
  </si>
  <si>
    <t>КПМ №1 "Обеспечение деятельности Министерства транспорта и автомобильных дорог Курской области и подведомственных государственных учреждений"</t>
  </si>
  <si>
    <t>Предусмотрено государственной программой в соответствии с 111 - ЗКО  от 16.12.2024</t>
  </si>
  <si>
    <t>РП И8-38 "Региональная и местная дорожная сеть (Курская область)"</t>
  </si>
  <si>
    <t>РП И9-38 "Общесистемные меры развития дорожного хозяйства (Курская область)"</t>
  </si>
  <si>
    <t>РП И5-38 "Безопасность дорожного движения (Курская область)"</t>
  </si>
  <si>
    <t>Информация о реализации государственных программ Курской области за 2025 год</t>
  </si>
  <si>
    <t>Фактически предусмотрено на реализацию госпрограммы (областной и федеральный бюджеты - по сводной бюджетной росписи на 30.12.2025)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</si>
</sst>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/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abSelected="1" zoomScale="140" zoomScaleNormal="140" workbookViewId="0">
      <pane xSplit="4" ySplit="5" topLeftCell="E28" activePane="bottomRight" state="frozen"/>
      <selection pane="topRight" activeCell="E1" sqref="E1"/>
      <selection pane="bottomLeft" activeCell="A6" sqref="A6"/>
      <selection pane="bottomRight" activeCell="F4" sqref="F4"/>
    </sheetView>
  </sheetViews>
  <sheetFormatPr defaultRowHeight="15" x14ac:dyDescent="0.25"/>
  <cols>
    <col min="1" max="1" width="4.85546875" customWidth="1"/>
    <col min="2" max="2" width="15.5703125" customWidth="1"/>
    <col min="3" max="3" width="13.140625" customWidth="1"/>
    <col min="4" max="4" width="15.28515625" customWidth="1"/>
    <col min="5" max="5" width="12.42578125" customWidth="1"/>
    <col min="6" max="6" width="12.28515625" customWidth="1"/>
    <col min="7" max="7" width="11.7109375" customWidth="1"/>
    <col min="8" max="8" width="11.85546875" customWidth="1"/>
    <col min="9" max="9" width="8.85546875" customWidth="1"/>
    <col min="10" max="10" width="7.85546875" customWidth="1"/>
    <col min="11" max="11" width="8.7109375" customWidth="1"/>
    <col min="12" max="12" width="8" customWidth="1"/>
    <col min="13" max="13" width="6.85546875" customWidth="1"/>
    <col min="14" max="14" width="8.140625" customWidth="1"/>
    <col min="15" max="15" width="6.85546875" customWidth="1"/>
    <col min="16" max="16" width="7.7109375" customWidth="1"/>
    <col min="17" max="17" width="11.42578125" hidden="1" customWidth="1"/>
    <col min="18" max="18" width="12.140625" bestFit="1" customWidth="1"/>
  </cols>
  <sheetData>
    <row r="1" spans="1:18" ht="18" customHeight="1" x14ac:dyDescent="0.25">
      <c r="A1" s="46" t="s">
        <v>31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8" ht="8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ht="69" customHeight="1" x14ac:dyDescent="0.25">
      <c r="A3" s="49" t="s">
        <v>0</v>
      </c>
      <c r="B3" s="45" t="s">
        <v>16</v>
      </c>
      <c r="C3" s="45" t="s">
        <v>17</v>
      </c>
      <c r="D3" s="51" t="s">
        <v>3</v>
      </c>
      <c r="E3" s="48" t="s">
        <v>8</v>
      </c>
      <c r="F3" s="48"/>
      <c r="G3" s="48"/>
      <c r="H3" s="48"/>
      <c r="I3" s="48"/>
      <c r="J3" s="48" t="s">
        <v>18</v>
      </c>
      <c r="K3" s="48"/>
      <c r="L3" s="48"/>
      <c r="M3" s="48" t="s">
        <v>19</v>
      </c>
      <c r="N3" s="48"/>
      <c r="O3" s="48" t="s">
        <v>20</v>
      </c>
      <c r="P3" s="48"/>
      <c r="Q3" s="45" t="s">
        <v>14</v>
      </c>
      <c r="R3" s="1"/>
    </row>
    <row r="4" spans="1:18" ht="48" customHeight="1" x14ac:dyDescent="0.25">
      <c r="A4" s="49"/>
      <c r="B4" s="45"/>
      <c r="C4" s="45"/>
      <c r="D4" s="52"/>
      <c r="E4" s="22" t="s">
        <v>27</v>
      </c>
      <c r="F4" s="22" t="s">
        <v>32</v>
      </c>
      <c r="G4" s="6" t="s">
        <v>1</v>
      </c>
      <c r="H4" s="19" t="s">
        <v>11</v>
      </c>
      <c r="I4" s="6" t="s">
        <v>2</v>
      </c>
      <c r="J4" s="20" t="s">
        <v>12</v>
      </c>
      <c r="K4" s="20" t="s">
        <v>13</v>
      </c>
      <c r="L4" s="16" t="s">
        <v>10</v>
      </c>
      <c r="M4" s="2" t="s">
        <v>12</v>
      </c>
      <c r="N4" s="2" t="s">
        <v>15</v>
      </c>
      <c r="O4" s="2" t="s">
        <v>12</v>
      </c>
      <c r="P4" s="2" t="s">
        <v>15</v>
      </c>
      <c r="Q4" s="45"/>
      <c r="R4" s="1"/>
    </row>
    <row r="5" spans="1:18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</row>
    <row r="6" spans="1:18" ht="14.25" customHeight="1" x14ac:dyDescent="0.25">
      <c r="A6" s="33"/>
      <c r="B6" s="47" t="s">
        <v>22</v>
      </c>
      <c r="C6" s="50"/>
      <c r="D6" s="14" t="s">
        <v>4</v>
      </c>
      <c r="E6" s="9">
        <v>17227289.638999999</v>
      </c>
      <c r="F6" s="9">
        <v>17271553.59</v>
      </c>
      <c r="G6" s="9">
        <f>F6-E6</f>
        <v>44263.951000001281</v>
      </c>
      <c r="H6" s="9">
        <v>17026529.91</v>
      </c>
      <c r="I6" s="13">
        <f>H6/F6</f>
        <v>0.98581345454980585</v>
      </c>
      <c r="J6" s="10">
        <v>6</v>
      </c>
      <c r="K6" s="10">
        <v>6</v>
      </c>
      <c r="L6" s="10">
        <f>(K6/J6)*100</f>
        <v>100</v>
      </c>
      <c r="M6" s="10"/>
      <c r="N6" s="10"/>
      <c r="O6" s="10"/>
      <c r="P6" s="10"/>
      <c r="Q6" s="42"/>
    </row>
    <row r="7" spans="1:18" ht="18" customHeight="1" x14ac:dyDescent="0.25">
      <c r="A7" s="34"/>
      <c r="B7" s="47"/>
      <c r="C7" s="50"/>
      <c r="D7" s="12" t="s">
        <v>6</v>
      </c>
      <c r="E7" s="25">
        <f>E13+E20</f>
        <v>3417136.6</v>
      </c>
      <c r="F7" s="8">
        <v>3430905.9</v>
      </c>
      <c r="G7" s="9">
        <f>F7-E7</f>
        <v>13769.299999999814</v>
      </c>
      <c r="H7" s="8">
        <v>3430905.9</v>
      </c>
      <c r="I7" s="13">
        <f>H7/F7</f>
        <v>1</v>
      </c>
      <c r="J7" s="15"/>
      <c r="K7" s="11"/>
      <c r="L7" s="10" t="e">
        <f t="shared" ref="L7:L39" si="0">(K7/J7)*100</f>
        <v>#DIV/0!</v>
      </c>
      <c r="M7" s="11"/>
      <c r="N7" s="11"/>
      <c r="O7" s="11"/>
      <c r="P7" s="11"/>
      <c r="Q7" s="43"/>
    </row>
    <row r="8" spans="1:18" ht="14.25" customHeight="1" x14ac:dyDescent="0.25">
      <c r="A8" s="34"/>
      <c r="B8" s="47"/>
      <c r="C8" s="50"/>
      <c r="D8" s="7" t="s">
        <v>5</v>
      </c>
      <c r="E8" s="25">
        <f>E6-E7-E9</f>
        <v>13725743.855999999</v>
      </c>
      <c r="F8" s="8">
        <v>13764406.109999999</v>
      </c>
      <c r="G8" s="9">
        <f>F8-E8</f>
        <v>38662.254000000656</v>
      </c>
      <c r="H8" s="8">
        <v>13550344.729999999</v>
      </c>
      <c r="I8" s="13">
        <f>H8/F8</f>
        <v>0.98444819352979696</v>
      </c>
      <c r="J8" s="15"/>
      <c r="K8" s="11"/>
      <c r="L8" s="10" t="e">
        <f t="shared" si="0"/>
        <v>#DIV/0!</v>
      </c>
      <c r="M8" s="11"/>
      <c r="N8" s="11"/>
      <c r="O8" s="11"/>
      <c r="P8" s="11"/>
      <c r="Q8" s="43"/>
    </row>
    <row r="9" spans="1:18" ht="16.5" customHeight="1" x14ac:dyDescent="0.25">
      <c r="A9" s="34"/>
      <c r="B9" s="47"/>
      <c r="C9" s="50"/>
      <c r="D9" s="12" t="s">
        <v>9</v>
      </c>
      <c r="E9" s="25">
        <f>E43</f>
        <v>84409.183000000005</v>
      </c>
      <c r="F9" s="8">
        <v>76241.58</v>
      </c>
      <c r="G9" s="9">
        <f t="shared" ref="G9:G39" si="1">F9-E9</f>
        <v>-8167.6030000000028</v>
      </c>
      <c r="H9" s="8">
        <v>45279.280000000261</v>
      </c>
      <c r="I9" s="13">
        <f t="shared" ref="I9:I39" si="2">H9/F9</f>
        <v>0.59389220422767031</v>
      </c>
      <c r="J9" s="15"/>
      <c r="K9" s="11"/>
      <c r="L9" s="10" t="e">
        <f t="shared" si="0"/>
        <v>#DIV/0!</v>
      </c>
      <c r="M9" s="11"/>
      <c r="N9" s="11"/>
      <c r="O9" s="11"/>
      <c r="P9" s="11"/>
      <c r="Q9" s="43"/>
    </row>
    <row r="10" spans="1:18" ht="25.5" customHeight="1" x14ac:dyDescent="0.25">
      <c r="A10" s="34"/>
      <c r="B10" s="47"/>
      <c r="C10" s="50"/>
      <c r="D10" s="7" t="s">
        <v>21</v>
      </c>
      <c r="E10" s="8"/>
      <c r="F10" s="8"/>
      <c r="G10" s="9" t="e">
        <f>E10-#REF!</f>
        <v>#REF!</v>
      </c>
      <c r="H10" s="8"/>
      <c r="I10" s="13" t="e">
        <f>H10/E10</f>
        <v>#DIV/0!</v>
      </c>
      <c r="J10" s="11"/>
      <c r="K10" s="11"/>
      <c r="L10" s="10" t="e">
        <f t="shared" si="0"/>
        <v>#DIV/0!</v>
      </c>
      <c r="M10" s="11"/>
      <c r="N10" s="11"/>
      <c r="O10" s="11"/>
      <c r="P10" s="11"/>
      <c r="Q10" s="43"/>
    </row>
    <row r="11" spans="1:18" ht="39.75" customHeight="1" x14ac:dyDescent="0.25">
      <c r="A11" s="35"/>
      <c r="B11" s="47"/>
      <c r="C11" s="50"/>
      <c r="D11" s="12" t="s">
        <v>7</v>
      </c>
      <c r="E11" s="8"/>
      <c r="F11" s="8"/>
      <c r="G11" s="9">
        <f>F11-E11</f>
        <v>0</v>
      </c>
      <c r="H11" s="8"/>
      <c r="I11" s="13" t="e">
        <f>H11/F11</f>
        <v>#DIV/0!</v>
      </c>
      <c r="J11" s="11"/>
      <c r="K11" s="11"/>
      <c r="L11" s="10" t="e">
        <f t="shared" si="0"/>
        <v>#DIV/0!</v>
      </c>
      <c r="M11" s="11"/>
      <c r="N11" s="11"/>
      <c r="O11" s="11"/>
      <c r="P11" s="11"/>
      <c r="Q11" s="44"/>
      <c r="R11" s="26"/>
    </row>
    <row r="12" spans="1:18" ht="14.25" customHeight="1" x14ac:dyDescent="0.25">
      <c r="A12" s="33"/>
      <c r="B12" s="36" t="s">
        <v>28</v>
      </c>
      <c r="C12" s="39"/>
      <c r="D12" s="17" t="s">
        <v>4</v>
      </c>
      <c r="E12" s="9">
        <v>5618206.3830000004</v>
      </c>
      <c r="F12" s="9">
        <v>5730680.4400000004</v>
      </c>
      <c r="G12" s="9">
        <f t="shared" si="1"/>
        <v>112474.05700000003</v>
      </c>
      <c r="H12" s="9">
        <v>5730680.4400000004</v>
      </c>
      <c r="I12" s="13">
        <f t="shared" si="2"/>
        <v>1</v>
      </c>
      <c r="J12" s="10">
        <v>2</v>
      </c>
      <c r="K12" s="10">
        <v>2</v>
      </c>
      <c r="L12" s="10">
        <f t="shared" si="0"/>
        <v>100</v>
      </c>
      <c r="M12" s="10">
        <v>2</v>
      </c>
      <c r="N12" s="10">
        <v>2</v>
      </c>
      <c r="O12" s="10">
        <v>14</v>
      </c>
      <c r="P12" s="10">
        <v>14</v>
      </c>
      <c r="Q12" s="42"/>
      <c r="R12" s="24"/>
    </row>
    <row r="13" spans="1:18" ht="18" customHeight="1" x14ac:dyDescent="0.25">
      <c r="A13" s="34"/>
      <c r="B13" s="37"/>
      <c r="C13" s="40"/>
      <c r="D13" s="12" t="s">
        <v>6</v>
      </c>
      <c r="E13" s="8">
        <v>3383756.5</v>
      </c>
      <c r="F13" s="8">
        <v>3383756.5</v>
      </c>
      <c r="G13" s="9">
        <f t="shared" si="1"/>
        <v>0</v>
      </c>
      <c r="H13" s="8">
        <v>3383756.5</v>
      </c>
      <c r="I13" s="13">
        <f t="shared" si="2"/>
        <v>1</v>
      </c>
      <c r="J13" s="15"/>
      <c r="K13" s="11"/>
      <c r="L13" s="10" t="e">
        <f t="shared" si="0"/>
        <v>#DIV/0!</v>
      </c>
      <c r="M13" s="11"/>
      <c r="N13" s="11"/>
      <c r="O13" s="11"/>
      <c r="P13" s="11"/>
      <c r="Q13" s="43"/>
    </row>
    <row r="14" spans="1:18" ht="14.25" customHeight="1" x14ac:dyDescent="0.25">
      <c r="A14" s="34"/>
      <c r="B14" s="37"/>
      <c r="C14" s="40"/>
      <c r="D14" s="7" t="s">
        <v>5</v>
      </c>
      <c r="E14" s="8">
        <f>E12-E13</f>
        <v>2234449.8830000004</v>
      </c>
      <c r="F14" s="8">
        <f>F12-F13</f>
        <v>2346923.9400000004</v>
      </c>
      <c r="G14" s="9">
        <f t="shared" si="1"/>
        <v>112474.05700000003</v>
      </c>
      <c r="H14" s="8">
        <f>H12-H13</f>
        <v>2346923.9400000004</v>
      </c>
      <c r="I14" s="13">
        <f t="shared" si="2"/>
        <v>1</v>
      </c>
      <c r="J14" s="15"/>
      <c r="K14" s="11"/>
      <c r="L14" s="10" t="e">
        <f t="shared" si="0"/>
        <v>#DIV/0!</v>
      </c>
      <c r="M14" s="11"/>
      <c r="N14" s="11"/>
      <c r="O14" s="11"/>
      <c r="P14" s="11"/>
      <c r="Q14" s="43"/>
    </row>
    <row r="15" spans="1:18" ht="16.5" customHeight="1" x14ac:dyDescent="0.25">
      <c r="A15" s="34"/>
      <c r="B15" s="37"/>
      <c r="C15" s="40"/>
      <c r="D15" s="12" t="s">
        <v>9</v>
      </c>
      <c r="E15" s="8"/>
      <c r="F15" s="8"/>
      <c r="G15" s="9">
        <f t="shared" si="1"/>
        <v>0</v>
      </c>
      <c r="H15" s="8"/>
      <c r="I15" s="13" t="e">
        <f>H15/F15</f>
        <v>#DIV/0!</v>
      </c>
      <c r="J15" s="15"/>
      <c r="K15" s="11"/>
      <c r="L15" s="10" t="e">
        <f t="shared" si="0"/>
        <v>#DIV/0!</v>
      </c>
      <c r="M15" s="11"/>
      <c r="N15" s="11"/>
      <c r="O15" s="11"/>
      <c r="P15" s="11"/>
      <c r="Q15" s="43"/>
    </row>
    <row r="16" spans="1:18" ht="26.25" customHeight="1" x14ac:dyDescent="0.25">
      <c r="A16" s="34"/>
      <c r="B16" s="37"/>
      <c r="C16" s="40"/>
      <c r="D16" s="31" t="s">
        <v>21</v>
      </c>
      <c r="E16" s="8"/>
      <c r="F16" s="8"/>
      <c r="G16" s="9">
        <f t="shared" si="1"/>
        <v>0</v>
      </c>
      <c r="H16" s="8"/>
      <c r="I16" s="13" t="e">
        <f t="shared" si="2"/>
        <v>#DIV/0!</v>
      </c>
      <c r="J16" s="15"/>
      <c r="K16" s="11"/>
      <c r="L16" s="10" t="e">
        <f t="shared" si="0"/>
        <v>#DIV/0!</v>
      </c>
      <c r="M16" s="11"/>
      <c r="N16" s="11"/>
      <c r="O16" s="11"/>
      <c r="P16" s="11"/>
      <c r="Q16" s="43"/>
    </row>
    <row r="17" spans="1:17" ht="12" hidden="1" customHeight="1" x14ac:dyDescent="0.25">
      <c r="A17" s="34"/>
      <c r="B17" s="37"/>
      <c r="C17" s="40"/>
      <c r="D17" s="32"/>
      <c r="E17" s="8"/>
      <c r="F17" s="8"/>
      <c r="G17" s="9">
        <f t="shared" si="1"/>
        <v>0</v>
      </c>
      <c r="H17" s="8"/>
      <c r="I17" s="13" t="e">
        <f t="shared" si="2"/>
        <v>#DIV/0!</v>
      </c>
      <c r="J17" s="11"/>
      <c r="K17" s="11"/>
      <c r="L17" s="10" t="e">
        <f t="shared" si="0"/>
        <v>#DIV/0!</v>
      </c>
      <c r="M17" s="11"/>
      <c r="N17" s="11"/>
      <c r="O17" s="11"/>
      <c r="P17" s="11"/>
      <c r="Q17" s="43"/>
    </row>
    <row r="18" spans="1:17" ht="24.75" customHeight="1" x14ac:dyDescent="0.25">
      <c r="A18" s="35"/>
      <c r="B18" s="38"/>
      <c r="C18" s="41"/>
      <c r="D18" s="12" t="s">
        <v>7</v>
      </c>
      <c r="E18" s="8"/>
      <c r="F18" s="8"/>
      <c r="G18" s="9">
        <f t="shared" si="1"/>
        <v>0</v>
      </c>
      <c r="H18" s="8"/>
      <c r="I18" s="13" t="e">
        <f t="shared" si="2"/>
        <v>#DIV/0!</v>
      </c>
      <c r="J18" s="11"/>
      <c r="K18" s="11"/>
      <c r="L18" s="10" t="e">
        <f t="shared" si="0"/>
        <v>#DIV/0!</v>
      </c>
      <c r="M18" s="11"/>
      <c r="N18" s="11"/>
      <c r="O18" s="11"/>
      <c r="P18" s="11"/>
      <c r="Q18" s="44"/>
    </row>
    <row r="19" spans="1:17" x14ac:dyDescent="0.25">
      <c r="A19" s="33"/>
      <c r="B19" s="36" t="s">
        <v>29</v>
      </c>
      <c r="C19" s="39"/>
      <c r="D19" s="21" t="s">
        <v>4</v>
      </c>
      <c r="E19" s="28">
        <v>43112.578000000001</v>
      </c>
      <c r="F19" s="28">
        <v>57464.1</v>
      </c>
      <c r="G19" s="28">
        <f t="shared" si="1"/>
        <v>14351.521999999997</v>
      </c>
      <c r="H19" s="28">
        <v>57394.1</v>
      </c>
      <c r="I19" s="13">
        <f t="shared" si="2"/>
        <v>0.99878184814518978</v>
      </c>
      <c r="J19" s="10">
        <v>1</v>
      </c>
      <c r="K19" s="10">
        <v>1</v>
      </c>
      <c r="L19" s="10">
        <f t="shared" si="0"/>
        <v>100</v>
      </c>
      <c r="M19" s="10">
        <v>3</v>
      </c>
      <c r="N19" s="10">
        <v>3</v>
      </c>
      <c r="O19" s="10">
        <v>12</v>
      </c>
      <c r="P19" s="10">
        <v>12</v>
      </c>
      <c r="Q19" s="5"/>
    </row>
    <row r="20" spans="1:17" ht="22.5" x14ac:dyDescent="0.25">
      <c r="A20" s="34"/>
      <c r="B20" s="37"/>
      <c r="C20" s="40"/>
      <c r="D20" s="12" t="s">
        <v>6</v>
      </c>
      <c r="E20" s="29">
        <v>33380.1</v>
      </c>
      <c r="F20" s="29">
        <v>47149.4</v>
      </c>
      <c r="G20" s="28">
        <f t="shared" si="1"/>
        <v>13769.300000000003</v>
      </c>
      <c r="H20" s="29">
        <v>47149.4</v>
      </c>
      <c r="I20" s="13">
        <f t="shared" si="2"/>
        <v>1</v>
      </c>
      <c r="J20" s="15"/>
      <c r="K20" s="11"/>
      <c r="L20" s="10" t="e">
        <f t="shared" si="0"/>
        <v>#DIV/0!</v>
      </c>
      <c r="M20" s="11"/>
      <c r="N20" s="11"/>
      <c r="O20" s="11"/>
      <c r="P20" s="11"/>
      <c r="Q20" s="18"/>
    </row>
    <row r="21" spans="1:17" x14ac:dyDescent="0.25">
      <c r="A21" s="34"/>
      <c r="B21" s="37"/>
      <c r="C21" s="40"/>
      <c r="D21" s="7" t="s">
        <v>5</v>
      </c>
      <c r="E21" s="29">
        <f>E19-E20</f>
        <v>9732.4780000000028</v>
      </c>
      <c r="F21" s="29">
        <f>F19-F20</f>
        <v>10314.699999999997</v>
      </c>
      <c r="G21" s="28">
        <f t="shared" si="1"/>
        <v>582.2219999999943</v>
      </c>
      <c r="H21" s="29">
        <f>H19-H20</f>
        <v>10244.699999999997</v>
      </c>
      <c r="I21" s="13">
        <f t="shared" si="2"/>
        <v>0.99321356898407132</v>
      </c>
      <c r="J21" s="15"/>
      <c r="K21" s="11"/>
      <c r="L21" s="10" t="e">
        <f t="shared" si="0"/>
        <v>#DIV/0!</v>
      </c>
      <c r="M21" s="11"/>
      <c r="N21" s="11"/>
      <c r="O21" s="11"/>
      <c r="P21" s="11"/>
    </row>
    <row r="22" spans="1:17" x14ac:dyDescent="0.25">
      <c r="A22" s="34"/>
      <c r="B22" s="37"/>
      <c r="C22" s="40"/>
      <c r="D22" s="12" t="s">
        <v>9</v>
      </c>
      <c r="E22" s="29"/>
      <c r="F22" s="29"/>
      <c r="G22" s="28">
        <f t="shared" si="1"/>
        <v>0</v>
      </c>
      <c r="H22" s="29"/>
      <c r="I22" s="13" t="e">
        <f t="shared" si="2"/>
        <v>#DIV/0!</v>
      </c>
      <c r="J22" s="15"/>
      <c r="K22" s="11"/>
      <c r="L22" s="10" t="e">
        <f t="shared" si="0"/>
        <v>#DIV/0!</v>
      </c>
      <c r="M22" s="11"/>
      <c r="N22" s="11"/>
      <c r="O22" s="11"/>
      <c r="P22" s="11"/>
    </row>
    <row r="23" spans="1:17" ht="24" customHeight="1" x14ac:dyDescent="0.25">
      <c r="A23" s="34"/>
      <c r="B23" s="37"/>
      <c r="C23" s="40"/>
      <c r="D23" s="31" t="s">
        <v>21</v>
      </c>
      <c r="E23" s="8"/>
      <c r="F23" s="8"/>
      <c r="G23" s="9">
        <f t="shared" si="1"/>
        <v>0</v>
      </c>
      <c r="H23" s="8"/>
      <c r="I23" s="13" t="e">
        <f t="shared" si="2"/>
        <v>#DIV/0!</v>
      </c>
      <c r="J23" s="15"/>
      <c r="K23" s="11"/>
      <c r="L23" s="10" t="e">
        <f t="shared" si="0"/>
        <v>#DIV/0!</v>
      </c>
      <c r="M23" s="11"/>
      <c r="N23" s="11"/>
      <c r="O23" s="11"/>
      <c r="P23" s="11"/>
    </row>
    <row r="24" spans="1:17" hidden="1" x14ac:dyDescent="0.25">
      <c r="A24" s="34"/>
      <c r="B24" s="37"/>
      <c r="C24" s="40"/>
      <c r="D24" s="32"/>
      <c r="E24" s="8"/>
      <c r="F24" s="8"/>
      <c r="G24" s="9">
        <f t="shared" si="1"/>
        <v>0</v>
      </c>
      <c r="H24" s="8"/>
      <c r="I24" s="13" t="e">
        <f t="shared" si="2"/>
        <v>#DIV/0!</v>
      </c>
      <c r="J24" s="11"/>
      <c r="K24" s="11"/>
      <c r="L24" s="10" t="e">
        <f t="shared" si="0"/>
        <v>#DIV/0!</v>
      </c>
      <c r="M24" s="11"/>
      <c r="N24" s="11"/>
      <c r="O24" s="11"/>
      <c r="P24" s="11"/>
    </row>
    <row r="25" spans="1:17" ht="22.5" x14ac:dyDescent="0.25">
      <c r="A25" s="35"/>
      <c r="B25" s="38"/>
      <c r="C25" s="41"/>
      <c r="D25" s="12" t="s">
        <v>7</v>
      </c>
      <c r="E25" s="8"/>
      <c r="F25" s="8"/>
      <c r="G25" s="9">
        <f t="shared" si="1"/>
        <v>0</v>
      </c>
      <c r="H25" s="8"/>
      <c r="I25" s="13" t="e">
        <f t="shared" si="2"/>
        <v>#DIV/0!</v>
      </c>
      <c r="J25" s="11"/>
      <c r="K25" s="11"/>
      <c r="L25" s="10" t="e">
        <f t="shared" si="0"/>
        <v>#DIV/0!</v>
      </c>
      <c r="M25" s="11"/>
      <c r="N25" s="11"/>
      <c r="O25" s="11"/>
      <c r="P25" s="11"/>
    </row>
    <row r="26" spans="1:17" x14ac:dyDescent="0.25">
      <c r="A26" s="33"/>
      <c r="B26" s="36" t="s">
        <v>30</v>
      </c>
      <c r="C26" s="39"/>
      <c r="D26" s="21" t="s">
        <v>4</v>
      </c>
      <c r="E26" s="9">
        <v>146946.614</v>
      </c>
      <c r="F26" s="9">
        <v>146946.60999999999</v>
      </c>
      <c r="G26" s="9">
        <f t="shared" si="1"/>
        <v>-4.0000000153668225E-3</v>
      </c>
      <c r="H26" s="9">
        <v>146946.60999999999</v>
      </c>
      <c r="I26" s="13">
        <f t="shared" si="2"/>
        <v>1</v>
      </c>
      <c r="J26" s="10">
        <v>2</v>
      </c>
      <c r="K26" s="10">
        <v>2</v>
      </c>
      <c r="L26" s="10">
        <f t="shared" si="0"/>
        <v>100</v>
      </c>
      <c r="M26" s="10">
        <v>6</v>
      </c>
      <c r="N26" s="10">
        <v>6</v>
      </c>
      <c r="O26" s="10">
        <v>52</v>
      </c>
      <c r="P26" s="10">
        <v>52</v>
      </c>
    </row>
    <row r="27" spans="1:17" ht="22.5" x14ac:dyDescent="0.25">
      <c r="A27" s="34"/>
      <c r="B27" s="37"/>
      <c r="C27" s="40"/>
      <c r="D27" s="12" t="s">
        <v>6</v>
      </c>
      <c r="E27" s="8"/>
      <c r="F27" s="8"/>
      <c r="G27" s="9">
        <f t="shared" si="1"/>
        <v>0</v>
      </c>
      <c r="H27" s="8"/>
      <c r="I27" s="13" t="e">
        <f t="shared" si="2"/>
        <v>#DIV/0!</v>
      </c>
      <c r="J27" s="15"/>
      <c r="K27" s="11"/>
      <c r="L27" s="10" t="e">
        <f t="shared" si="0"/>
        <v>#DIV/0!</v>
      </c>
      <c r="M27" s="11"/>
      <c r="N27" s="11"/>
      <c r="O27" s="11"/>
      <c r="P27" s="11"/>
    </row>
    <row r="28" spans="1:17" x14ac:dyDescent="0.25">
      <c r="A28" s="34"/>
      <c r="B28" s="37"/>
      <c r="C28" s="40"/>
      <c r="D28" s="7" t="s">
        <v>5</v>
      </c>
      <c r="E28" s="8">
        <v>146946.614</v>
      </c>
      <c r="F28" s="8">
        <v>146946.60999999999</v>
      </c>
      <c r="G28" s="9">
        <f t="shared" si="1"/>
        <v>-4.0000000153668225E-3</v>
      </c>
      <c r="H28" s="8">
        <v>146946.60999999999</v>
      </c>
      <c r="I28" s="13">
        <f t="shared" si="2"/>
        <v>1</v>
      </c>
      <c r="J28" s="15"/>
      <c r="K28" s="11"/>
      <c r="L28" s="10" t="e">
        <f t="shared" si="0"/>
        <v>#DIV/0!</v>
      </c>
      <c r="M28" s="11"/>
      <c r="N28" s="11"/>
      <c r="O28" s="11"/>
      <c r="P28" s="11"/>
    </row>
    <row r="29" spans="1:17" x14ac:dyDescent="0.25">
      <c r="A29" s="34"/>
      <c r="B29" s="37"/>
      <c r="C29" s="40"/>
      <c r="D29" s="12" t="s">
        <v>9</v>
      </c>
      <c r="E29" s="8"/>
      <c r="F29" s="8"/>
      <c r="G29" s="9">
        <f t="shared" si="1"/>
        <v>0</v>
      </c>
      <c r="H29" s="8"/>
      <c r="I29" s="13" t="e">
        <f t="shared" si="2"/>
        <v>#DIV/0!</v>
      </c>
      <c r="J29" s="15"/>
      <c r="K29" s="11"/>
      <c r="L29" s="10" t="e">
        <f t="shared" si="0"/>
        <v>#DIV/0!</v>
      </c>
      <c r="M29" s="11"/>
      <c r="N29" s="11"/>
      <c r="O29" s="11"/>
      <c r="P29" s="11"/>
    </row>
    <row r="30" spans="1:17" x14ac:dyDescent="0.25">
      <c r="A30" s="34"/>
      <c r="B30" s="37"/>
      <c r="C30" s="40"/>
      <c r="D30" s="31" t="s">
        <v>21</v>
      </c>
      <c r="E30" s="8"/>
      <c r="F30" s="8"/>
      <c r="G30" s="9">
        <f t="shared" si="1"/>
        <v>0</v>
      </c>
      <c r="H30" s="8"/>
      <c r="I30" s="13" t="e">
        <f t="shared" si="2"/>
        <v>#DIV/0!</v>
      </c>
      <c r="J30" s="15"/>
      <c r="K30" s="11"/>
      <c r="L30" s="10" t="e">
        <f t="shared" si="0"/>
        <v>#DIV/0!</v>
      </c>
      <c r="M30" s="11"/>
      <c r="N30" s="11"/>
      <c r="O30" s="11"/>
      <c r="P30" s="11"/>
    </row>
    <row r="31" spans="1:17" ht="10.5" customHeight="1" x14ac:dyDescent="0.25">
      <c r="A31" s="34"/>
      <c r="B31" s="37"/>
      <c r="C31" s="40"/>
      <c r="D31" s="32"/>
      <c r="E31" s="8"/>
      <c r="F31" s="8"/>
      <c r="G31" s="9">
        <f t="shared" si="1"/>
        <v>0</v>
      </c>
      <c r="H31" s="8"/>
      <c r="I31" s="13" t="e">
        <f t="shared" si="2"/>
        <v>#DIV/0!</v>
      </c>
      <c r="J31" s="11"/>
      <c r="K31" s="11"/>
      <c r="L31" s="10" t="e">
        <f t="shared" si="0"/>
        <v>#DIV/0!</v>
      </c>
      <c r="M31" s="11"/>
      <c r="N31" s="11"/>
      <c r="O31" s="11"/>
      <c r="P31" s="11"/>
    </row>
    <row r="32" spans="1:17" ht="22.5" x14ac:dyDescent="0.25">
      <c r="A32" s="35"/>
      <c r="B32" s="38"/>
      <c r="C32" s="41"/>
      <c r="D32" s="12" t="s">
        <v>7</v>
      </c>
      <c r="E32" s="8"/>
      <c r="F32" s="8"/>
      <c r="G32" s="9">
        <f t="shared" si="1"/>
        <v>0</v>
      </c>
      <c r="H32" s="8"/>
      <c r="I32" s="13" t="e">
        <f t="shared" si="2"/>
        <v>#DIV/0!</v>
      </c>
      <c r="J32" s="11"/>
      <c r="K32" s="11"/>
      <c r="L32" s="10" t="e">
        <f t="shared" si="0"/>
        <v>#DIV/0!</v>
      </c>
      <c r="M32" s="11"/>
      <c r="N32" s="11"/>
      <c r="O32" s="11"/>
      <c r="P32" s="11"/>
    </row>
    <row r="33" spans="1:16" x14ac:dyDescent="0.25">
      <c r="A33" s="33"/>
      <c r="B33" s="36" t="s">
        <v>23</v>
      </c>
      <c r="C33" s="39"/>
      <c r="D33" s="21" t="s">
        <v>4</v>
      </c>
      <c r="E33" s="9">
        <v>3932410.679</v>
      </c>
      <c r="F33" s="9">
        <v>3892407.06</v>
      </c>
      <c r="G33" s="9">
        <f t="shared" si="1"/>
        <v>-40003.618999999948</v>
      </c>
      <c r="H33" s="9">
        <v>3862313.73</v>
      </c>
      <c r="I33" s="13">
        <f t="shared" si="2"/>
        <v>0.99226870942937806</v>
      </c>
      <c r="J33" s="10">
        <v>5</v>
      </c>
      <c r="K33" s="10">
        <v>5</v>
      </c>
      <c r="L33" s="10">
        <f t="shared" si="0"/>
        <v>100</v>
      </c>
      <c r="M33" s="10">
        <v>6</v>
      </c>
      <c r="N33" s="10">
        <v>6</v>
      </c>
      <c r="O33" s="10">
        <v>19</v>
      </c>
      <c r="P33" s="10">
        <v>19</v>
      </c>
    </row>
    <row r="34" spans="1:16" ht="22.5" x14ac:dyDescent="0.25">
      <c r="A34" s="34"/>
      <c r="B34" s="37"/>
      <c r="C34" s="40"/>
      <c r="D34" s="12" t="s">
        <v>6</v>
      </c>
      <c r="E34" s="8"/>
      <c r="F34" s="8"/>
      <c r="G34" s="9">
        <f t="shared" si="1"/>
        <v>0</v>
      </c>
      <c r="H34" s="8"/>
      <c r="I34" s="13" t="e">
        <f t="shared" si="2"/>
        <v>#DIV/0!</v>
      </c>
      <c r="J34" s="15"/>
      <c r="K34" s="11"/>
      <c r="L34" s="10" t="e">
        <f t="shared" si="0"/>
        <v>#DIV/0!</v>
      </c>
      <c r="M34" s="11"/>
      <c r="N34" s="11"/>
      <c r="O34" s="11"/>
      <c r="P34" s="11"/>
    </row>
    <row r="35" spans="1:16" x14ac:dyDescent="0.25">
      <c r="A35" s="34"/>
      <c r="B35" s="37"/>
      <c r="C35" s="40"/>
      <c r="D35" s="7" t="s">
        <v>5</v>
      </c>
      <c r="E35" s="8">
        <v>3932410.679</v>
      </c>
      <c r="F35" s="8">
        <v>3892407.06</v>
      </c>
      <c r="G35" s="9">
        <f t="shared" si="1"/>
        <v>-40003.618999999948</v>
      </c>
      <c r="H35" s="8">
        <v>3862313.73</v>
      </c>
      <c r="I35" s="13">
        <f t="shared" si="2"/>
        <v>0.99226870942937806</v>
      </c>
      <c r="J35" s="15"/>
      <c r="K35" s="11"/>
      <c r="L35" s="10" t="e">
        <f t="shared" si="0"/>
        <v>#DIV/0!</v>
      </c>
      <c r="M35" s="11"/>
      <c r="N35" s="11"/>
      <c r="O35" s="11"/>
      <c r="P35" s="11"/>
    </row>
    <row r="36" spans="1:16" x14ac:dyDescent="0.25">
      <c r="A36" s="34"/>
      <c r="B36" s="37"/>
      <c r="C36" s="40"/>
      <c r="D36" s="12" t="s">
        <v>9</v>
      </c>
      <c r="E36" s="8"/>
      <c r="F36" s="8"/>
      <c r="G36" s="9">
        <f t="shared" si="1"/>
        <v>0</v>
      </c>
      <c r="H36" s="8"/>
      <c r="I36" s="13" t="e">
        <f t="shared" si="2"/>
        <v>#DIV/0!</v>
      </c>
      <c r="J36" s="15"/>
      <c r="K36" s="11"/>
      <c r="L36" s="10" t="e">
        <f t="shared" si="0"/>
        <v>#DIV/0!</v>
      </c>
      <c r="M36" s="11"/>
      <c r="N36" s="11"/>
      <c r="O36" s="11"/>
      <c r="P36" s="11"/>
    </row>
    <row r="37" spans="1:16" x14ac:dyDescent="0.25">
      <c r="A37" s="34"/>
      <c r="B37" s="37"/>
      <c r="C37" s="40"/>
      <c r="D37" s="31" t="s">
        <v>21</v>
      </c>
      <c r="E37" s="8"/>
      <c r="F37" s="8"/>
      <c r="G37" s="9">
        <f t="shared" si="1"/>
        <v>0</v>
      </c>
      <c r="H37" s="8"/>
      <c r="I37" s="13" t="e">
        <f t="shared" si="2"/>
        <v>#DIV/0!</v>
      </c>
      <c r="J37" s="15"/>
      <c r="K37" s="11"/>
      <c r="L37" s="10" t="e">
        <f t="shared" si="0"/>
        <v>#DIV/0!</v>
      </c>
      <c r="M37" s="11"/>
      <c r="N37" s="11"/>
      <c r="O37" s="11"/>
      <c r="P37" s="11"/>
    </row>
    <row r="38" spans="1:16" ht="7.5" customHeight="1" x14ac:dyDescent="0.25">
      <c r="A38" s="34"/>
      <c r="B38" s="37"/>
      <c r="C38" s="40"/>
      <c r="D38" s="32"/>
      <c r="E38" s="8"/>
      <c r="F38" s="8"/>
      <c r="G38" s="9">
        <f t="shared" si="1"/>
        <v>0</v>
      </c>
      <c r="H38" s="8"/>
      <c r="I38" s="13" t="e">
        <f t="shared" si="2"/>
        <v>#DIV/0!</v>
      </c>
      <c r="J38" s="11"/>
      <c r="K38" s="11"/>
      <c r="L38" s="10" t="e">
        <f t="shared" si="0"/>
        <v>#DIV/0!</v>
      </c>
      <c r="M38" s="11"/>
      <c r="N38" s="11"/>
      <c r="O38" s="11"/>
      <c r="P38" s="11"/>
    </row>
    <row r="39" spans="1:16" ht="22.5" x14ac:dyDescent="0.25">
      <c r="A39" s="35"/>
      <c r="B39" s="38"/>
      <c r="C39" s="41"/>
      <c r="D39" s="12" t="s">
        <v>7</v>
      </c>
      <c r="E39" s="8"/>
      <c r="F39" s="8"/>
      <c r="G39" s="9">
        <f t="shared" si="1"/>
        <v>0</v>
      </c>
      <c r="H39" s="8"/>
      <c r="I39" s="13" t="e">
        <f t="shared" si="2"/>
        <v>#DIV/0!</v>
      </c>
      <c r="J39" s="11"/>
      <c r="K39" s="11"/>
      <c r="L39" s="10" t="e">
        <f t="shared" si="0"/>
        <v>#DIV/0!</v>
      </c>
      <c r="M39" s="11"/>
      <c r="N39" s="11"/>
      <c r="O39" s="11"/>
      <c r="P39" s="11"/>
    </row>
    <row r="40" spans="1:16" x14ac:dyDescent="0.25">
      <c r="A40" s="33"/>
      <c r="B40" s="36" t="s">
        <v>24</v>
      </c>
      <c r="C40" s="39"/>
      <c r="D40" s="23" t="s">
        <v>4</v>
      </c>
      <c r="E40" s="9">
        <v>2538197.3259999999</v>
      </c>
      <c r="F40" s="9">
        <v>2541386.2400000002</v>
      </c>
      <c r="G40" s="9">
        <f t="shared" ref="G40:G60" si="3">F40-E40</f>
        <v>3188.914000000339</v>
      </c>
      <c r="H40" s="9">
        <v>2364890.9900000002</v>
      </c>
      <c r="I40" s="13">
        <f t="shared" ref="I40:I60" si="4">H40/F40</f>
        <v>0.93055158353261569</v>
      </c>
      <c r="J40" s="10">
        <v>6</v>
      </c>
      <c r="K40" s="10">
        <v>6</v>
      </c>
      <c r="L40" s="10">
        <f t="shared" ref="L40:L60" si="5">(K40/J40)*100</f>
        <v>100</v>
      </c>
      <c r="M40" s="10">
        <v>2</v>
      </c>
      <c r="N40" s="10">
        <v>2</v>
      </c>
      <c r="O40" s="10">
        <v>6</v>
      </c>
      <c r="P40" s="10">
        <v>6</v>
      </c>
    </row>
    <row r="41" spans="1:16" ht="22.5" x14ac:dyDescent="0.25">
      <c r="A41" s="34"/>
      <c r="B41" s="37"/>
      <c r="C41" s="40"/>
      <c r="D41" s="12" t="s">
        <v>6</v>
      </c>
      <c r="E41" s="8"/>
      <c r="F41" s="8"/>
      <c r="G41" s="9">
        <f>F41-E41</f>
        <v>0</v>
      </c>
      <c r="H41" s="8"/>
      <c r="I41" s="13" t="e">
        <f>H41/F41</f>
        <v>#DIV/0!</v>
      </c>
      <c r="J41" s="15"/>
      <c r="K41" s="11"/>
      <c r="L41" s="10" t="e">
        <f t="shared" si="5"/>
        <v>#DIV/0!</v>
      </c>
      <c r="M41" s="11"/>
      <c r="N41" s="11"/>
      <c r="O41" s="11"/>
      <c r="P41" s="11"/>
    </row>
    <row r="42" spans="1:16" x14ac:dyDescent="0.25">
      <c r="A42" s="34"/>
      <c r="B42" s="37"/>
      <c r="C42" s="40"/>
      <c r="D42" s="7" t="s">
        <v>5</v>
      </c>
      <c r="E42" s="8">
        <f>E40-E43</f>
        <v>2453788.1429999997</v>
      </c>
      <c r="F42" s="8">
        <v>2465144.66</v>
      </c>
      <c r="G42" s="9">
        <f>F42-E42</f>
        <v>11356.517000000458</v>
      </c>
      <c r="H42" s="8">
        <v>2319611.71</v>
      </c>
      <c r="I42" s="13">
        <f>H42/F42</f>
        <v>0.94096372827061592</v>
      </c>
      <c r="J42" s="15"/>
      <c r="K42" s="11"/>
      <c r="L42" s="10" t="e">
        <f t="shared" si="5"/>
        <v>#DIV/0!</v>
      </c>
      <c r="M42" s="11"/>
      <c r="N42" s="11"/>
      <c r="O42" s="11"/>
      <c r="P42" s="11"/>
    </row>
    <row r="43" spans="1:16" x14ac:dyDescent="0.25">
      <c r="A43" s="34"/>
      <c r="B43" s="37"/>
      <c r="C43" s="40"/>
      <c r="D43" s="12" t="s">
        <v>9</v>
      </c>
      <c r="E43" s="8">
        <v>84409.183000000005</v>
      </c>
      <c r="F43" s="8">
        <v>76241.58</v>
      </c>
      <c r="G43" s="9">
        <f t="shared" si="3"/>
        <v>-8167.6030000000028</v>
      </c>
      <c r="H43" s="8">
        <v>45279.280000000261</v>
      </c>
      <c r="I43" s="13">
        <f t="shared" si="4"/>
        <v>0.59389220422767031</v>
      </c>
      <c r="J43" s="15"/>
      <c r="K43" s="11"/>
      <c r="L43" s="10" t="e">
        <f t="shared" si="5"/>
        <v>#DIV/0!</v>
      </c>
      <c r="M43" s="11"/>
      <c r="N43" s="11"/>
      <c r="O43" s="11"/>
      <c r="P43" s="11"/>
    </row>
    <row r="44" spans="1:16" x14ac:dyDescent="0.25">
      <c r="A44" s="34"/>
      <c r="B44" s="37"/>
      <c r="C44" s="40"/>
      <c r="D44" s="31" t="s">
        <v>21</v>
      </c>
      <c r="E44" s="8"/>
      <c r="F44" s="8"/>
      <c r="G44" s="9">
        <f t="shared" si="3"/>
        <v>0</v>
      </c>
      <c r="H44" s="8"/>
      <c r="I44" s="13" t="e">
        <f t="shared" si="4"/>
        <v>#DIV/0!</v>
      </c>
      <c r="J44" s="15"/>
      <c r="K44" s="11"/>
      <c r="L44" s="10" t="e">
        <f t="shared" si="5"/>
        <v>#DIV/0!</v>
      </c>
      <c r="M44" s="11"/>
      <c r="N44" s="11"/>
      <c r="O44" s="11"/>
      <c r="P44" s="11"/>
    </row>
    <row r="45" spans="1:16" x14ac:dyDescent="0.25">
      <c r="A45" s="34"/>
      <c r="B45" s="37"/>
      <c r="C45" s="40"/>
      <c r="D45" s="32"/>
      <c r="E45" s="8"/>
      <c r="F45" s="8"/>
      <c r="G45" s="9">
        <f t="shared" si="3"/>
        <v>0</v>
      </c>
      <c r="H45" s="30"/>
      <c r="I45" s="13" t="e">
        <f t="shared" si="4"/>
        <v>#DIV/0!</v>
      </c>
      <c r="J45" s="11"/>
      <c r="K45" s="11"/>
      <c r="L45" s="10" t="e">
        <f t="shared" si="5"/>
        <v>#DIV/0!</v>
      </c>
      <c r="M45" s="11"/>
      <c r="N45" s="11"/>
      <c r="O45" s="11"/>
      <c r="P45" s="11"/>
    </row>
    <row r="46" spans="1:16" ht="22.5" x14ac:dyDescent="0.25">
      <c r="A46" s="35"/>
      <c r="B46" s="38"/>
      <c r="C46" s="41"/>
      <c r="D46" s="12" t="s">
        <v>7</v>
      </c>
      <c r="E46" s="8"/>
      <c r="F46" s="8"/>
      <c r="G46" s="9">
        <f t="shared" si="3"/>
        <v>0</v>
      </c>
      <c r="H46" s="8"/>
      <c r="I46" s="13" t="e">
        <f t="shared" si="4"/>
        <v>#DIV/0!</v>
      </c>
      <c r="J46" s="11"/>
      <c r="K46" s="11"/>
      <c r="L46" s="10" t="e">
        <f t="shared" si="5"/>
        <v>#DIV/0!</v>
      </c>
      <c r="M46" s="11"/>
      <c r="N46" s="11"/>
      <c r="O46" s="11"/>
      <c r="P46" s="11"/>
    </row>
    <row r="47" spans="1:16" x14ac:dyDescent="0.25">
      <c r="A47" s="33"/>
      <c r="B47" s="36" t="s">
        <v>25</v>
      </c>
      <c r="C47" s="39"/>
      <c r="D47" s="23" t="s">
        <v>4</v>
      </c>
      <c r="E47" s="9">
        <v>4605517.8490000004</v>
      </c>
      <c r="F47" s="9">
        <v>4569851.1100000003</v>
      </c>
      <c r="G47" s="9">
        <f t="shared" si="3"/>
        <v>-35666.73900000006</v>
      </c>
      <c r="H47" s="9">
        <v>4532528.28</v>
      </c>
      <c r="I47" s="13">
        <f t="shared" si="4"/>
        <v>0.99183281268872669</v>
      </c>
      <c r="J47" s="10">
        <v>14</v>
      </c>
      <c r="K47" s="10">
        <v>14</v>
      </c>
      <c r="L47" s="10">
        <f t="shared" si="5"/>
        <v>100</v>
      </c>
      <c r="M47" s="10">
        <v>6</v>
      </c>
      <c r="N47" s="10">
        <v>6</v>
      </c>
      <c r="O47" s="10">
        <v>18</v>
      </c>
      <c r="P47" s="10">
        <v>18</v>
      </c>
    </row>
    <row r="48" spans="1:16" ht="22.5" x14ac:dyDescent="0.25">
      <c r="A48" s="34"/>
      <c r="B48" s="37"/>
      <c r="C48" s="40"/>
      <c r="D48" s="12" t="s">
        <v>6</v>
      </c>
      <c r="E48" s="8"/>
      <c r="F48" s="8"/>
      <c r="G48" s="9">
        <f t="shared" si="3"/>
        <v>0</v>
      </c>
      <c r="H48" s="8"/>
      <c r="I48" s="13" t="e">
        <f t="shared" si="4"/>
        <v>#DIV/0!</v>
      </c>
      <c r="J48" s="15"/>
      <c r="K48" s="11"/>
      <c r="L48" s="10" t="e">
        <f t="shared" si="5"/>
        <v>#DIV/0!</v>
      </c>
      <c r="M48" s="11"/>
      <c r="N48" s="11"/>
      <c r="O48" s="11"/>
      <c r="P48" s="11"/>
    </row>
    <row r="49" spans="1:16" x14ac:dyDescent="0.25">
      <c r="A49" s="34"/>
      <c r="B49" s="37"/>
      <c r="C49" s="40"/>
      <c r="D49" s="7" t="s">
        <v>5</v>
      </c>
      <c r="E49" s="8">
        <v>4605517.8490000004</v>
      </c>
      <c r="F49" s="8">
        <v>4569851.1100000003</v>
      </c>
      <c r="G49" s="9">
        <f t="shared" si="3"/>
        <v>-35666.73900000006</v>
      </c>
      <c r="H49" s="8">
        <v>4532528.28</v>
      </c>
      <c r="I49" s="13">
        <f t="shared" si="4"/>
        <v>0.99183281268872669</v>
      </c>
      <c r="J49" s="15"/>
      <c r="K49" s="11"/>
      <c r="L49" s="10" t="e">
        <f t="shared" si="5"/>
        <v>#DIV/0!</v>
      </c>
      <c r="M49" s="11"/>
      <c r="N49" s="11"/>
      <c r="O49" s="11"/>
      <c r="P49" s="11"/>
    </row>
    <row r="50" spans="1:16" x14ac:dyDescent="0.25">
      <c r="A50" s="34"/>
      <c r="B50" s="37"/>
      <c r="C50" s="40"/>
      <c r="D50" s="12" t="s">
        <v>9</v>
      </c>
      <c r="E50" s="8"/>
      <c r="F50" s="8"/>
      <c r="G50" s="9">
        <f t="shared" si="3"/>
        <v>0</v>
      </c>
      <c r="H50" s="8"/>
      <c r="I50" s="13" t="e">
        <f t="shared" si="4"/>
        <v>#DIV/0!</v>
      </c>
      <c r="J50" s="15"/>
      <c r="K50" s="11"/>
      <c r="L50" s="10" t="e">
        <f t="shared" si="5"/>
        <v>#DIV/0!</v>
      </c>
      <c r="M50" s="11"/>
      <c r="N50" s="11"/>
      <c r="O50" s="11"/>
      <c r="P50" s="11"/>
    </row>
    <row r="51" spans="1:16" x14ac:dyDescent="0.25">
      <c r="A51" s="34"/>
      <c r="B51" s="37"/>
      <c r="C51" s="40"/>
      <c r="D51" s="31" t="s">
        <v>21</v>
      </c>
      <c r="E51" s="8"/>
      <c r="F51" s="8"/>
      <c r="G51" s="9">
        <f t="shared" si="3"/>
        <v>0</v>
      </c>
      <c r="H51" s="8"/>
      <c r="I51" s="13" t="e">
        <f t="shared" si="4"/>
        <v>#DIV/0!</v>
      </c>
      <c r="J51" s="15"/>
      <c r="K51" s="11"/>
      <c r="L51" s="10" t="e">
        <f t="shared" si="5"/>
        <v>#DIV/0!</v>
      </c>
      <c r="M51" s="11"/>
      <c r="N51" s="11"/>
      <c r="O51" s="11"/>
      <c r="P51" s="11"/>
    </row>
    <row r="52" spans="1:16" x14ac:dyDescent="0.25">
      <c r="A52" s="34"/>
      <c r="B52" s="37"/>
      <c r="C52" s="40"/>
      <c r="D52" s="32"/>
      <c r="E52" s="8"/>
      <c r="F52" s="8"/>
      <c r="G52" s="9">
        <f t="shared" si="3"/>
        <v>0</v>
      </c>
      <c r="H52" s="8"/>
      <c r="I52" s="13" t="e">
        <f t="shared" si="4"/>
        <v>#DIV/0!</v>
      </c>
      <c r="J52" s="11"/>
      <c r="K52" s="11"/>
      <c r="L52" s="10" t="e">
        <f t="shared" si="5"/>
        <v>#DIV/0!</v>
      </c>
      <c r="M52" s="11"/>
      <c r="N52" s="11"/>
      <c r="O52" s="11"/>
      <c r="P52" s="11"/>
    </row>
    <row r="53" spans="1:16" ht="22.5" x14ac:dyDescent="0.25">
      <c r="A53" s="35"/>
      <c r="B53" s="38"/>
      <c r="C53" s="41"/>
      <c r="D53" s="12" t="s">
        <v>7</v>
      </c>
      <c r="E53" s="8"/>
      <c r="F53" s="8"/>
      <c r="G53" s="9">
        <f t="shared" si="3"/>
        <v>0</v>
      </c>
      <c r="H53" s="8"/>
      <c r="I53" s="13" t="e">
        <f t="shared" si="4"/>
        <v>#DIV/0!</v>
      </c>
      <c r="J53" s="11"/>
      <c r="K53" s="11"/>
      <c r="L53" s="10" t="e">
        <f t="shared" si="5"/>
        <v>#DIV/0!</v>
      </c>
      <c r="M53" s="11"/>
      <c r="N53" s="11"/>
      <c r="O53" s="11"/>
      <c r="P53" s="11"/>
    </row>
    <row r="54" spans="1:16" x14ac:dyDescent="0.25">
      <c r="A54" s="33"/>
      <c r="B54" s="36" t="s">
        <v>26</v>
      </c>
      <c r="C54" s="39"/>
      <c r="D54" s="23" t="s">
        <v>4</v>
      </c>
      <c r="E54" s="9">
        <v>342898.21</v>
      </c>
      <c r="F54" s="9">
        <v>332818.03000000003</v>
      </c>
      <c r="G54" s="9">
        <f t="shared" si="3"/>
        <v>-10080.179999999993</v>
      </c>
      <c r="H54" s="9">
        <v>331775.76</v>
      </c>
      <c r="I54" s="13">
        <f t="shared" si="4"/>
        <v>0.99686834874901453</v>
      </c>
      <c r="J54" s="10">
        <v>1</v>
      </c>
      <c r="K54" s="10">
        <v>1</v>
      </c>
      <c r="L54" s="10">
        <f t="shared" si="5"/>
        <v>100</v>
      </c>
      <c r="M54" s="10">
        <v>2</v>
      </c>
      <c r="N54" s="10">
        <v>2</v>
      </c>
      <c r="O54" s="10"/>
      <c r="P54" s="10"/>
    </row>
    <row r="55" spans="1:16" ht="22.5" x14ac:dyDescent="0.25">
      <c r="A55" s="34"/>
      <c r="B55" s="37"/>
      <c r="C55" s="40"/>
      <c r="D55" s="12" t="s">
        <v>6</v>
      </c>
      <c r="E55" s="8"/>
      <c r="F55" s="8"/>
      <c r="G55" s="9">
        <f t="shared" si="3"/>
        <v>0</v>
      </c>
      <c r="H55" s="8"/>
      <c r="I55" s="13" t="e">
        <f t="shared" si="4"/>
        <v>#DIV/0!</v>
      </c>
      <c r="J55" s="15"/>
      <c r="K55" s="11"/>
      <c r="L55" s="10" t="e">
        <f t="shared" si="5"/>
        <v>#DIV/0!</v>
      </c>
      <c r="M55" s="11"/>
      <c r="N55" s="11"/>
      <c r="O55" s="11"/>
      <c r="P55" s="11"/>
    </row>
    <row r="56" spans="1:16" x14ac:dyDescent="0.25">
      <c r="A56" s="34"/>
      <c r="B56" s="37"/>
      <c r="C56" s="40"/>
      <c r="D56" s="7" t="s">
        <v>5</v>
      </c>
      <c r="E56" s="8">
        <v>342898.21</v>
      </c>
      <c r="F56" s="8">
        <v>332818.03000000003</v>
      </c>
      <c r="G56" s="9">
        <f t="shared" si="3"/>
        <v>-10080.179999999993</v>
      </c>
      <c r="H56" s="8">
        <v>331775.76</v>
      </c>
      <c r="I56" s="13">
        <f t="shared" si="4"/>
        <v>0.99686834874901453</v>
      </c>
      <c r="J56" s="15"/>
      <c r="K56" s="11"/>
      <c r="L56" s="10" t="e">
        <f t="shared" si="5"/>
        <v>#DIV/0!</v>
      </c>
      <c r="M56" s="11"/>
      <c r="N56" s="11"/>
      <c r="O56" s="11"/>
      <c r="P56" s="11"/>
    </row>
    <row r="57" spans="1:16" x14ac:dyDescent="0.25">
      <c r="A57" s="34"/>
      <c r="B57" s="37"/>
      <c r="C57" s="40"/>
      <c r="D57" s="12" t="s">
        <v>9</v>
      </c>
      <c r="E57" s="8"/>
      <c r="F57" s="8"/>
      <c r="G57" s="9">
        <f t="shared" si="3"/>
        <v>0</v>
      </c>
      <c r="H57" s="8"/>
      <c r="I57" s="13" t="e">
        <f t="shared" si="4"/>
        <v>#DIV/0!</v>
      </c>
      <c r="J57" s="15"/>
      <c r="K57" s="11"/>
      <c r="L57" s="10" t="e">
        <f t="shared" si="5"/>
        <v>#DIV/0!</v>
      </c>
      <c r="M57" s="11"/>
      <c r="N57" s="11"/>
      <c r="O57" s="11"/>
      <c r="P57" s="11"/>
    </row>
    <row r="58" spans="1:16" x14ac:dyDescent="0.25">
      <c r="A58" s="34"/>
      <c r="B58" s="37"/>
      <c r="C58" s="40"/>
      <c r="D58" s="31" t="s">
        <v>21</v>
      </c>
      <c r="E58" s="8"/>
      <c r="F58" s="8"/>
      <c r="G58" s="9">
        <f t="shared" si="3"/>
        <v>0</v>
      </c>
      <c r="H58" s="8"/>
      <c r="I58" s="13" t="e">
        <f t="shared" si="4"/>
        <v>#DIV/0!</v>
      </c>
      <c r="J58" s="15"/>
      <c r="K58" s="11"/>
      <c r="L58" s="10" t="e">
        <f t="shared" si="5"/>
        <v>#DIV/0!</v>
      </c>
      <c r="M58" s="11"/>
      <c r="N58" s="11"/>
      <c r="O58" s="11"/>
      <c r="P58" s="11"/>
    </row>
    <row r="59" spans="1:16" x14ac:dyDescent="0.25">
      <c r="A59" s="34"/>
      <c r="B59" s="37"/>
      <c r="C59" s="40"/>
      <c r="D59" s="32"/>
      <c r="E59" s="8"/>
      <c r="F59" s="8"/>
      <c r="G59" s="9">
        <f t="shared" si="3"/>
        <v>0</v>
      </c>
      <c r="H59" s="8"/>
      <c r="I59" s="13" t="e">
        <f t="shared" si="4"/>
        <v>#DIV/0!</v>
      </c>
      <c r="J59" s="11"/>
      <c r="K59" s="11"/>
      <c r="L59" s="10" t="e">
        <f t="shared" si="5"/>
        <v>#DIV/0!</v>
      </c>
      <c r="M59" s="11"/>
      <c r="N59" s="11"/>
      <c r="O59" s="11"/>
      <c r="P59" s="11"/>
    </row>
    <row r="60" spans="1:16" ht="22.5" x14ac:dyDescent="0.25">
      <c r="A60" s="35"/>
      <c r="B60" s="38"/>
      <c r="C60" s="41"/>
      <c r="D60" s="12" t="s">
        <v>7</v>
      </c>
      <c r="E60" s="8"/>
      <c r="F60" s="8"/>
      <c r="G60" s="9">
        <f t="shared" si="3"/>
        <v>0</v>
      </c>
      <c r="H60" s="8"/>
      <c r="I60" s="13" t="e">
        <f t="shared" si="4"/>
        <v>#DIV/0!</v>
      </c>
      <c r="J60" s="11"/>
      <c r="K60" s="11"/>
      <c r="L60" s="10" t="e">
        <f t="shared" si="5"/>
        <v>#DIV/0!</v>
      </c>
      <c r="M60" s="11"/>
      <c r="N60" s="11"/>
      <c r="O60" s="11"/>
      <c r="P60" s="11"/>
    </row>
  </sheetData>
  <mergeCells count="43">
    <mergeCell ref="A54:A60"/>
    <mergeCell ref="B54:B60"/>
    <mergeCell ref="C54:C60"/>
    <mergeCell ref="D58:D59"/>
    <mergeCell ref="A40:A46"/>
    <mergeCell ref="B40:B46"/>
    <mergeCell ref="C40:C46"/>
    <mergeCell ref="D44:D45"/>
    <mergeCell ref="A47:A53"/>
    <mergeCell ref="B47:B53"/>
    <mergeCell ref="C47:C53"/>
    <mergeCell ref="D51:D52"/>
    <mergeCell ref="A1:Q1"/>
    <mergeCell ref="B6:B11"/>
    <mergeCell ref="B3:B4"/>
    <mergeCell ref="C3:C4"/>
    <mergeCell ref="E3:I3"/>
    <mergeCell ref="A3:A4"/>
    <mergeCell ref="J3:L3"/>
    <mergeCell ref="M3:N3"/>
    <mergeCell ref="C6:C11"/>
    <mergeCell ref="D3:D4"/>
    <mergeCell ref="Q6:Q11"/>
    <mergeCell ref="O3:P3"/>
    <mergeCell ref="A6:A11"/>
    <mergeCell ref="A12:A18"/>
    <mergeCell ref="B12:B18"/>
    <mergeCell ref="C12:C18"/>
    <mergeCell ref="Q12:Q18"/>
    <mergeCell ref="Q3:Q4"/>
    <mergeCell ref="D16:D17"/>
    <mergeCell ref="D23:D24"/>
    <mergeCell ref="D30:D31"/>
    <mergeCell ref="D37:D38"/>
    <mergeCell ref="A33:A39"/>
    <mergeCell ref="B33:B39"/>
    <mergeCell ref="C33:C39"/>
    <mergeCell ref="A19:A25"/>
    <mergeCell ref="B19:B25"/>
    <mergeCell ref="C19:C25"/>
    <mergeCell ref="A26:A32"/>
    <mergeCell ref="B26:B32"/>
    <mergeCell ref="C26:C32"/>
  </mergeCells>
  <pageMargins left="0.19685039370078741" right="0.15748031496062992" top="0.55000000000000004" bottom="0.15748031496062992" header="0.34" footer="0.31496062992125984"/>
  <pageSetup paperSize="9" scale="85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D15"/>
  <sheetViews>
    <sheetView workbookViewId="0">
      <selection activeCell="D4" sqref="D4:F20"/>
    </sheetView>
  </sheetViews>
  <sheetFormatPr defaultRowHeight="15" x14ac:dyDescent="0.25"/>
  <cols>
    <col min="1" max="3" width="9.140625" style="26"/>
    <col min="4" max="4" width="27.5703125" style="26" customWidth="1"/>
    <col min="5" max="5" width="37.85546875" style="26" customWidth="1"/>
    <col min="6" max="6" width="16" style="26" bestFit="1" customWidth="1"/>
    <col min="7" max="16384" width="9.140625" style="26"/>
  </cols>
  <sheetData>
    <row r="5" spans="4:4" x14ac:dyDescent="0.25">
      <c r="D5" s="27"/>
    </row>
    <row r="7" spans="4:4" x14ac:dyDescent="0.25">
      <c r="D7" s="27"/>
    </row>
    <row r="8" spans="4:4" x14ac:dyDescent="0.25">
      <c r="D8" s="27"/>
    </row>
    <row r="9" spans="4:4" x14ac:dyDescent="0.25">
      <c r="D9" s="27"/>
    </row>
    <row r="10" spans="4:4" x14ac:dyDescent="0.25">
      <c r="D10" s="27"/>
    </row>
    <row r="11" spans="4:4" x14ac:dyDescent="0.25">
      <c r="D11" s="27"/>
    </row>
    <row r="12" spans="4:4" x14ac:dyDescent="0.25">
      <c r="D12" s="27"/>
    </row>
    <row r="13" spans="4:4" x14ac:dyDescent="0.25">
      <c r="D13" s="27"/>
    </row>
    <row r="14" spans="4:4" x14ac:dyDescent="0.25">
      <c r="D14" s="27"/>
    </row>
    <row r="15" spans="4:4" x14ac:dyDescent="0.25">
      <c r="D15" s="2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Скоморохов Роман Юрьевич</cp:lastModifiedBy>
  <cp:lastPrinted>2025-03-07T09:48:50Z</cp:lastPrinted>
  <dcterms:created xsi:type="dcterms:W3CDTF">2016-01-25T11:04:51Z</dcterms:created>
  <dcterms:modified xsi:type="dcterms:W3CDTF">2026-02-25T13:18:17Z</dcterms:modified>
</cp:coreProperties>
</file>